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Jobs\CV\Non finance CV\"/>
    </mc:Choice>
  </mc:AlternateContent>
  <xr:revisionPtr revIDLastSave="0" documentId="13_ncr:1_{F36CB764-9EEC-49F8-A13A-2444A8A30717}" xr6:coauthVersionLast="47" xr6:coauthVersionMax="47" xr10:uidLastSave="{00000000-0000-0000-0000-000000000000}"/>
  <bookViews>
    <workbookView xWindow="-120" yWindow="-120" windowWidth="29040" windowHeight="15525" tabRatio="797" xr2:uid="{00000000-000D-0000-FFFF-FFFF00000000}"/>
  </bookViews>
  <sheets>
    <sheet name="Cover" sheetId="7" r:id="rId1"/>
    <sheet name="Bank Sector In-Sample" sheetId="8" r:id="rId2"/>
    <sheet name="Backtesting Stats (in-sam)" sheetId="3" r:id="rId3"/>
    <sheet name="Bank Sector OOS" sheetId="11" r:id="rId4"/>
    <sheet name="Backtesting Stats (oos)" sheetId="12" r:id="rId5"/>
    <sheet name="Strategy Charts" sheetId="5" r:id="rId6"/>
    <sheet name="Trades" sheetId="14" r:id="rId7"/>
  </sheets>
  <definedNames>
    <definedName name="_xlnm._FilterDatabase" localSheetId="1" hidden="1">'Bank Sector In-Sample'!$A$4:$BN$341</definedName>
    <definedName name="_xlnm._FilterDatabase" localSheetId="3" hidden="1">'Bank Sector OOS'!$A$4:$CC$509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11" l="1"/>
  <c r="BQ334" i="11" l="1"/>
  <c r="AC3" i="11"/>
  <c r="AC3" i="8"/>
  <c r="AB3" i="8"/>
  <c r="I18" i="7"/>
  <c r="BB334" i="11"/>
  <c r="BP5" i="8"/>
  <c r="BR334" i="11"/>
  <c r="J9" i="11" l="1"/>
  <c r="J5" i="11"/>
  <c r="BW334" i="11"/>
  <c r="CA334" i="11" s="1"/>
  <c r="BX334" i="8"/>
  <c r="CB334" i="8" s="1"/>
  <c r="BP11" i="8"/>
  <c r="BP6" i="8"/>
  <c r="J334" i="8"/>
  <c r="J335" i="8"/>
  <c r="J336" i="8"/>
  <c r="K326" i="8"/>
  <c r="K322" i="8"/>
  <c r="K323" i="8"/>
  <c r="K324" i="8"/>
  <c r="K325" i="8"/>
  <c r="AC326" i="8"/>
  <c r="AC325" i="8" s="1"/>
  <c r="AC324" i="8" s="1"/>
  <c r="AC323" i="8" s="1"/>
  <c r="AC322" i="8" s="1"/>
  <c r="AC321" i="8" s="1"/>
  <c r="AC320" i="8" s="1"/>
  <c r="AC319" i="8" s="1"/>
  <c r="AC318" i="8" s="1"/>
  <c r="AC317" i="8" s="1"/>
  <c r="AC316" i="8" s="1"/>
  <c r="AC315" i="8" s="1"/>
  <c r="AC314" i="8" s="1"/>
  <c r="AC313" i="8" s="1"/>
  <c r="AC312" i="8" s="1"/>
  <c r="AB336" i="8"/>
  <c r="AB335" i="8" s="1"/>
  <c r="J5" i="8"/>
  <c r="J6" i="8"/>
  <c r="F3" i="12"/>
  <c r="D3" i="12"/>
  <c r="F3" i="3"/>
  <c r="D3" i="3"/>
  <c r="A4" i="3"/>
  <c r="A4" i="12"/>
  <c r="BZ258" i="11"/>
  <c r="BV334" i="11"/>
  <c r="BT334" i="11"/>
  <c r="BO330" i="11"/>
  <c r="BO329" i="11"/>
  <c r="BO328" i="11"/>
  <c r="BO327" i="11"/>
  <c r="BO326" i="11"/>
  <c r="BO325" i="11"/>
  <c r="BO324" i="11"/>
  <c r="BO323" i="11"/>
  <c r="BO322" i="11"/>
  <c r="BO321" i="11"/>
  <c r="BO320" i="11"/>
  <c r="BO319" i="11"/>
  <c r="BO318" i="11"/>
  <c r="BO317" i="11"/>
  <c r="BO316" i="11"/>
  <c r="BO315" i="11"/>
  <c r="BO314" i="11"/>
  <c r="BO313" i="11"/>
  <c r="BO312" i="11"/>
  <c r="BO311" i="11"/>
  <c r="BO310" i="11"/>
  <c r="BO309" i="11"/>
  <c r="BO308" i="11"/>
  <c r="BO307" i="11"/>
  <c r="BO306" i="11"/>
  <c r="BO305" i="11"/>
  <c r="BO304" i="11"/>
  <c r="BO303" i="11"/>
  <c r="BO302" i="11"/>
  <c r="BO301" i="11"/>
  <c r="BO300" i="11"/>
  <c r="BO299" i="11"/>
  <c r="BO298" i="11"/>
  <c r="BO297" i="11"/>
  <c r="BO296" i="11"/>
  <c r="BO295" i="11"/>
  <c r="BO294" i="11"/>
  <c r="BO293" i="11"/>
  <c r="BO292" i="11"/>
  <c r="BO291" i="11"/>
  <c r="BO290" i="11"/>
  <c r="BO289" i="11"/>
  <c r="BO288" i="11"/>
  <c r="BO287" i="11"/>
  <c r="BO286" i="11"/>
  <c r="BO285" i="11"/>
  <c r="BO284" i="11"/>
  <c r="BO283" i="11"/>
  <c r="BO282" i="11"/>
  <c r="BO281" i="11"/>
  <c r="BO280" i="11"/>
  <c r="BO279" i="11"/>
  <c r="BO278" i="11"/>
  <c r="BO277" i="11"/>
  <c r="BO276" i="11"/>
  <c r="BO275" i="11"/>
  <c r="BO274" i="11"/>
  <c r="BO273" i="11"/>
  <c r="BO272" i="11"/>
  <c r="BO271" i="11"/>
  <c r="BO270" i="11"/>
  <c r="BO269" i="11"/>
  <c r="BO268" i="11"/>
  <c r="BO267" i="11"/>
  <c r="BO266" i="11"/>
  <c r="BO265" i="11"/>
  <c r="BO264" i="11"/>
  <c r="BO263" i="11"/>
  <c r="BO262" i="11"/>
  <c r="BO261" i="11"/>
  <c r="BO260" i="11"/>
  <c r="BO259" i="11"/>
  <c r="BO258" i="11"/>
  <c r="BO257" i="11"/>
  <c r="BO256" i="11"/>
  <c r="BO255" i="11"/>
  <c r="BO254" i="11"/>
  <c r="BO253" i="11"/>
  <c r="BO252" i="11"/>
  <c r="BO251" i="11"/>
  <c r="BO250" i="11"/>
  <c r="BO249" i="11"/>
  <c r="BO248" i="11"/>
  <c r="BO247" i="11"/>
  <c r="BO246" i="11"/>
  <c r="BO245" i="11"/>
  <c r="BO244" i="11"/>
  <c r="BO243" i="11"/>
  <c r="BO242" i="11"/>
  <c r="BO241" i="11"/>
  <c r="BO240" i="11"/>
  <c r="BO239" i="11"/>
  <c r="BO238" i="11"/>
  <c r="BO237" i="11"/>
  <c r="BO236" i="11"/>
  <c r="BO235" i="11"/>
  <c r="BO234" i="11"/>
  <c r="BO233" i="11"/>
  <c r="BO232" i="11"/>
  <c r="BO231" i="11"/>
  <c r="BO230" i="11"/>
  <c r="BO229" i="11"/>
  <c r="BO228" i="11"/>
  <c r="BO227" i="11"/>
  <c r="BO226" i="11"/>
  <c r="BO225" i="11"/>
  <c r="BO224" i="11"/>
  <c r="BO223" i="11"/>
  <c r="BO222" i="11"/>
  <c r="BO221" i="11"/>
  <c r="BO220" i="11"/>
  <c r="BO219" i="11"/>
  <c r="BO218" i="11"/>
  <c r="BO217" i="11"/>
  <c r="BO216" i="11"/>
  <c r="BO215" i="11"/>
  <c r="BO214" i="11"/>
  <c r="BO213" i="11"/>
  <c r="BO212" i="11"/>
  <c r="BO211" i="11"/>
  <c r="BO210" i="11"/>
  <c r="BO209" i="11"/>
  <c r="BO208" i="11"/>
  <c r="BO207" i="11"/>
  <c r="BO206" i="11"/>
  <c r="BO205" i="11"/>
  <c r="BO204" i="11"/>
  <c r="BO203" i="11"/>
  <c r="BO202" i="11"/>
  <c r="BO201" i="11"/>
  <c r="BO200" i="11"/>
  <c r="BO199" i="11"/>
  <c r="BO198" i="11"/>
  <c r="BO197" i="11"/>
  <c r="BO196" i="11"/>
  <c r="BO195" i="11"/>
  <c r="BO194" i="11"/>
  <c r="BO193" i="11"/>
  <c r="BO192" i="11"/>
  <c r="BO191" i="11"/>
  <c r="BO190" i="11"/>
  <c r="BO189" i="11"/>
  <c r="BO188" i="11"/>
  <c r="BO187" i="11"/>
  <c r="BO186" i="11"/>
  <c r="BO185" i="11"/>
  <c r="BO184" i="11"/>
  <c r="BO183" i="11"/>
  <c r="BO182" i="11"/>
  <c r="BO181" i="11"/>
  <c r="BO180" i="11"/>
  <c r="BO179" i="11"/>
  <c r="BO178" i="11"/>
  <c r="BO177" i="11"/>
  <c r="BO176" i="11"/>
  <c r="BO175" i="11"/>
  <c r="BO174" i="11"/>
  <c r="BO173" i="11"/>
  <c r="BO172" i="11"/>
  <c r="BO171" i="11"/>
  <c r="BO170" i="11"/>
  <c r="BO169" i="11"/>
  <c r="BO168" i="11"/>
  <c r="BO167" i="11"/>
  <c r="BO166" i="11"/>
  <c r="BO165" i="11"/>
  <c r="BO164" i="11"/>
  <c r="BO163" i="11"/>
  <c r="BO162" i="11"/>
  <c r="BO161" i="11"/>
  <c r="BO160" i="11"/>
  <c r="BO159" i="11"/>
  <c r="BO158" i="11"/>
  <c r="BO157" i="11"/>
  <c r="BO156" i="11"/>
  <c r="BO155" i="11"/>
  <c r="BO154" i="11"/>
  <c r="BO153" i="11"/>
  <c r="BO152" i="11"/>
  <c r="BO151" i="11"/>
  <c r="BO150" i="11"/>
  <c r="BO149" i="11"/>
  <c r="BO148" i="11"/>
  <c r="BO147" i="11"/>
  <c r="BO146" i="11"/>
  <c r="BO145" i="11"/>
  <c r="BO144" i="11"/>
  <c r="BO143" i="11"/>
  <c r="BO142" i="11"/>
  <c r="BO141" i="11"/>
  <c r="BO140" i="11"/>
  <c r="BO139" i="11"/>
  <c r="BO138" i="11"/>
  <c r="BO137" i="11"/>
  <c r="BO136" i="11"/>
  <c r="BO135" i="11"/>
  <c r="BO134" i="11"/>
  <c r="BO133" i="11"/>
  <c r="BO132" i="11"/>
  <c r="BO131" i="11"/>
  <c r="BO130" i="11"/>
  <c r="BO129" i="11"/>
  <c r="BO128" i="11"/>
  <c r="BO127" i="11"/>
  <c r="BO126" i="11"/>
  <c r="BO125" i="11"/>
  <c r="BO124" i="11"/>
  <c r="BO123" i="11"/>
  <c r="BO122" i="11"/>
  <c r="BO121" i="11"/>
  <c r="BO120" i="11"/>
  <c r="BO119" i="11"/>
  <c r="BO118" i="11"/>
  <c r="BO117" i="11"/>
  <c r="BO116" i="11"/>
  <c r="BO115" i="11"/>
  <c r="BO114" i="11"/>
  <c r="BO113" i="11"/>
  <c r="BO112" i="11"/>
  <c r="BO111" i="11"/>
  <c r="BO110" i="11"/>
  <c r="BO109" i="11"/>
  <c r="BO108" i="11"/>
  <c r="BO107" i="11"/>
  <c r="BO106" i="11"/>
  <c r="BO105" i="11"/>
  <c r="BO104" i="11"/>
  <c r="BO103" i="11"/>
  <c r="BO102" i="11"/>
  <c r="BO101" i="11"/>
  <c r="BO100" i="11"/>
  <c r="BO99" i="11"/>
  <c r="BO98" i="11"/>
  <c r="BO97" i="11"/>
  <c r="BO96" i="11"/>
  <c r="BO95" i="11"/>
  <c r="BO94" i="11"/>
  <c r="BO93" i="11"/>
  <c r="BO92" i="11"/>
  <c r="BO91" i="11"/>
  <c r="BO90" i="11"/>
  <c r="BO89" i="11"/>
  <c r="BO88" i="11"/>
  <c r="BO87" i="11"/>
  <c r="BO86" i="11"/>
  <c r="BO85" i="11"/>
  <c r="BO84" i="11"/>
  <c r="BO83" i="11"/>
  <c r="BO82" i="11"/>
  <c r="BO81" i="11"/>
  <c r="BO80" i="11"/>
  <c r="BO79" i="11"/>
  <c r="BO78" i="11"/>
  <c r="BO77" i="11"/>
  <c r="BO76" i="11"/>
  <c r="BO75" i="11"/>
  <c r="BO74" i="11"/>
  <c r="BO73" i="11"/>
  <c r="BO72" i="11"/>
  <c r="BO71" i="11"/>
  <c r="BO70" i="11"/>
  <c r="BO69" i="11"/>
  <c r="BO68" i="11"/>
  <c r="BO67" i="11"/>
  <c r="BO66" i="11"/>
  <c r="BO65" i="11"/>
  <c r="BO64" i="11"/>
  <c r="BO63" i="11"/>
  <c r="BO62" i="11"/>
  <c r="BO61" i="11"/>
  <c r="BO60" i="11"/>
  <c r="BO59" i="11"/>
  <c r="BO58" i="11"/>
  <c r="BO57" i="11"/>
  <c r="BO56" i="11"/>
  <c r="BO55" i="11"/>
  <c r="BO54" i="11"/>
  <c r="BO53" i="11"/>
  <c r="BO52" i="11"/>
  <c r="BO51" i="11"/>
  <c r="BO50" i="11"/>
  <c r="BO49" i="11"/>
  <c r="BO48" i="11"/>
  <c r="BO47" i="11"/>
  <c r="BO46" i="11"/>
  <c r="BO45" i="11"/>
  <c r="BO44" i="11"/>
  <c r="BO43" i="11"/>
  <c r="BO42" i="11"/>
  <c r="BO41" i="11"/>
  <c r="BO40" i="11"/>
  <c r="BO39" i="11"/>
  <c r="BO38" i="11"/>
  <c r="BO37" i="11"/>
  <c r="BO36" i="11"/>
  <c r="BO35" i="11"/>
  <c r="BO34" i="11"/>
  <c r="BO33" i="11"/>
  <c r="BO32" i="11"/>
  <c r="BO31" i="11"/>
  <c r="BO30" i="11"/>
  <c r="BO29" i="11"/>
  <c r="BO28" i="11"/>
  <c r="BO27" i="11"/>
  <c r="BO26" i="11"/>
  <c r="BO25" i="11"/>
  <c r="BO24" i="11"/>
  <c r="BO23" i="11"/>
  <c r="BO22" i="11"/>
  <c r="BO21" i="11"/>
  <c r="BO20" i="11"/>
  <c r="BO19" i="11"/>
  <c r="BO18" i="11"/>
  <c r="BO17" i="11"/>
  <c r="BO16" i="11"/>
  <c r="BO15" i="11"/>
  <c r="BO14" i="11"/>
  <c r="BO13" i="11"/>
  <c r="BO12" i="11"/>
  <c r="BO11" i="11"/>
  <c r="BO10" i="11"/>
  <c r="BO9" i="11"/>
  <c r="BO8" i="11"/>
  <c r="BO7" i="11"/>
  <c r="BO6" i="11"/>
  <c r="BO5" i="11"/>
  <c r="BO4" i="11"/>
  <c r="CD227" i="8"/>
  <c r="CD228" i="8"/>
  <c r="CD229" i="8"/>
  <c r="CD230" i="8"/>
  <c r="CD231" i="8"/>
  <c r="CD232" i="8"/>
  <c r="CD233" i="8"/>
  <c r="CD234" i="8"/>
  <c r="CD235" i="8"/>
  <c r="CD236" i="8"/>
  <c r="CD237" i="8"/>
  <c r="CD238" i="8"/>
  <c r="CD239" i="8"/>
  <c r="CD240" i="8"/>
  <c r="CD241" i="8"/>
  <c r="CD242" i="8"/>
  <c r="CD243" i="8"/>
  <c r="CD244" i="8"/>
  <c r="CD245" i="8"/>
  <c r="CD246" i="8"/>
  <c r="CD247" i="8"/>
  <c r="CD248" i="8"/>
  <c r="CD249" i="8"/>
  <c r="CD250" i="8"/>
  <c r="CD251" i="8"/>
  <c r="CD252" i="8"/>
  <c r="CD253" i="8"/>
  <c r="CD254" i="8"/>
  <c r="CD255" i="8"/>
  <c r="CD256" i="8"/>
  <c r="CD257" i="8"/>
  <c r="CC227" i="8"/>
  <c r="CC228" i="8"/>
  <c r="CC229" i="8"/>
  <c r="CC230" i="8"/>
  <c r="CC231" i="8"/>
  <c r="CC232" i="8"/>
  <c r="CC233" i="8"/>
  <c r="CC234" i="8"/>
  <c r="CC235" i="8"/>
  <c r="CC236" i="8"/>
  <c r="CC237" i="8"/>
  <c r="CC238" i="8"/>
  <c r="CC239" i="8"/>
  <c r="CC240" i="8"/>
  <c r="CC241" i="8"/>
  <c r="CC242" i="8"/>
  <c r="CC243" i="8"/>
  <c r="CC244" i="8"/>
  <c r="CC245" i="8"/>
  <c r="CC246" i="8"/>
  <c r="CC247" i="8"/>
  <c r="CC248" i="8"/>
  <c r="CC249" i="8"/>
  <c r="CC250" i="8"/>
  <c r="CC251" i="8"/>
  <c r="CC252" i="8"/>
  <c r="CC253" i="8"/>
  <c r="CC254" i="8"/>
  <c r="CC255" i="8"/>
  <c r="CC256" i="8"/>
  <c r="CC257" i="8"/>
  <c r="BW334" i="8"/>
  <c r="CA226" i="8"/>
  <c r="CC226" i="8" s="1"/>
  <c r="BP306" i="8"/>
  <c r="BP307" i="8"/>
  <c r="BP308" i="8"/>
  <c r="BP309" i="8"/>
  <c r="BP310" i="8"/>
  <c r="BP311" i="8"/>
  <c r="BP312" i="8"/>
  <c r="BP313" i="8"/>
  <c r="BP314" i="8"/>
  <c r="BP315" i="8"/>
  <c r="BP316" i="8"/>
  <c r="BP317" i="8"/>
  <c r="BP318" i="8"/>
  <c r="BP319" i="8"/>
  <c r="BP320" i="8"/>
  <c r="BP321" i="8"/>
  <c r="BP322" i="8"/>
  <c r="BP323" i="8"/>
  <c r="BP324" i="8"/>
  <c r="BP325" i="8"/>
  <c r="BP326" i="8"/>
  <c r="BP327" i="8"/>
  <c r="BP328" i="8"/>
  <c r="BP329" i="8"/>
  <c r="BP330" i="8"/>
  <c r="BP7" i="8"/>
  <c r="BP8" i="8"/>
  <c r="BP9" i="8"/>
  <c r="BP10" i="8"/>
  <c r="BP12" i="8"/>
  <c r="BP13" i="8"/>
  <c r="BP14" i="8"/>
  <c r="BP15" i="8"/>
  <c r="BP16" i="8"/>
  <c r="BP17" i="8"/>
  <c r="BP18" i="8"/>
  <c r="BP19" i="8"/>
  <c r="BP20" i="8"/>
  <c r="BP21" i="8"/>
  <c r="BP22" i="8"/>
  <c r="BP23" i="8"/>
  <c r="BP24" i="8"/>
  <c r="BP25" i="8"/>
  <c r="BP26" i="8"/>
  <c r="BP27" i="8"/>
  <c r="BP28" i="8"/>
  <c r="BP29" i="8"/>
  <c r="BP30" i="8"/>
  <c r="BP31" i="8"/>
  <c r="BP32" i="8"/>
  <c r="BP33" i="8"/>
  <c r="BP34" i="8"/>
  <c r="BP35" i="8"/>
  <c r="BP36" i="8"/>
  <c r="BP37" i="8"/>
  <c r="BP38" i="8"/>
  <c r="BP39" i="8"/>
  <c r="BP40" i="8"/>
  <c r="BP41" i="8"/>
  <c r="BP42" i="8"/>
  <c r="BP43" i="8"/>
  <c r="BP44" i="8"/>
  <c r="BP45" i="8"/>
  <c r="BP46" i="8"/>
  <c r="BP47" i="8"/>
  <c r="BP48" i="8"/>
  <c r="BP49" i="8"/>
  <c r="BP50" i="8"/>
  <c r="BP51" i="8"/>
  <c r="BP52" i="8"/>
  <c r="BP53" i="8"/>
  <c r="BP54" i="8"/>
  <c r="BP55" i="8"/>
  <c r="BP56" i="8"/>
  <c r="BP57" i="8"/>
  <c r="BP58" i="8"/>
  <c r="BP59" i="8"/>
  <c r="BP60" i="8"/>
  <c r="BP61" i="8"/>
  <c r="BP62" i="8"/>
  <c r="BP63" i="8"/>
  <c r="BP64" i="8"/>
  <c r="BP65" i="8"/>
  <c r="BP66" i="8"/>
  <c r="BP67" i="8"/>
  <c r="BP68" i="8"/>
  <c r="BP69" i="8"/>
  <c r="BP70" i="8"/>
  <c r="BP71" i="8"/>
  <c r="BP72" i="8"/>
  <c r="BP73" i="8"/>
  <c r="BP74" i="8"/>
  <c r="BP75" i="8"/>
  <c r="BP76" i="8"/>
  <c r="BP77" i="8"/>
  <c r="BP78" i="8"/>
  <c r="BP79" i="8"/>
  <c r="BP80" i="8"/>
  <c r="BP81" i="8"/>
  <c r="BP82" i="8"/>
  <c r="BP83" i="8"/>
  <c r="BP84" i="8"/>
  <c r="BP85" i="8"/>
  <c r="BP86" i="8"/>
  <c r="BP87" i="8"/>
  <c r="BP88" i="8"/>
  <c r="BP89" i="8"/>
  <c r="BP90" i="8"/>
  <c r="BP91" i="8"/>
  <c r="BP92" i="8"/>
  <c r="BP93" i="8"/>
  <c r="BP94" i="8"/>
  <c r="BP95" i="8"/>
  <c r="BP96" i="8"/>
  <c r="BP97" i="8"/>
  <c r="BP98" i="8"/>
  <c r="BP99" i="8"/>
  <c r="BP100" i="8"/>
  <c r="BP101" i="8"/>
  <c r="BP102" i="8"/>
  <c r="BP103" i="8"/>
  <c r="BP104" i="8"/>
  <c r="BP105" i="8"/>
  <c r="BP106" i="8"/>
  <c r="BP107" i="8"/>
  <c r="BP108" i="8"/>
  <c r="BP109" i="8"/>
  <c r="BP110" i="8"/>
  <c r="BP111" i="8"/>
  <c r="BP112" i="8"/>
  <c r="BP113" i="8"/>
  <c r="BP114" i="8"/>
  <c r="BP115" i="8"/>
  <c r="BP116" i="8"/>
  <c r="BP117" i="8"/>
  <c r="BP118" i="8"/>
  <c r="BP119" i="8"/>
  <c r="BP120" i="8"/>
  <c r="BP121" i="8"/>
  <c r="BP122" i="8"/>
  <c r="BP123" i="8"/>
  <c r="BP124" i="8"/>
  <c r="BP125" i="8"/>
  <c r="BP126" i="8"/>
  <c r="BP127" i="8"/>
  <c r="BP128" i="8"/>
  <c r="BP129" i="8"/>
  <c r="BP130" i="8"/>
  <c r="BP131" i="8"/>
  <c r="BP132" i="8"/>
  <c r="BP133" i="8"/>
  <c r="BP134" i="8"/>
  <c r="BP135" i="8"/>
  <c r="BP136" i="8"/>
  <c r="BP137" i="8"/>
  <c r="BP138" i="8"/>
  <c r="BP139" i="8"/>
  <c r="BP140" i="8"/>
  <c r="BP141" i="8"/>
  <c r="BP142" i="8"/>
  <c r="BP143" i="8"/>
  <c r="BP144" i="8"/>
  <c r="BP145" i="8"/>
  <c r="BP146" i="8"/>
  <c r="BP147" i="8"/>
  <c r="BP148" i="8"/>
  <c r="BP149" i="8"/>
  <c r="BP150" i="8"/>
  <c r="BP151" i="8"/>
  <c r="BP152" i="8"/>
  <c r="BP153" i="8"/>
  <c r="BP154" i="8"/>
  <c r="BP155" i="8"/>
  <c r="BP156" i="8"/>
  <c r="BP157" i="8"/>
  <c r="BP158" i="8"/>
  <c r="BP159" i="8"/>
  <c r="BP160" i="8"/>
  <c r="BP161" i="8"/>
  <c r="BP162" i="8"/>
  <c r="BP163" i="8"/>
  <c r="BP164" i="8"/>
  <c r="BP165" i="8"/>
  <c r="BP166" i="8"/>
  <c r="BP167" i="8"/>
  <c r="BP168" i="8"/>
  <c r="BP169" i="8"/>
  <c r="BP170" i="8"/>
  <c r="BP171" i="8"/>
  <c r="BP172" i="8"/>
  <c r="BP173" i="8"/>
  <c r="BP174" i="8"/>
  <c r="BP175" i="8"/>
  <c r="BP176" i="8"/>
  <c r="BP177" i="8"/>
  <c r="BP178" i="8"/>
  <c r="BP179" i="8"/>
  <c r="BP180" i="8"/>
  <c r="BP181" i="8"/>
  <c r="BP182" i="8"/>
  <c r="BP183" i="8"/>
  <c r="BP184" i="8"/>
  <c r="BP185" i="8"/>
  <c r="BP186" i="8"/>
  <c r="BP187" i="8"/>
  <c r="BP188" i="8"/>
  <c r="BP189" i="8"/>
  <c r="BP190" i="8"/>
  <c r="BP191" i="8"/>
  <c r="BP192" i="8"/>
  <c r="BP193" i="8"/>
  <c r="BP194" i="8"/>
  <c r="BP195" i="8"/>
  <c r="BP196" i="8"/>
  <c r="BP197" i="8"/>
  <c r="BP198" i="8"/>
  <c r="BP199" i="8"/>
  <c r="BP200" i="8"/>
  <c r="BP201" i="8"/>
  <c r="BP202" i="8"/>
  <c r="BP203" i="8"/>
  <c r="BP204" i="8"/>
  <c r="BP205" i="8"/>
  <c r="BP206" i="8"/>
  <c r="BP207" i="8"/>
  <c r="BP208" i="8"/>
  <c r="BP209" i="8"/>
  <c r="BP210" i="8"/>
  <c r="BP211" i="8"/>
  <c r="BP212" i="8"/>
  <c r="BP213" i="8"/>
  <c r="BP214" i="8"/>
  <c r="BP215" i="8"/>
  <c r="BP216" i="8"/>
  <c r="BP217" i="8"/>
  <c r="BP218" i="8"/>
  <c r="BP219" i="8"/>
  <c r="BP220" i="8"/>
  <c r="BP221" i="8"/>
  <c r="BP222" i="8"/>
  <c r="BP223" i="8"/>
  <c r="BP224" i="8"/>
  <c r="BP225" i="8"/>
  <c r="BP226" i="8"/>
  <c r="BP227" i="8"/>
  <c r="BP228" i="8"/>
  <c r="BP229" i="8"/>
  <c r="BP230" i="8"/>
  <c r="BP231" i="8"/>
  <c r="BP232" i="8"/>
  <c r="BP233" i="8"/>
  <c r="BP234" i="8"/>
  <c r="BP235" i="8"/>
  <c r="BP236" i="8"/>
  <c r="BP237" i="8"/>
  <c r="BP238" i="8"/>
  <c r="BP239" i="8"/>
  <c r="BP240" i="8"/>
  <c r="BP241" i="8"/>
  <c r="BP242" i="8"/>
  <c r="BP243" i="8"/>
  <c r="BP244" i="8"/>
  <c r="BP245" i="8"/>
  <c r="BP246" i="8"/>
  <c r="BP247" i="8"/>
  <c r="BP248" i="8"/>
  <c r="BP249" i="8"/>
  <c r="BP250" i="8"/>
  <c r="BP251" i="8"/>
  <c r="BP252" i="8"/>
  <c r="BP253" i="8"/>
  <c r="BP254" i="8"/>
  <c r="BP255" i="8"/>
  <c r="BP256" i="8"/>
  <c r="BP257" i="8"/>
  <c r="BP258" i="8"/>
  <c r="BP259" i="8"/>
  <c r="BP260" i="8"/>
  <c r="BP261" i="8"/>
  <c r="BP262" i="8"/>
  <c r="BP263" i="8"/>
  <c r="BP264" i="8"/>
  <c r="BP265" i="8"/>
  <c r="BP266" i="8"/>
  <c r="BP267" i="8"/>
  <c r="BP268" i="8"/>
  <c r="BP269" i="8"/>
  <c r="BP270" i="8"/>
  <c r="BP271" i="8"/>
  <c r="BP272" i="8"/>
  <c r="BP273" i="8"/>
  <c r="BP274" i="8"/>
  <c r="BP275" i="8"/>
  <c r="BP276" i="8"/>
  <c r="BP277" i="8"/>
  <c r="BP278" i="8"/>
  <c r="BP279" i="8"/>
  <c r="BP280" i="8"/>
  <c r="BP281" i="8"/>
  <c r="BP282" i="8"/>
  <c r="BP283" i="8"/>
  <c r="BP284" i="8"/>
  <c r="BP285" i="8"/>
  <c r="BP286" i="8"/>
  <c r="BP287" i="8"/>
  <c r="BP288" i="8"/>
  <c r="BP289" i="8"/>
  <c r="BP290" i="8"/>
  <c r="BP291" i="8"/>
  <c r="BP292" i="8"/>
  <c r="BP293" i="8"/>
  <c r="BP294" i="8"/>
  <c r="BP295" i="8"/>
  <c r="BP296" i="8"/>
  <c r="BP297" i="8"/>
  <c r="BP298" i="8"/>
  <c r="BP299" i="8"/>
  <c r="BP300" i="8"/>
  <c r="BP301" i="8"/>
  <c r="BP302" i="8"/>
  <c r="BP303" i="8"/>
  <c r="BP304" i="8"/>
  <c r="BP305" i="8"/>
  <c r="BP4" i="8"/>
  <c r="AZ4" i="8"/>
  <c r="I15" i="7"/>
  <c r="D1" i="12"/>
  <c r="I21" i="7" s="1"/>
  <c r="D1" i="3"/>
  <c r="BA334" i="11"/>
  <c r="AE334" i="11"/>
  <c r="CD226" i="8" l="1"/>
  <c r="AB334" i="8"/>
  <c r="H41" i="12"/>
  <c r="F41" i="12"/>
  <c r="D41" i="12"/>
  <c r="B1" i="12" s="1"/>
  <c r="L15" i="12"/>
  <c r="H41" i="3"/>
  <c r="F41" i="3"/>
  <c r="D41" i="3"/>
  <c r="L15" i="3"/>
  <c r="L43" i="12"/>
  <c r="L27" i="12"/>
  <c r="L12" i="12"/>
  <c r="BK226" i="8"/>
  <c r="AN226" i="8"/>
  <c r="K260" i="8"/>
  <c r="V226" i="8"/>
  <c r="BG334" i="11"/>
  <c r="BK334" i="11" s="1"/>
  <c r="BF334" i="11"/>
  <c r="BD334" i="11"/>
  <c r="BC334" i="11"/>
  <c r="AS334" i="11"/>
  <c r="BS334" i="11" s="1"/>
  <c r="AK334" i="11"/>
  <c r="AO334" i="11" s="1"/>
  <c r="AJ334" i="11"/>
  <c r="AF334" i="11"/>
  <c r="AH334" i="11"/>
  <c r="S334" i="11"/>
  <c r="R334" i="11"/>
  <c r="J334" i="11"/>
  <c r="AS333" i="11"/>
  <c r="AU333" i="11" s="1"/>
  <c r="AB333" i="11"/>
  <c r="J333" i="11"/>
  <c r="AS332" i="11"/>
  <c r="AU332" i="11" s="1"/>
  <c r="J332" i="11"/>
  <c r="AS331" i="11"/>
  <c r="AT331" i="11" s="1"/>
  <c r="J331" i="11"/>
  <c r="AS330" i="11"/>
  <c r="AU330" i="11" s="1"/>
  <c r="J330" i="11"/>
  <c r="AS329" i="11"/>
  <c r="AU329" i="11" s="1"/>
  <c r="J329" i="11"/>
  <c r="AS328" i="11"/>
  <c r="AU328" i="11" s="1"/>
  <c r="J328" i="11"/>
  <c r="AS327" i="11"/>
  <c r="AT327" i="11" s="1"/>
  <c r="J327" i="11"/>
  <c r="AS326" i="11"/>
  <c r="AU326" i="11" s="1"/>
  <c r="J326" i="11"/>
  <c r="AS325" i="11"/>
  <c r="AU325" i="11" s="1"/>
  <c r="J325" i="11"/>
  <c r="AS324" i="11"/>
  <c r="AT324" i="11" s="1"/>
  <c r="J324" i="11"/>
  <c r="AS323" i="11"/>
  <c r="AT323" i="11" s="1"/>
  <c r="J323" i="11"/>
  <c r="AS322" i="11"/>
  <c r="AU322" i="11" s="1"/>
  <c r="J322" i="11"/>
  <c r="AS321" i="11"/>
  <c r="AT321" i="11" s="1"/>
  <c r="K321" i="11"/>
  <c r="J321" i="11"/>
  <c r="AS320" i="11"/>
  <c r="AT320" i="11" s="1"/>
  <c r="AC320" i="11"/>
  <c r="AC319" i="11" s="1"/>
  <c r="AC318" i="11" s="1"/>
  <c r="AC317" i="11" s="1"/>
  <c r="AC316" i="11" s="1"/>
  <c r="AC315" i="11" s="1"/>
  <c r="AC314" i="11" s="1"/>
  <c r="AC313" i="11" s="1"/>
  <c r="AC312" i="11" s="1"/>
  <c r="AC311" i="11" s="1"/>
  <c r="AC310" i="11" s="1"/>
  <c r="AC309" i="11" s="1"/>
  <c r="AC308" i="11" s="1"/>
  <c r="AC307" i="11" s="1"/>
  <c r="AC306" i="11" s="1"/>
  <c r="AC305" i="11" s="1"/>
  <c r="AC304" i="11" s="1"/>
  <c r="AC303" i="11" s="1"/>
  <c r="AC302" i="11" s="1"/>
  <c r="AC301" i="11" s="1"/>
  <c r="AC300" i="11" s="1"/>
  <c r="AC299" i="11" s="1"/>
  <c r="AC298" i="11" s="1"/>
  <c r="AC297" i="11" s="1"/>
  <c r="AC296" i="11" s="1"/>
  <c r="AC295" i="11" s="1"/>
  <c r="AC294" i="11" s="1"/>
  <c r="AC293" i="11" s="1"/>
  <c r="AC292" i="11" s="1"/>
  <c r="AC291" i="11" s="1"/>
  <c r="AC290" i="11" s="1"/>
  <c r="AC289" i="11" s="1"/>
  <c r="AC288" i="11" s="1"/>
  <c r="AC287" i="11" s="1"/>
  <c r="AC286" i="11" s="1"/>
  <c r="AC285" i="11" s="1"/>
  <c r="AC284" i="11" s="1"/>
  <c r="AC283" i="11" s="1"/>
  <c r="AC282" i="11" s="1"/>
  <c r="AC281" i="11" s="1"/>
  <c r="AC280" i="11" s="1"/>
  <c r="AC279" i="11" s="1"/>
  <c r="AC278" i="11" s="1"/>
  <c r="AC277" i="11" s="1"/>
  <c r="AC276" i="11" s="1"/>
  <c r="AC275" i="11" s="1"/>
  <c r="AC274" i="11" s="1"/>
  <c r="AC273" i="11" s="1"/>
  <c r="AC272" i="11" s="1"/>
  <c r="AC271" i="11" s="1"/>
  <c r="AC270" i="11" s="1"/>
  <c r="AC269" i="11" s="1"/>
  <c r="AC268" i="11" s="1"/>
  <c r="AC267" i="11" s="1"/>
  <c r="AC266" i="11" s="1"/>
  <c r="AC265" i="11" s="1"/>
  <c r="AC264" i="11" s="1"/>
  <c r="AC263" i="11" s="1"/>
  <c r="AC262" i="11" s="1"/>
  <c r="AC261" i="11" s="1"/>
  <c r="AC260" i="11" s="1"/>
  <c r="AC259" i="11" s="1"/>
  <c r="AC258" i="11" s="1"/>
  <c r="AC257" i="11" s="1"/>
  <c r="AC256" i="11" s="1"/>
  <c r="AC255" i="11" s="1"/>
  <c r="AC254" i="11" s="1"/>
  <c r="AC253" i="11" s="1"/>
  <c r="AC252" i="11" s="1"/>
  <c r="AC251" i="11" s="1"/>
  <c r="AC250" i="11" s="1"/>
  <c r="AC249" i="11" s="1"/>
  <c r="AC248" i="11" s="1"/>
  <c r="AC247" i="11" s="1"/>
  <c r="AC246" i="11" s="1"/>
  <c r="AC245" i="11" s="1"/>
  <c r="AC244" i="11" s="1"/>
  <c r="AC243" i="11" s="1"/>
  <c r="AC242" i="11" s="1"/>
  <c r="AC241" i="11" s="1"/>
  <c r="AC240" i="11" s="1"/>
  <c r="AC239" i="11" s="1"/>
  <c r="AC238" i="11" s="1"/>
  <c r="AC237" i="11" s="1"/>
  <c r="AC236" i="11" s="1"/>
  <c r="AC235" i="11" s="1"/>
  <c r="AC234" i="11" s="1"/>
  <c r="AC233" i="11" s="1"/>
  <c r="AC232" i="11" s="1"/>
  <c r="AC231" i="11" s="1"/>
  <c r="AC230" i="11" s="1"/>
  <c r="AC229" i="11" s="1"/>
  <c r="AC228" i="11" s="1"/>
  <c r="AC227" i="11" s="1"/>
  <c r="AC226" i="11" s="1"/>
  <c r="AC225" i="11" s="1"/>
  <c r="AC224" i="11" s="1"/>
  <c r="AC223" i="11" s="1"/>
  <c r="AC222" i="11" s="1"/>
  <c r="AC221" i="11" s="1"/>
  <c r="AC220" i="11" s="1"/>
  <c r="AC219" i="11" s="1"/>
  <c r="AC218" i="11" s="1"/>
  <c r="AC217" i="11" s="1"/>
  <c r="AC216" i="11" s="1"/>
  <c r="AC215" i="11" s="1"/>
  <c r="AC214" i="11" s="1"/>
  <c r="AC213" i="11" s="1"/>
  <c r="AC212" i="11" s="1"/>
  <c r="AC211" i="11" s="1"/>
  <c r="AC210" i="11" s="1"/>
  <c r="AC209" i="11" s="1"/>
  <c r="AC208" i="11" s="1"/>
  <c r="AC207" i="11" s="1"/>
  <c r="AC206" i="11" s="1"/>
  <c r="AC205" i="11" s="1"/>
  <c r="AC204" i="11" s="1"/>
  <c r="AC203" i="11" s="1"/>
  <c r="AC202" i="11" s="1"/>
  <c r="AC201" i="11" s="1"/>
  <c r="AC200" i="11" s="1"/>
  <c r="AC199" i="11" s="1"/>
  <c r="AC198" i="11" s="1"/>
  <c r="AC197" i="11" s="1"/>
  <c r="AC196" i="11" s="1"/>
  <c r="AC195" i="11" s="1"/>
  <c r="AC194" i="11" s="1"/>
  <c r="AC193" i="11" s="1"/>
  <c r="AC192" i="11" s="1"/>
  <c r="AC191" i="11" s="1"/>
  <c r="AC190" i="11" s="1"/>
  <c r="AC189" i="11" s="1"/>
  <c r="AC188" i="11" s="1"/>
  <c r="AC187" i="11" s="1"/>
  <c r="AC186" i="11" s="1"/>
  <c r="AC185" i="11" s="1"/>
  <c r="AC184" i="11" s="1"/>
  <c r="AC183" i="11" s="1"/>
  <c r="AC182" i="11" s="1"/>
  <c r="AC181" i="11" s="1"/>
  <c r="AC180" i="11" s="1"/>
  <c r="AC179" i="11" s="1"/>
  <c r="AC178" i="11" s="1"/>
  <c r="AC177" i="11" s="1"/>
  <c r="AC176" i="11" s="1"/>
  <c r="AC175" i="11" s="1"/>
  <c r="AC174" i="11" s="1"/>
  <c r="AC173" i="11" s="1"/>
  <c r="AC172" i="11" s="1"/>
  <c r="AC171" i="11" s="1"/>
  <c r="AC170" i="11" s="1"/>
  <c r="AC169" i="11" s="1"/>
  <c r="AC168" i="11" s="1"/>
  <c r="AC167" i="11" s="1"/>
  <c r="AC166" i="11" s="1"/>
  <c r="AC165" i="11" s="1"/>
  <c r="AC164" i="11" s="1"/>
  <c r="AC163" i="11" s="1"/>
  <c r="AC162" i="11" s="1"/>
  <c r="AC161" i="11" s="1"/>
  <c r="AC160" i="11" s="1"/>
  <c r="AC159" i="11" s="1"/>
  <c r="AC158" i="11" s="1"/>
  <c r="AC157" i="11" s="1"/>
  <c r="AC156" i="11" s="1"/>
  <c r="AC155" i="11" s="1"/>
  <c r="AC154" i="11" s="1"/>
  <c r="AC153" i="11" s="1"/>
  <c r="AC152" i="11" s="1"/>
  <c r="AC151" i="11" s="1"/>
  <c r="AC150" i="11" s="1"/>
  <c r="AC149" i="11" s="1"/>
  <c r="AC148" i="11" s="1"/>
  <c r="AC147" i="11" s="1"/>
  <c r="AC146" i="11" s="1"/>
  <c r="AC145" i="11" s="1"/>
  <c r="AC144" i="11" s="1"/>
  <c r="AC143" i="11" s="1"/>
  <c r="AC142" i="11" s="1"/>
  <c r="AC141" i="11" s="1"/>
  <c r="AC140" i="11" s="1"/>
  <c r="AC139" i="11" s="1"/>
  <c r="AC138" i="11" s="1"/>
  <c r="AC137" i="11" s="1"/>
  <c r="AC136" i="11" s="1"/>
  <c r="AC135" i="11" s="1"/>
  <c r="AC134" i="11" s="1"/>
  <c r="AC133" i="11" s="1"/>
  <c r="AC132" i="11" s="1"/>
  <c r="AC131" i="11" s="1"/>
  <c r="AC130" i="11" s="1"/>
  <c r="AC129" i="11" s="1"/>
  <c r="AC128" i="11" s="1"/>
  <c r="AC127" i="11" s="1"/>
  <c r="AC126" i="11" s="1"/>
  <c r="AC125" i="11" s="1"/>
  <c r="AC124" i="11" s="1"/>
  <c r="AC123" i="11" s="1"/>
  <c r="AC122" i="11" s="1"/>
  <c r="AC121" i="11" s="1"/>
  <c r="AC120" i="11" s="1"/>
  <c r="AC119" i="11" s="1"/>
  <c r="AC118" i="11" s="1"/>
  <c r="AC117" i="11" s="1"/>
  <c r="AC116" i="11" s="1"/>
  <c r="AC115" i="11" s="1"/>
  <c r="AC114" i="11" s="1"/>
  <c r="AC113" i="11" s="1"/>
  <c r="AC112" i="11" s="1"/>
  <c r="AC111" i="11" s="1"/>
  <c r="AC110" i="11" s="1"/>
  <c r="AC109" i="11" s="1"/>
  <c r="AC108" i="11" s="1"/>
  <c r="AC107" i="11" s="1"/>
  <c r="AC106" i="11" s="1"/>
  <c r="AC105" i="11" s="1"/>
  <c r="AC104" i="11" s="1"/>
  <c r="AC103" i="11" s="1"/>
  <c r="AC102" i="11" s="1"/>
  <c r="AC101" i="11" s="1"/>
  <c r="AC100" i="11" s="1"/>
  <c r="AC99" i="11" s="1"/>
  <c r="AC98" i="11" s="1"/>
  <c r="AC97" i="11" s="1"/>
  <c r="AC96" i="11" s="1"/>
  <c r="AC95" i="11" s="1"/>
  <c r="AC94" i="11" s="1"/>
  <c r="AC93" i="11" s="1"/>
  <c r="AC92" i="11" s="1"/>
  <c r="AC91" i="11" s="1"/>
  <c r="AC90" i="11" s="1"/>
  <c r="AC89" i="11" s="1"/>
  <c r="AC88" i="11" s="1"/>
  <c r="AC87" i="11" s="1"/>
  <c r="AC86" i="11" s="1"/>
  <c r="AC85" i="11" s="1"/>
  <c r="AC84" i="11" s="1"/>
  <c r="AC83" i="11" s="1"/>
  <c r="AC82" i="11" s="1"/>
  <c r="AC81" i="11" s="1"/>
  <c r="AC80" i="11" s="1"/>
  <c r="AC79" i="11" s="1"/>
  <c r="AC78" i="11" s="1"/>
  <c r="AC77" i="11" s="1"/>
  <c r="AC76" i="11" s="1"/>
  <c r="AC75" i="11" s="1"/>
  <c r="AC74" i="11" s="1"/>
  <c r="AC73" i="11" s="1"/>
  <c r="AC72" i="11" s="1"/>
  <c r="AC71" i="11" s="1"/>
  <c r="AC70" i="11" s="1"/>
  <c r="AC69" i="11" s="1"/>
  <c r="AC68" i="11" s="1"/>
  <c r="AC67" i="11" s="1"/>
  <c r="AC66" i="11" s="1"/>
  <c r="AC65" i="11" s="1"/>
  <c r="AC64" i="11" s="1"/>
  <c r="AC63" i="11" s="1"/>
  <c r="AC62" i="11" s="1"/>
  <c r="AC61" i="11" s="1"/>
  <c r="AC60" i="11" s="1"/>
  <c r="AC59" i="11" s="1"/>
  <c r="AC58" i="11" s="1"/>
  <c r="AC57" i="11" s="1"/>
  <c r="AC56" i="11" s="1"/>
  <c r="AC55" i="11" s="1"/>
  <c r="AC54" i="11" s="1"/>
  <c r="AC53" i="11" s="1"/>
  <c r="AC52" i="11" s="1"/>
  <c r="AC51" i="11" s="1"/>
  <c r="AC50" i="11" s="1"/>
  <c r="AC49" i="11" s="1"/>
  <c r="AC48" i="11" s="1"/>
  <c r="AC47" i="11" s="1"/>
  <c r="AC46" i="11" s="1"/>
  <c r="AC45" i="11" s="1"/>
  <c r="AC44" i="11" s="1"/>
  <c r="AC43" i="11" s="1"/>
  <c r="AC42" i="11" s="1"/>
  <c r="AC41" i="11" s="1"/>
  <c r="AC40" i="11" s="1"/>
  <c r="AC39" i="11" s="1"/>
  <c r="AC38" i="11" s="1"/>
  <c r="AC37" i="11" s="1"/>
  <c r="AC36" i="11" s="1"/>
  <c r="AC35" i="11" s="1"/>
  <c r="AC34" i="11" s="1"/>
  <c r="AC33" i="11" s="1"/>
  <c r="AC32" i="11" s="1"/>
  <c r="AC31" i="11" s="1"/>
  <c r="AC30" i="11" s="1"/>
  <c r="AC29" i="11" s="1"/>
  <c r="AC28" i="11" s="1"/>
  <c r="AC27" i="11" s="1"/>
  <c r="AC26" i="11" s="1"/>
  <c r="AC25" i="11" s="1"/>
  <c r="AC24" i="11" s="1"/>
  <c r="AC23" i="11" s="1"/>
  <c r="AC22" i="11" s="1"/>
  <c r="AC21" i="11" s="1"/>
  <c r="AC20" i="11" s="1"/>
  <c r="AC19" i="11" s="1"/>
  <c r="AC18" i="11" s="1"/>
  <c r="AC17" i="11" s="1"/>
  <c r="AC16" i="11" s="1"/>
  <c r="AC15" i="11" s="1"/>
  <c r="AC14" i="11" s="1"/>
  <c r="AC13" i="11" s="1"/>
  <c r="AC12" i="11" s="1"/>
  <c r="AC11" i="11" s="1"/>
  <c r="AC10" i="11" s="1"/>
  <c r="AC9" i="11" s="1"/>
  <c r="AC8" i="11" s="1"/>
  <c r="AC7" i="11" s="1"/>
  <c r="AC6" i="11" s="1"/>
  <c r="AC5" i="11" s="1"/>
  <c r="K320" i="11"/>
  <c r="J320" i="11"/>
  <c r="AS319" i="11"/>
  <c r="AU319" i="11" s="1"/>
  <c r="K319" i="11"/>
  <c r="J319" i="11"/>
  <c r="AS318" i="11"/>
  <c r="AU318" i="11" s="1"/>
  <c r="K318" i="11"/>
  <c r="J318" i="11"/>
  <c r="AS317" i="11"/>
  <c r="AT317" i="11" s="1"/>
  <c r="K317" i="11"/>
  <c r="J317" i="11"/>
  <c r="AS316" i="11"/>
  <c r="AU316" i="11" s="1"/>
  <c r="K316" i="11"/>
  <c r="J316" i="11"/>
  <c r="AS315" i="11"/>
  <c r="AU315" i="11" s="1"/>
  <c r="K315" i="11"/>
  <c r="J315" i="11"/>
  <c r="AS314" i="11"/>
  <c r="AT314" i="11" s="1"/>
  <c r="K314" i="11"/>
  <c r="J314" i="11"/>
  <c r="AS313" i="11"/>
  <c r="AU313" i="11" s="1"/>
  <c r="K313" i="11"/>
  <c r="J313" i="11"/>
  <c r="AS312" i="11"/>
  <c r="AU312" i="11" s="1"/>
  <c r="K312" i="11"/>
  <c r="J312" i="11"/>
  <c r="AS311" i="11"/>
  <c r="AU311" i="11" s="1"/>
  <c r="K311" i="11"/>
  <c r="J311" i="11"/>
  <c r="AS310" i="11"/>
  <c r="AU310" i="11" s="1"/>
  <c r="K310" i="11"/>
  <c r="J310" i="11"/>
  <c r="AS309" i="11"/>
  <c r="AU309" i="11" s="1"/>
  <c r="K309" i="11"/>
  <c r="J309" i="11"/>
  <c r="AS308" i="11"/>
  <c r="AU308" i="11" s="1"/>
  <c r="K308" i="11"/>
  <c r="J308" i="11"/>
  <c r="AS307" i="11"/>
  <c r="AU307" i="11" s="1"/>
  <c r="K307" i="11"/>
  <c r="J307" i="11"/>
  <c r="AS306" i="11"/>
  <c r="AU306" i="11" s="1"/>
  <c r="K306" i="11"/>
  <c r="J306" i="11"/>
  <c r="AS305" i="11"/>
  <c r="AT305" i="11" s="1"/>
  <c r="K305" i="11"/>
  <c r="J305" i="11"/>
  <c r="AS304" i="11"/>
  <c r="AU304" i="11" s="1"/>
  <c r="K304" i="11"/>
  <c r="J304" i="11"/>
  <c r="AS303" i="11"/>
  <c r="AU303" i="11" s="1"/>
  <c r="K303" i="11"/>
  <c r="J303" i="11"/>
  <c r="AS302" i="11"/>
  <c r="AT302" i="11" s="1"/>
  <c r="K302" i="11"/>
  <c r="J302" i="11"/>
  <c r="AS301" i="11"/>
  <c r="K301" i="11"/>
  <c r="J301" i="11"/>
  <c r="AS300" i="11"/>
  <c r="AU300" i="11" s="1"/>
  <c r="K300" i="11"/>
  <c r="J300" i="11"/>
  <c r="AS299" i="11"/>
  <c r="AU299" i="11" s="1"/>
  <c r="K299" i="11"/>
  <c r="J299" i="11"/>
  <c r="AS298" i="11"/>
  <c r="AU298" i="11" s="1"/>
  <c r="K298" i="11"/>
  <c r="J298" i="11"/>
  <c r="AS297" i="11"/>
  <c r="AU297" i="11" s="1"/>
  <c r="K297" i="11"/>
  <c r="J297" i="11"/>
  <c r="AS296" i="11"/>
  <c r="AT296" i="11" s="1"/>
  <c r="K296" i="11"/>
  <c r="J296" i="11"/>
  <c r="AS295" i="11"/>
  <c r="AU295" i="11" s="1"/>
  <c r="K295" i="11"/>
  <c r="J295" i="11"/>
  <c r="AS294" i="11"/>
  <c r="AU294" i="11" s="1"/>
  <c r="K294" i="11"/>
  <c r="J294" i="11"/>
  <c r="AS293" i="11"/>
  <c r="AU293" i="11" s="1"/>
  <c r="K293" i="11"/>
  <c r="J293" i="11"/>
  <c r="AS292" i="11"/>
  <c r="K292" i="11"/>
  <c r="J292" i="11"/>
  <c r="AS291" i="11"/>
  <c r="AU291" i="11" s="1"/>
  <c r="K291" i="11"/>
  <c r="J291" i="11"/>
  <c r="AS290" i="11"/>
  <c r="AU290" i="11" s="1"/>
  <c r="K290" i="11"/>
  <c r="J290" i="11"/>
  <c r="AS289" i="11"/>
  <c r="AU289" i="11" s="1"/>
  <c r="K289" i="11"/>
  <c r="J289" i="11"/>
  <c r="AS288" i="11"/>
  <c r="AT288" i="11" s="1"/>
  <c r="K288" i="11"/>
  <c r="J288" i="11"/>
  <c r="AS287" i="11"/>
  <c r="AU287" i="11" s="1"/>
  <c r="K287" i="11"/>
  <c r="J287" i="11"/>
  <c r="AS286" i="11"/>
  <c r="AU286" i="11" s="1"/>
  <c r="K286" i="11"/>
  <c r="J286" i="11"/>
  <c r="AS285" i="11"/>
  <c r="AU285" i="11" s="1"/>
  <c r="K285" i="11"/>
  <c r="J285" i="11"/>
  <c r="AS284" i="11"/>
  <c r="AU284" i="11" s="1"/>
  <c r="K284" i="11"/>
  <c r="J284" i="11"/>
  <c r="AS283" i="11"/>
  <c r="AT283" i="11" s="1"/>
  <c r="K283" i="11"/>
  <c r="J283" i="11"/>
  <c r="AS282" i="11"/>
  <c r="AU282" i="11" s="1"/>
  <c r="K282" i="11"/>
  <c r="J282" i="11"/>
  <c r="AS281" i="11"/>
  <c r="AU281" i="11" s="1"/>
  <c r="K281" i="11"/>
  <c r="J281" i="11"/>
  <c r="AS280" i="11"/>
  <c r="AU280" i="11" s="1"/>
  <c r="K280" i="11"/>
  <c r="J280" i="11"/>
  <c r="AS279" i="11"/>
  <c r="AT279" i="11" s="1"/>
  <c r="K279" i="11"/>
  <c r="J279" i="11"/>
  <c r="AS278" i="11"/>
  <c r="AU278" i="11" s="1"/>
  <c r="K278" i="11"/>
  <c r="J278" i="11"/>
  <c r="AS277" i="11"/>
  <c r="AU277" i="11" s="1"/>
  <c r="K277" i="11"/>
  <c r="J277" i="11"/>
  <c r="AS276" i="11"/>
  <c r="AU276" i="11" s="1"/>
  <c r="K276" i="11"/>
  <c r="J276" i="11"/>
  <c r="AS275" i="11"/>
  <c r="AU275" i="11" s="1"/>
  <c r="K275" i="11"/>
  <c r="J275" i="11"/>
  <c r="AS274" i="11"/>
  <c r="AT274" i="11" s="1"/>
  <c r="K274" i="11"/>
  <c r="J274" i="11"/>
  <c r="AS273" i="11"/>
  <c r="AU273" i="11" s="1"/>
  <c r="K273" i="11"/>
  <c r="J273" i="11"/>
  <c r="AS272" i="11"/>
  <c r="AU272" i="11" s="1"/>
  <c r="K272" i="11"/>
  <c r="J272" i="11"/>
  <c r="AS271" i="11"/>
  <c r="AT271" i="11" s="1"/>
  <c r="K271" i="11"/>
  <c r="J271" i="11"/>
  <c r="AS270" i="11"/>
  <c r="AU270" i="11" s="1"/>
  <c r="K270" i="11"/>
  <c r="J270" i="11"/>
  <c r="AS269" i="11"/>
  <c r="AT269" i="11" s="1"/>
  <c r="K269" i="11"/>
  <c r="J269" i="11"/>
  <c r="AS268" i="11"/>
  <c r="AU268" i="11" s="1"/>
  <c r="K268" i="11"/>
  <c r="J268" i="11"/>
  <c r="AS267" i="11"/>
  <c r="AU267" i="11" s="1"/>
  <c r="K267" i="11"/>
  <c r="J267" i="11"/>
  <c r="AS266" i="11"/>
  <c r="AT266" i="11" s="1"/>
  <c r="K266" i="11"/>
  <c r="J266" i="11"/>
  <c r="AS265" i="11"/>
  <c r="AU265" i="11" s="1"/>
  <c r="K265" i="11"/>
  <c r="J265" i="11"/>
  <c r="AS264" i="11"/>
  <c r="AU264" i="11" s="1"/>
  <c r="K264" i="11"/>
  <c r="J264" i="11"/>
  <c r="AS263" i="11"/>
  <c r="AU263" i="11" s="1"/>
  <c r="K263" i="11"/>
  <c r="J263" i="11"/>
  <c r="AS262" i="11"/>
  <c r="AU262" i="11" s="1"/>
  <c r="K262" i="11"/>
  <c r="J262" i="11"/>
  <c r="AS261" i="11"/>
  <c r="AT261" i="11" s="1"/>
  <c r="K261" i="11"/>
  <c r="J261" i="11"/>
  <c r="AS260" i="11"/>
  <c r="AU260" i="11" s="1"/>
  <c r="K260" i="11"/>
  <c r="J260" i="11"/>
  <c r="AS259" i="11"/>
  <c r="AU259" i="11" s="1"/>
  <c r="K259" i="11"/>
  <c r="J259" i="11"/>
  <c r="BJ258" i="11"/>
  <c r="AS258" i="11"/>
  <c r="AT258" i="11" s="1"/>
  <c r="AN258" i="11"/>
  <c r="V258" i="11"/>
  <c r="K258" i="11"/>
  <c r="J258" i="11"/>
  <c r="AS257" i="11"/>
  <c r="K257" i="11"/>
  <c r="J257" i="11"/>
  <c r="F257" i="11"/>
  <c r="AS256" i="11"/>
  <c r="AT256" i="11" s="1"/>
  <c r="K256" i="11"/>
  <c r="J256" i="11"/>
  <c r="F256" i="11"/>
  <c r="AS255" i="11"/>
  <c r="AT255" i="11" s="1"/>
  <c r="K255" i="11"/>
  <c r="J255" i="11"/>
  <c r="F255" i="11"/>
  <c r="AS254" i="11"/>
  <c r="K254" i="11"/>
  <c r="J254" i="11"/>
  <c r="F254" i="11"/>
  <c r="AS253" i="11"/>
  <c r="AT253" i="11" s="1"/>
  <c r="K253" i="11"/>
  <c r="J253" i="11"/>
  <c r="F253" i="11"/>
  <c r="AS252" i="11"/>
  <c r="K252" i="11"/>
  <c r="J252" i="11"/>
  <c r="F252" i="11"/>
  <c r="AS251" i="11"/>
  <c r="AT251" i="11" s="1"/>
  <c r="K251" i="11"/>
  <c r="J251" i="11"/>
  <c r="F251" i="11"/>
  <c r="AS250" i="11"/>
  <c r="AU250" i="11" s="1"/>
  <c r="K250" i="11"/>
  <c r="J250" i="11"/>
  <c r="F250" i="11"/>
  <c r="AS249" i="11"/>
  <c r="K249" i="11"/>
  <c r="J249" i="11"/>
  <c r="F249" i="11"/>
  <c r="AS248" i="11"/>
  <c r="AU248" i="11" s="1"/>
  <c r="K248" i="11"/>
  <c r="J248" i="11"/>
  <c r="F248" i="11"/>
  <c r="AS247" i="11"/>
  <c r="AU247" i="11" s="1"/>
  <c r="K247" i="11"/>
  <c r="J247" i="11"/>
  <c r="F247" i="11"/>
  <c r="AS246" i="11"/>
  <c r="AT246" i="11" s="1"/>
  <c r="K246" i="11"/>
  <c r="J246" i="11"/>
  <c r="F246" i="11"/>
  <c r="AS245" i="11"/>
  <c r="K245" i="11"/>
  <c r="J245" i="11"/>
  <c r="F245" i="11"/>
  <c r="AS244" i="11"/>
  <c r="AT244" i="11" s="1"/>
  <c r="K244" i="11"/>
  <c r="J244" i="11"/>
  <c r="F244" i="11"/>
  <c r="AS243" i="11"/>
  <c r="AT243" i="11" s="1"/>
  <c r="K243" i="11"/>
  <c r="J243" i="11"/>
  <c r="F243" i="11"/>
  <c r="AS242" i="11"/>
  <c r="AT242" i="11" s="1"/>
  <c r="K242" i="11"/>
  <c r="J242" i="11"/>
  <c r="F242" i="11"/>
  <c r="AS241" i="11"/>
  <c r="AT241" i="11" s="1"/>
  <c r="K241" i="11"/>
  <c r="J241" i="11"/>
  <c r="F241" i="11"/>
  <c r="AS240" i="11"/>
  <c r="AT240" i="11" s="1"/>
  <c r="K240" i="11"/>
  <c r="J240" i="11"/>
  <c r="F240" i="11"/>
  <c r="AS239" i="11"/>
  <c r="AT239" i="11" s="1"/>
  <c r="K239" i="11"/>
  <c r="J239" i="11"/>
  <c r="F239" i="11"/>
  <c r="AS238" i="11"/>
  <c r="AU238" i="11" s="1"/>
  <c r="K238" i="11"/>
  <c r="J238" i="11"/>
  <c r="F238" i="11"/>
  <c r="AS237" i="11"/>
  <c r="AU237" i="11" s="1"/>
  <c r="K237" i="11"/>
  <c r="J237" i="11"/>
  <c r="F237" i="11"/>
  <c r="AS236" i="11"/>
  <c r="K236" i="11"/>
  <c r="J236" i="11"/>
  <c r="F236" i="11"/>
  <c r="AS235" i="11"/>
  <c r="AT235" i="11" s="1"/>
  <c r="K235" i="11"/>
  <c r="J235" i="11"/>
  <c r="F235" i="11"/>
  <c r="AS234" i="11"/>
  <c r="AT234" i="11" s="1"/>
  <c r="K234" i="11"/>
  <c r="J234" i="11"/>
  <c r="F234" i="11"/>
  <c r="AS233" i="11"/>
  <c r="AU233" i="11" s="1"/>
  <c r="K233" i="11"/>
  <c r="J233" i="11"/>
  <c r="F233" i="11"/>
  <c r="AS232" i="11"/>
  <c r="AU232" i="11" s="1"/>
  <c r="K232" i="11"/>
  <c r="J232" i="11"/>
  <c r="F232" i="11"/>
  <c r="AS231" i="11"/>
  <c r="K231" i="11"/>
  <c r="J231" i="11"/>
  <c r="F231" i="11"/>
  <c r="AS230" i="11"/>
  <c r="K230" i="11"/>
  <c r="J230" i="11"/>
  <c r="F230" i="11"/>
  <c r="AS229" i="11"/>
  <c r="K229" i="11"/>
  <c r="J229" i="11"/>
  <c r="F229" i="11"/>
  <c r="AS228" i="11"/>
  <c r="K228" i="11"/>
  <c r="J228" i="11"/>
  <c r="F228" i="11"/>
  <c r="AS227" i="11"/>
  <c r="K227" i="11"/>
  <c r="J227" i="11"/>
  <c r="F227" i="11"/>
  <c r="AS226" i="11"/>
  <c r="K226" i="11"/>
  <c r="J226" i="11"/>
  <c r="F226" i="11"/>
  <c r="AS225" i="11"/>
  <c r="K225" i="11"/>
  <c r="J225" i="11"/>
  <c r="F225" i="11"/>
  <c r="AS224" i="11"/>
  <c r="K224" i="11"/>
  <c r="J224" i="11"/>
  <c r="F224" i="11"/>
  <c r="AS223" i="11"/>
  <c r="AT223" i="11" s="1"/>
  <c r="K223" i="11"/>
  <c r="J223" i="11"/>
  <c r="F223" i="11"/>
  <c r="AS222" i="11"/>
  <c r="AU222" i="11" s="1"/>
  <c r="K222" i="11"/>
  <c r="J222" i="11"/>
  <c r="F222" i="11"/>
  <c r="AS221" i="11"/>
  <c r="AT221" i="11" s="1"/>
  <c r="K221" i="11"/>
  <c r="J221" i="11"/>
  <c r="F221" i="11"/>
  <c r="AS220" i="11"/>
  <c r="AT220" i="11" s="1"/>
  <c r="K220" i="11"/>
  <c r="J220" i="11"/>
  <c r="F220" i="11"/>
  <c r="AS219" i="11"/>
  <c r="AT219" i="11" s="1"/>
  <c r="K219" i="11"/>
  <c r="J219" i="11"/>
  <c r="F219" i="11"/>
  <c r="AS218" i="11"/>
  <c r="AU218" i="11" s="1"/>
  <c r="K218" i="11"/>
  <c r="J218" i="11"/>
  <c r="F218" i="11"/>
  <c r="AS217" i="11"/>
  <c r="AT217" i="11" s="1"/>
  <c r="K217" i="11"/>
  <c r="J217" i="11"/>
  <c r="F217" i="11"/>
  <c r="AS216" i="11"/>
  <c r="AT216" i="11" s="1"/>
  <c r="K216" i="11"/>
  <c r="J216" i="11"/>
  <c r="F216" i="11"/>
  <c r="AS215" i="11"/>
  <c r="AT215" i="11" s="1"/>
  <c r="K215" i="11"/>
  <c r="J215" i="11"/>
  <c r="F215" i="11"/>
  <c r="AS214" i="11"/>
  <c r="AU214" i="11" s="1"/>
  <c r="K214" i="11"/>
  <c r="J214" i="11"/>
  <c r="F214" i="11"/>
  <c r="AS213" i="11"/>
  <c r="AT213" i="11" s="1"/>
  <c r="K213" i="11"/>
  <c r="J213" i="11"/>
  <c r="F213" i="11"/>
  <c r="AS212" i="11"/>
  <c r="AU212" i="11" s="1"/>
  <c r="K212" i="11"/>
  <c r="J212" i="11"/>
  <c r="F212" i="11"/>
  <c r="AS211" i="11"/>
  <c r="AT211" i="11" s="1"/>
  <c r="K211" i="11"/>
  <c r="J211" i="11"/>
  <c r="F211" i="11"/>
  <c r="AS210" i="11"/>
  <c r="AT210" i="11" s="1"/>
  <c r="K210" i="11"/>
  <c r="J210" i="11"/>
  <c r="F210" i="11"/>
  <c r="AS209" i="11"/>
  <c r="AT209" i="11" s="1"/>
  <c r="K209" i="11"/>
  <c r="J209" i="11"/>
  <c r="F209" i="11"/>
  <c r="AS208" i="11"/>
  <c r="AU208" i="11" s="1"/>
  <c r="K208" i="11"/>
  <c r="J208" i="11"/>
  <c r="F208" i="11"/>
  <c r="AS207" i="11"/>
  <c r="AT207" i="11" s="1"/>
  <c r="K207" i="11"/>
  <c r="J207" i="11"/>
  <c r="F207" i="11"/>
  <c r="AS206" i="11"/>
  <c r="AU206" i="11" s="1"/>
  <c r="K206" i="11"/>
  <c r="J206" i="11"/>
  <c r="F206" i="11"/>
  <c r="AS205" i="11"/>
  <c r="AT205" i="11" s="1"/>
  <c r="K205" i="11"/>
  <c r="J205" i="11"/>
  <c r="F205" i="11"/>
  <c r="AS204" i="11"/>
  <c r="AT204" i="11" s="1"/>
  <c r="K204" i="11"/>
  <c r="J204" i="11"/>
  <c r="F204" i="11"/>
  <c r="AS203" i="11"/>
  <c r="AT203" i="11" s="1"/>
  <c r="K203" i="11"/>
  <c r="J203" i="11"/>
  <c r="F203" i="11"/>
  <c r="AS202" i="11"/>
  <c r="AU202" i="11" s="1"/>
  <c r="K202" i="11"/>
  <c r="J202" i="11"/>
  <c r="F202" i="11"/>
  <c r="AS201" i="11"/>
  <c r="AT201" i="11" s="1"/>
  <c r="K201" i="11"/>
  <c r="J201" i="11"/>
  <c r="F201" i="11"/>
  <c r="AS200" i="11"/>
  <c r="AT200" i="11" s="1"/>
  <c r="K200" i="11"/>
  <c r="J200" i="11"/>
  <c r="F200" i="11"/>
  <c r="AS199" i="11"/>
  <c r="AU199" i="11" s="1"/>
  <c r="K199" i="11"/>
  <c r="J199" i="11"/>
  <c r="F199" i="11"/>
  <c r="AS198" i="11"/>
  <c r="AU198" i="11" s="1"/>
  <c r="K198" i="11"/>
  <c r="J198" i="11"/>
  <c r="F198" i="11"/>
  <c r="AS197" i="11"/>
  <c r="AT197" i="11" s="1"/>
  <c r="K197" i="11"/>
  <c r="J197" i="11"/>
  <c r="F197" i="11"/>
  <c r="AS196" i="11"/>
  <c r="AU196" i="11" s="1"/>
  <c r="K196" i="11"/>
  <c r="J196" i="11"/>
  <c r="F196" i="11"/>
  <c r="AS195" i="11"/>
  <c r="AT195" i="11" s="1"/>
  <c r="K195" i="11"/>
  <c r="J195" i="11"/>
  <c r="F195" i="11"/>
  <c r="AS194" i="11"/>
  <c r="AT194" i="11" s="1"/>
  <c r="K194" i="11"/>
  <c r="J194" i="11"/>
  <c r="F194" i="11"/>
  <c r="AS193" i="11"/>
  <c r="AT193" i="11" s="1"/>
  <c r="K193" i="11"/>
  <c r="J193" i="11"/>
  <c r="F193" i="11"/>
  <c r="AS192" i="11"/>
  <c r="AT192" i="11" s="1"/>
  <c r="K192" i="11"/>
  <c r="J192" i="11"/>
  <c r="F192" i="11"/>
  <c r="AS191" i="11"/>
  <c r="AT191" i="11" s="1"/>
  <c r="K191" i="11"/>
  <c r="J191" i="11"/>
  <c r="F191" i="11"/>
  <c r="AS190" i="11"/>
  <c r="AT190" i="11" s="1"/>
  <c r="K190" i="11"/>
  <c r="J190" i="11"/>
  <c r="F190" i="11"/>
  <c r="AS189" i="11"/>
  <c r="AT189" i="11" s="1"/>
  <c r="K189" i="11"/>
  <c r="J189" i="11"/>
  <c r="F189" i="11"/>
  <c r="AS188" i="11"/>
  <c r="AT188" i="11" s="1"/>
  <c r="K188" i="11"/>
  <c r="J188" i="11"/>
  <c r="F188" i="11"/>
  <c r="AS187" i="11"/>
  <c r="AT187" i="11" s="1"/>
  <c r="K187" i="11"/>
  <c r="J187" i="11"/>
  <c r="F187" i="11"/>
  <c r="AS186" i="11"/>
  <c r="AT186" i="11" s="1"/>
  <c r="K186" i="11"/>
  <c r="J186" i="11"/>
  <c r="F186" i="11"/>
  <c r="AS185" i="11"/>
  <c r="AT185" i="11" s="1"/>
  <c r="K185" i="11"/>
  <c r="J185" i="11"/>
  <c r="F185" i="11"/>
  <c r="AS184" i="11"/>
  <c r="AT184" i="11" s="1"/>
  <c r="K184" i="11"/>
  <c r="J184" i="11"/>
  <c r="F184" i="11"/>
  <c r="AS183" i="11"/>
  <c r="AT183" i="11" s="1"/>
  <c r="K183" i="11"/>
  <c r="J183" i="11"/>
  <c r="F183" i="11"/>
  <c r="AS182" i="11"/>
  <c r="AT182" i="11" s="1"/>
  <c r="K182" i="11"/>
  <c r="J182" i="11"/>
  <c r="F182" i="11"/>
  <c r="AS181" i="11"/>
  <c r="AT181" i="11" s="1"/>
  <c r="K181" i="11"/>
  <c r="J181" i="11"/>
  <c r="F181" i="11"/>
  <c r="AS180" i="11"/>
  <c r="AT180" i="11" s="1"/>
  <c r="K180" i="11"/>
  <c r="J180" i="11"/>
  <c r="F180" i="11"/>
  <c r="AS179" i="11"/>
  <c r="AT179" i="11" s="1"/>
  <c r="K179" i="11"/>
  <c r="J179" i="11"/>
  <c r="F179" i="11"/>
  <c r="AS178" i="11"/>
  <c r="AT178" i="11" s="1"/>
  <c r="K178" i="11"/>
  <c r="J178" i="11"/>
  <c r="F178" i="11"/>
  <c r="AS177" i="11"/>
  <c r="AT177" i="11" s="1"/>
  <c r="K177" i="11"/>
  <c r="J177" i="11"/>
  <c r="F177" i="11"/>
  <c r="AS176" i="11"/>
  <c r="AT176" i="11" s="1"/>
  <c r="K176" i="11"/>
  <c r="J176" i="11"/>
  <c r="F176" i="11"/>
  <c r="AS175" i="11"/>
  <c r="AT175" i="11" s="1"/>
  <c r="K175" i="11"/>
  <c r="J175" i="11"/>
  <c r="F175" i="11"/>
  <c r="AS174" i="11"/>
  <c r="AU174" i="11" s="1"/>
  <c r="K174" i="11"/>
  <c r="J174" i="11"/>
  <c r="F174" i="11"/>
  <c r="AS173" i="11"/>
  <c r="AU173" i="11" s="1"/>
  <c r="K173" i="11"/>
  <c r="J173" i="11"/>
  <c r="F173" i="11"/>
  <c r="AS172" i="11"/>
  <c r="AU172" i="11" s="1"/>
  <c r="K172" i="11"/>
  <c r="J172" i="11"/>
  <c r="F172" i="11"/>
  <c r="AS171" i="11"/>
  <c r="AU171" i="11" s="1"/>
  <c r="K171" i="11"/>
  <c r="J171" i="11"/>
  <c r="F171" i="11"/>
  <c r="AS170" i="11"/>
  <c r="AU170" i="11" s="1"/>
  <c r="K170" i="11"/>
  <c r="J170" i="11"/>
  <c r="F170" i="11"/>
  <c r="AS169" i="11"/>
  <c r="AU169" i="11" s="1"/>
  <c r="K169" i="11"/>
  <c r="J169" i="11"/>
  <c r="F169" i="11"/>
  <c r="AS168" i="11"/>
  <c r="AU168" i="11" s="1"/>
  <c r="K168" i="11"/>
  <c r="J168" i="11"/>
  <c r="F168" i="11"/>
  <c r="AS167" i="11"/>
  <c r="AU167" i="11" s="1"/>
  <c r="K167" i="11"/>
  <c r="J167" i="11"/>
  <c r="F167" i="11"/>
  <c r="AS166" i="11"/>
  <c r="AU166" i="11" s="1"/>
  <c r="K166" i="11"/>
  <c r="J166" i="11"/>
  <c r="F166" i="11"/>
  <c r="AS165" i="11"/>
  <c r="AU165" i="11" s="1"/>
  <c r="K165" i="11"/>
  <c r="J165" i="11"/>
  <c r="F165" i="11"/>
  <c r="AS164" i="11"/>
  <c r="AU164" i="11" s="1"/>
  <c r="K164" i="11"/>
  <c r="J164" i="11"/>
  <c r="F164" i="11"/>
  <c r="AS163" i="11"/>
  <c r="AU163" i="11" s="1"/>
  <c r="K163" i="11"/>
  <c r="J163" i="11"/>
  <c r="F163" i="11"/>
  <c r="AS162" i="11"/>
  <c r="AU162" i="11" s="1"/>
  <c r="K162" i="11"/>
  <c r="J162" i="11"/>
  <c r="F162" i="11"/>
  <c r="AS161" i="11"/>
  <c r="AU161" i="11" s="1"/>
  <c r="K161" i="11"/>
  <c r="J161" i="11"/>
  <c r="F161" i="11"/>
  <c r="AS160" i="11"/>
  <c r="AT160" i="11" s="1"/>
  <c r="K160" i="11"/>
  <c r="J160" i="11"/>
  <c r="F160" i="11"/>
  <c r="AS159" i="11"/>
  <c r="AU159" i="11" s="1"/>
  <c r="K159" i="11"/>
  <c r="J159" i="11"/>
  <c r="F159" i="11"/>
  <c r="AS158" i="11"/>
  <c r="AT158" i="11" s="1"/>
  <c r="K158" i="11"/>
  <c r="J158" i="11"/>
  <c r="F158" i="11"/>
  <c r="AS157" i="11"/>
  <c r="AT157" i="11" s="1"/>
  <c r="K157" i="11"/>
  <c r="J157" i="11"/>
  <c r="F157" i="11"/>
  <c r="AS156" i="11"/>
  <c r="AT156" i="11" s="1"/>
  <c r="K156" i="11"/>
  <c r="J156" i="11"/>
  <c r="F156" i="11"/>
  <c r="AS155" i="11"/>
  <c r="AT155" i="11" s="1"/>
  <c r="K155" i="11"/>
  <c r="J155" i="11"/>
  <c r="F155" i="11"/>
  <c r="AS154" i="11"/>
  <c r="AT154" i="11" s="1"/>
  <c r="K154" i="11"/>
  <c r="J154" i="11"/>
  <c r="F154" i="11"/>
  <c r="AS153" i="11"/>
  <c r="AT153" i="11" s="1"/>
  <c r="K153" i="11"/>
  <c r="J153" i="11"/>
  <c r="F153" i="11"/>
  <c r="AS152" i="11"/>
  <c r="AT152" i="11" s="1"/>
  <c r="K152" i="11"/>
  <c r="J152" i="11"/>
  <c r="F152" i="11"/>
  <c r="AS151" i="11"/>
  <c r="AT151" i="11" s="1"/>
  <c r="K151" i="11"/>
  <c r="J151" i="11"/>
  <c r="F151" i="11"/>
  <c r="AS150" i="11"/>
  <c r="AT150" i="11" s="1"/>
  <c r="K150" i="11"/>
  <c r="J150" i="11"/>
  <c r="F150" i="11"/>
  <c r="AS149" i="11"/>
  <c r="AT149" i="11" s="1"/>
  <c r="K149" i="11"/>
  <c r="J149" i="11"/>
  <c r="F149" i="11"/>
  <c r="AS148" i="11"/>
  <c r="AT148" i="11" s="1"/>
  <c r="K148" i="11"/>
  <c r="J148" i="11"/>
  <c r="F148" i="11"/>
  <c r="AS147" i="11"/>
  <c r="AT147" i="11" s="1"/>
  <c r="K147" i="11"/>
  <c r="J147" i="11"/>
  <c r="F147" i="11"/>
  <c r="AS146" i="11"/>
  <c r="AT146" i="11" s="1"/>
  <c r="K146" i="11"/>
  <c r="J146" i="11"/>
  <c r="F146" i="11"/>
  <c r="AS145" i="11"/>
  <c r="AT145" i="11" s="1"/>
  <c r="K145" i="11"/>
  <c r="J145" i="11"/>
  <c r="F145" i="11"/>
  <c r="AS144" i="11"/>
  <c r="AT144" i="11" s="1"/>
  <c r="K144" i="11"/>
  <c r="J144" i="11"/>
  <c r="F144" i="11"/>
  <c r="AS143" i="11"/>
  <c r="AT143" i="11" s="1"/>
  <c r="K143" i="11"/>
  <c r="J143" i="11"/>
  <c r="F143" i="11"/>
  <c r="AS142" i="11"/>
  <c r="AT142" i="11" s="1"/>
  <c r="K142" i="11"/>
  <c r="J142" i="11"/>
  <c r="F142" i="11"/>
  <c r="AS141" i="11"/>
  <c r="AT141" i="11" s="1"/>
  <c r="K141" i="11"/>
  <c r="J141" i="11"/>
  <c r="F141" i="11"/>
  <c r="AS140" i="11"/>
  <c r="AT140" i="11" s="1"/>
  <c r="K140" i="11"/>
  <c r="J140" i="11"/>
  <c r="F140" i="11"/>
  <c r="AS139" i="11"/>
  <c r="AT139" i="11" s="1"/>
  <c r="K139" i="11"/>
  <c r="J139" i="11"/>
  <c r="F139" i="11"/>
  <c r="AS138" i="11"/>
  <c r="AT138" i="11" s="1"/>
  <c r="K138" i="11"/>
  <c r="J138" i="11"/>
  <c r="F138" i="11"/>
  <c r="AS137" i="11"/>
  <c r="AT137" i="11" s="1"/>
  <c r="K137" i="11"/>
  <c r="J137" i="11"/>
  <c r="F137" i="11"/>
  <c r="AS136" i="11"/>
  <c r="AT136" i="11" s="1"/>
  <c r="K136" i="11"/>
  <c r="J136" i="11"/>
  <c r="F136" i="11"/>
  <c r="AS135" i="11"/>
  <c r="AT135" i="11" s="1"/>
  <c r="K135" i="11"/>
  <c r="J135" i="11"/>
  <c r="F135" i="11"/>
  <c r="AS134" i="11"/>
  <c r="AT134" i="11" s="1"/>
  <c r="K134" i="11"/>
  <c r="J134" i="11"/>
  <c r="F134" i="11"/>
  <c r="AS133" i="11"/>
  <c r="AT133" i="11" s="1"/>
  <c r="K133" i="11"/>
  <c r="J133" i="11"/>
  <c r="F133" i="11"/>
  <c r="AS132" i="11"/>
  <c r="AT132" i="11" s="1"/>
  <c r="K132" i="11"/>
  <c r="J132" i="11"/>
  <c r="F132" i="11"/>
  <c r="AS131" i="11"/>
  <c r="AT131" i="11" s="1"/>
  <c r="K131" i="11"/>
  <c r="J131" i="11"/>
  <c r="F131" i="11"/>
  <c r="AS130" i="11"/>
  <c r="AT130" i="11" s="1"/>
  <c r="K130" i="11"/>
  <c r="J130" i="11"/>
  <c r="F130" i="11"/>
  <c r="AS129" i="11"/>
  <c r="AT129" i="11" s="1"/>
  <c r="K129" i="11"/>
  <c r="J129" i="11"/>
  <c r="F129" i="11"/>
  <c r="AS128" i="11"/>
  <c r="AT128" i="11" s="1"/>
  <c r="K128" i="11"/>
  <c r="J128" i="11"/>
  <c r="F128" i="11"/>
  <c r="AS127" i="11"/>
  <c r="AT127" i="11" s="1"/>
  <c r="K127" i="11"/>
  <c r="J127" i="11"/>
  <c r="F127" i="11"/>
  <c r="AS126" i="11"/>
  <c r="AT126" i="11" s="1"/>
  <c r="K126" i="11"/>
  <c r="J126" i="11"/>
  <c r="F126" i="11"/>
  <c r="AS125" i="11"/>
  <c r="AT125" i="11" s="1"/>
  <c r="K125" i="11"/>
  <c r="J125" i="11"/>
  <c r="F125" i="11"/>
  <c r="AS124" i="11"/>
  <c r="AT124" i="11" s="1"/>
  <c r="K124" i="11"/>
  <c r="J124" i="11"/>
  <c r="F124" i="11"/>
  <c r="AS123" i="11"/>
  <c r="AU123" i="11" s="1"/>
  <c r="K123" i="11"/>
  <c r="J123" i="11"/>
  <c r="F123" i="11"/>
  <c r="AS122" i="11"/>
  <c r="AT122" i="11" s="1"/>
  <c r="K122" i="11"/>
  <c r="J122" i="11"/>
  <c r="F122" i="11"/>
  <c r="AS121" i="11"/>
  <c r="AT121" i="11" s="1"/>
  <c r="K121" i="11"/>
  <c r="J121" i="11"/>
  <c r="F121" i="11"/>
  <c r="AS120" i="11"/>
  <c r="AT120" i="11" s="1"/>
  <c r="K120" i="11"/>
  <c r="J120" i="11"/>
  <c r="F120" i="11"/>
  <c r="AS119" i="11"/>
  <c r="AU119" i="11" s="1"/>
  <c r="K119" i="11"/>
  <c r="J119" i="11"/>
  <c r="F119" i="11"/>
  <c r="AS118" i="11"/>
  <c r="AT118" i="11" s="1"/>
  <c r="K118" i="11"/>
  <c r="J118" i="11"/>
  <c r="F118" i="11"/>
  <c r="AS117" i="11"/>
  <c r="AU117" i="11" s="1"/>
  <c r="K117" i="11"/>
  <c r="J117" i="11"/>
  <c r="F117" i="11"/>
  <c r="AS116" i="11"/>
  <c r="AT116" i="11" s="1"/>
  <c r="K116" i="11"/>
  <c r="J116" i="11"/>
  <c r="F116" i="11"/>
  <c r="AS115" i="11"/>
  <c r="AT115" i="11" s="1"/>
  <c r="K115" i="11"/>
  <c r="J115" i="11"/>
  <c r="F115" i="11"/>
  <c r="AS114" i="11"/>
  <c r="AT114" i="11" s="1"/>
  <c r="K114" i="11"/>
  <c r="J114" i="11"/>
  <c r="F114" i="11"/>
  <c r="AS113" i="11"/>
  <c r="AU113" i="11" s="1"/>
  <c r="K113" i="11"/>
  <c r="J113" i="11"/>
  <c r="F113" i="11"/>
  <c r="AS112" i="11"/>
  <c r="AT112" i="11" s="1"/>
  <c r="K112" i="11"/>
  <c r="J112" i="11"/>
  <c r="F112" i="11"/>
  <c r="AS111" i="11"/>
  <c r="AU111" i="11" s="1"/>
  <c r="K111" i="11"/>
  <c r="J111" i="11"/>
  <c r="F111" i="11"/>
  <c r="AS110" i="11"/>
  <c r="AT110" i="11" s="1"/>
  <c r="K110" i="11"/>
  <c r="J110" i="11"/>
  <c r="F110" i="11"/>
  <c r="AS109" i="11"/>
  <c r="AT109" i="11" s="1"/>
  <c r="K109" i="11"/>
  <c r="J109" i="11"/>
  <c r="F109" i="11"/>
  <c r="AS108" i="11"/>
  <c r="AT108" i="11" s="1"/>
  <c r="K108" i="11"/>
  <c r="J108" i="11"/>
  <c r="F108" i="11"/>
  <c r="AS107" i="11"/>
  <c r="AT107" i="11" s="1"/>
  <c r="K107" i="11"/>
  <c r="J107" i="11"/>
  <c r="F107" i="11"/>
  <c r="AS106" i="11"/>
  <c r="AT106" i="11" s="1"/>
  <c r="K106" i="11"/>
  <c r="J106" i="11"/>
  <c r="F106" i="11"/>
  <c r="AS105" i="11"/>
  <c r="AT105" i="11" s="1"/>
  <c r="K105" i="11"/>
  <c r="J105" i="11"/>
  <c r="F105" i="11"/>
  <c r="AS104" i="11"/>
  <c r="AT104" i="11" s="1"/>
  <c r="K104" i="11"/>
  <c r="J104" i="11"/>
  <c r="F104" i="11"/>
  <c r="AS103" i="11"/>
  <c r="AT103" i="11" s="1"/>
  <c r="K103" i="11"/>
  <c r="J103" i="11"/>
  <c r="F103" i="11"/>
  <c r="AS102" i="11"/>
  <c r="AT102" i="11" s="1"/>
  <c r="K102" i="11"/>
  <c r="J102" i="11"/>
  <c r="F102" i="11"/>
  <c r="AS101" i="11"/>
  <c r="AT101" i="11" s="1"/>
  <c r="K101" i="11"/>
  <c r="J101" i="11"/>
  <c r="F101" i="11"/>
  <c r="AS100" i="11"/>
  <c r="AT100" i="11" s="1"/>
  <c r="K100" i="11"/>
  <c r="J100" i="11"/>
  <c r="F100" i="11"/>
  <c r="AS99" i="11"/>
  <c r="AU99" i="11" s="1"/>
  <c r="K99" i="11"/>
  <c r="J99" i="11"/>
  <c r="F99" i="11"/>
  <c r="AS98" i="11"/>
  <c r="K98" i="11"/>
  <c r="J98" i="11"/>
  <c r="F98" i="11"/>
  <c r="AS97" i="11"/>
  <c r="AT97" i="11" s="1"/>
  <c r="K97" i="11"/>
  <c r="J97" i="11"/>
  <c r="F97" i="11"/>
  <c r="AS96" i="11"/>
  <c r="AT96" i="11" s="1"/>
  <c r="K96" i="11"/>
  <c r="J96" i="11"/>
  <c r="F96" i="11"/>
  <c r="AS95" i="11"/>
  <c r="AT95" i="11" s="1"/>
  <c r="K95" i="11"/>
  <c r="J95" i="11"/>
  <c r="F95" i="11"/>
  <c r="AS94" i="11"/>
  <c r="AT94" i="11" s="1"/>
  <c r="K94" i="11"/>
  <c r="J94" i="11"/>
  <c r="F94" i="11"/>
  <c r="AS93" i="11"/>
  <c r="AT93" i="11" s="1"/>
  <c r="K93" i="11"/>
  <c r="J93" i="11"/>
  <c r="F93" i="11"/>
  <c r="AS92" i="11"/>
  <c r="AT92" i="11" s="1"/>
  <c r="K92" i="11"/>
  <c r="J92" i="11"/>
  <c r="F92" i="11"/>
  <c r="AS91" i="11"/>
  <c r="AT91" i="11" s="1"/>
  <c r="K91" i="11"/>
  <c r="J91" i="11"/>
  <c r="F91" i="11"/>
  <c r="AS90" i="11"/>
  <c r="AT90" i="11" s="1"/>
  <c r="K90" i="11"/>
  <c r="J90" i="11"/>
  <c r="F90" i="11"/>
  <c r="AS89" i="11"/>
  <c r="AT89" i="11" s="1"/>
  <c r="K89" i="11"/>
  <c r="J89" i="11"/>
  <c r="F89" i="11"/>
  <c r="AS88" i="11"/>
  <c r="AT88" i="11" s="1"/>
  <c r="K88" i="11"/>
  <c r="J88" i="11"/>
  <c r="F88" i="11"/>
  <c r="AS87" i="11"/>
  <c r="AT87" i="11" s="1"/>
  <c r="K87" i="11"/>
  <c r="J87" i="11"/>
  <c r="F87" i="11"/>
  <c r="AS86" i="11"/>
  <c r="K86" i="11"/>
  <c r="J86" i="11"/>
  <c r="F86" i="11"/>
  <c r="AS85" i="11"/>
  <c r="AT85" i="11" s="1"/>
  <c r="K85" i="11"/>
  <c r="J85" i="11"/>
  <c r="F85" i="11"/>
  <c r="AS84" i="11"/>
  <c r="K84" i="11"/>
  <c r="J84" i="11"/>
  <c r="F84" i="11"/>
  <c r="AS83" i="11"/>
  <c r="AU83" i="11" s="1"/>
  <c r="K83" i="11"/>
  <c r="J83" i="11"/>
  <c r="F83" i="11"/>
  <c r="AS82" i="11"/>
  <c r="AU82" i="11" s="1"/>
  <c r="K82" i="11"/>
  <c r="J82" i="11"/>
  <c r="F82" i="11"/>
  <c r="AS81" i="11"/>
  <c r="AU81" i="11" s="1"/>
  <c r="K81" i="11"/>
  <c r="J81" i="11"/>
  <c r="F81" i="11"/>
  <c r="AS80" i="11"/>
  <c r="AU80" i="11" s="1"/>
  <c r="K80" i="11"/>
  <c r="J80" i="11"/>
  <c r="F80" i="11"/>
  <c r="AS79" i="11"/>
  <c r="AU79" i="11" s="1"/>
  <c r="K79" i="11"/>
  <c r="J79" i="11"/>
  <c r="F79" i="11"/>
  <c r="AS78" i="11"/>
  <c r="AU78" i="11" s="1"/>
  <c r="K78" i="11"/>
  <c r="J78" i="11"/>
  <c r="F78" i="11"/>
  <c r="AS77" i="11"/>
  <c r="AU77" i="11" s="1"/>
  <c r="K77" i="11"/>
  <c r="J77" i="11"/>
  <c r="F77" i="11"/>
  <c r="AS76" i="11"/>
  <c r="AU76" i="11" s="1"/>
  <c r="K76" i="11"/>
  <c r="J76" i="11"/>
  <c r="F76" i="11"/>
  <c r="AS75" i="11"/>
  <c r="AU75" i="11" s="1"/>
  <c r="K75" i="11"/>
  <c r="J75" i="11"/>
  <c r="F75" i="11"/>
  <c r="AS74" i="11"/>
  <c r="AU74" i="11" s="1"/>
  <c r="K74" i="11"/>
  <c r="J74" i="11"/>
  <c r="F74" i="11"/>
  <c r="AS73" i="11"/>
  <c r="AU73" i="11" s="1"/>
  <c r="K73" i="11"/>
  <c r="J73" i="11"/>
  <c r="F73" i="11"/>
  <c r="AS72" i="11"/>
  <c r="AU72" i="11" s="1"/>
  <c r="K72" i="11"/>
  <c r="J72" i="11"/>
  <c r="F72" i="11"/>
  <c r="AS71" i="11"/>
  <c r="AU71" i="11" s="1"/>
  <c r="K71" i="11"/>
  <c r="J71" i="11"/>
  <c r="F71" i="11"/>
  <c r="AS70" i="11"/>
  <c r="AU70" i="11" s="1"/>
  <c r="K70" i="11"/>
  <c r="J70" i="11"/>
  <c r="F70" i="11"/>
  <c r="AS69" i="11"/>
  <c r="AU69" i="11" s="1"/>
  <c r="K69" i="11"/>
  <c r="J69" i="11"/>
  <c r="F69" i="11"/>
  <c r="AS68" i="11"/>
  <c r="AU68" i="11" s="1"/>
  <c r="K68" i="11"/>
  <c r="J68" i="11"/>
  <c r="F68" i="11"/>
  <c r="AS67" i="11"/>
  <c r="AU67" i="11" s="1"/>
  <c r="K67" i="11"/>
  <c r="J67" i="11"/>
  <c r="F67" i="11"/>
  <c r="AS66" i="11"/>
  <c r="AU66" i="11" s="1"/>
  <c r="K66" i="11"/>
  <c r="J66" i="11"/>
  <c r="F66" i="11"/>
  <c r="AS65" i="11"/>
  <c r="AU65" i="11" s="1"/>
  <c r="K65" i="11"/>
  <c r="J65" i="11"/>
  <c r="F65" i="11"/>
  <c r="AS64" i="11"/>
  <c r="AU64" i="11" s="1"/>
  <c r="K64" i="11"/>
  <c r="J64" i="11"/>
  <c r="F64" i="11"/>
  <c r="AS63" i="11"/>
  <c r="AU63" i="11" s="1"/>
  <c r="K63" i="11"/>
  <c r="J63" i="11"/>
  <c r="F63" i="11"/>
  <c r="AS62" i="11"/>
  <c r="AU62" i="11" s="1"/>
  <c r="K62" i="11"/>
  <c r="J62" i="11"/>
  <c r="F62" i="11"/>
  <c r="AS61" i="11"/>
  <c r="AU61" i="11" s="1"/>
  <c r="K61" i="11"/>
  <c r="J61" i="11"/>
  <c r="F61" i="11"/>
  <c r="AS60" i="11"/>
  <c r="AU60" i="11" s="1"/>
  <c r="K60" i="11"/>
  <c r="J60" i="11"/>
  <c r="F60" i="11"/>
  <c r="AS59" i="11"/>
  <c r="AU59" i="11" s="1"/>
  <c r="K59" i="11"/>
  <c r="J59" i="11"/>
  <c r="F59" i="11"/>
  <c r="AS58" i="11"/>
  <c r="AU58" i="11" s="1"/>
  <c r="K58" i="11"/>
  <c r="J58" i="11"/>
  <c r="F58" i="11"/>
  <c r="AS57" i="11"/>
  <c r="AU57" i="11" s="1"/>
  <c r="K57" i="11"/>
  <c r="J57" i="11"/>
  <c r="F57" i="11"/>
  <c r="AS56" i="11"/>
  <c r="AU56" i="11" s="1"/>
  <c r="K56" i="11"/>
  <c r="J56" i="11"/>
  <c r="F56" i="11"/>
  <c r="AS55" i="11"/>
  <c r="AU55" i="11" s="1"/>
  <c r="K55" i="11"/>
  <c r="J55" i="11"/>
  <c r="F55" i="11"/>
  <c r="AS54" i="11"/>
  <c r="AU54" i="11" s="1"/>
  <c r="K54" i="11"/>
  <c r="J54" i="11"/>
  <c r="F54" i="11"/>
  <c r="AS53" i="11"/>
  <c r="AU53" i="11" s="1"/>
  <c r="K53" i="11"/>
  <c r="J53" i="11"/>
  <c r="F53" i="11"/>
  <c r="AS52" i="11"/>
  <c r="AU52" i="11" s="1"/>
  <c r="K52" i="11"/>
  <c r="J52" i="11"/>
  <c r="F52" i="11"/>
  <c r="AS51" i="11"/>
  <c r="AU51" i="11" s="1"/>
  <c r="K51" i="11"/>
  <c r="J51" i="11"/>
  <c r="F51" i="11"/>
  <c r="AS50" i="11"/>
  <c r="AT50" i="11" s="1"/>
  <c r="K50" i="11"/>
  <c r="J50" i="11"/>
  <c r="F50" i="11"/>
  <c r="AS49" i="11"/>
  <c r="AU49" i="11" s="1"/>
  <c r="K49" i="11"/>
  <c r="J49" i="11"/>
  <c r="F49" i="11"/>
  <c r="AS48" i="11"/>
  <c r="AU48" i="11" s="1"/>
  <c r="K48" i="11"/>
  <c r="J48" i="11"/>
  <c r="F48" i="11"/>
  <c r="AS47" i="11"/>
  <c r="AT47" i="11" s="1"/>
  <c r="K47" i="11"/>
  <c r="J47" i="11"/>
  <c r="F47" i="11"/>
  <c r="AS46" i="11"/>
  <c r="AT46" i="11" s="1"/>
  <c r="K46" i="11"/>
  <c r="J46" i="11"/>
  <c r="F46" i="11"/>
  <c r="AS45" i="11"/>
  <c r="AT45" i="11" s="1"/>
  <c r="K45" i="11"/>
  <c r="J45" i="11"/>
  <c r="F45" i="11"/>
  <c r="AS44" i="11"/>
  <c r="AU44" i="11" s="1"/>
  <c r="K44" i="11"/>
  <c r="J44" i="11"/>
  <c r="F44" i="11"/>
  <c r="AS43" i="11"/>
  <c r="K43" i="11"/>
  <c r="J43" i="11"/>
  <c r="F43" i="11"/>
  <c r="AS42" i="11"/>
  <c r="AT42" i="11" s="1"/>
  <c r="K42" i="11"/>
  <c r="J42" i="11"/>
  <c r="F42" i="11"/>
  <c r="AS41" i="11"/>
  <c r="AT41" i="11" s="1"/>
  <c r="K41" i="11"/>
  <c r="J41" i="11"/>
  <c r="F41" i="11"/>
  <c r="AS40" i="11"/>
  <c r="AT40" i="11" s="1"/>
  <c r="K40" i="11"/>
  <c r="J40" i="11"/>
  <c r="F40" i="11"/>
  <c r="AS39" i="11"/>
  <c r="AT39" i="11" s="1"/>
  <c r="K39" i="11"/>
  <c r="J39" i="11"/>
  <c r="F39" i="11"/>
  <c r="AS38" i="11"/>
  <c r="AT38" i="11" s="1"/>
  <c r="K38" i="11"/>
  <c r="J38" i="11"/>
  <c r="F38" i="11"/>
  <c r="AS37" i="11"/>
  <c r="AT37" i="11" s="1"/>
  <c r="K37" i="11"/>
  <c r="J37" i="11"/>
  <c r="F37" i="11"/>
  <c r="AS36" i="11"/>
  <c r="AT36" i="11" s="1"/>
  <c r="K36" i="11"/>
  <c r="J36" i="11"/>
  <c r="F36" i="11"/>
  <c r="AS35" i="11"/>
  <c r="AT35" i="11" s="1"/>
  <c r="K35" i="11"/>
  <c r="J35" i="11"/>
  <c r="F35" i="11"/>
  <c r="AS34" i="11"/>
  <c r="AT34" i="11" s="1"/>
  <c r="K34" i="11"/>
  <c r="J34" i="11"/>
  <c r="F34" i="11"/>
  <c r="AS33" i="11"/>
  <c r="AT33" i="11" s="1"/>
  <c r="K33" i="11"/>
  <c r="J33" i="11"/>
  <c r="F33" i="11"/>
  <c r="AS32" i="11"/>
  <c r="AT32" i="11" s="1"/>
  <c r="K32" i="11"/>
  <c r="J32" i="11"/>
  <c r="F32" i="11"/>
  <c r="AS31" i="11"/>
  <c r="AT31" i="11" s="1"/>
  <c r="K31" i="11"/>
  <c r="J31" i="11"/>
  <c r="F31" i="11"/>
  <c r="AS30" i="11"/>
  <c r="AT30" i="11" s="1"/>
  <c r="K30" i="11"/>
  <c r="J30" i="11"/>
  <c r="F30" i="11"/>
  <c r="AS29" i="11"/>
  <c r="AT29" i="11" s="1"/>
  <c r="K29" i="11"/>
  <c r="J29" i="11"/>
  <c r="F29" i="11"/>
  <c r="AS28" i="11"/>
  <c r="AT28" i="11" s="1"/>
  <c r="K28" i="11"/>
  <c r="J28" i="11"/>
  <c r="F28" i="11"/>
  <c r="AS27" i="11"/>
  <c r="AT27" i="11" s="1"/>
  <c r="K27" i="11"/>
  <c r="J27" i="11"/>
  <c r="F27" i="11"/>
  <c r="AS26" i="11"/>
  <c r="AT26" i="11" s="1"/>
  <c r="K26" i="11"/>
  <c r="J26" i="11"/>
  <c r="F26" i="11"/>
  <c r="AS25" i="11"/>
  <c r="AT25" i="11" s="1"/>
  <c r="K25" i="11"/>
  <c r="J25" i="11"/>
  <c r="F25" i="11"/>
  <c r="AS24" i="11"/>
  <c r="AT24" i="11" s="1"/>
  <c r="K24" i="11"/>
  <c r="J24" i="11"/>
  <c r="F24" i="11"/>
  <c r="AS23" i="11"/>
  <c r="AT23" i="11" s="1"/>
  <c r="K23" i="11"/>
  <c r="J23" i="11"/>
  <c r="F23" i="11"/>
  <c r="AS22" i="11"/>
  <c r="AU22" i="11" s="1"/>
  <c r="K22" i="11"/>
  <c r="J22" i="11"/>
  <c r="F22" i="11"/>
  <c r="AS21" i="11"/>
  <c r="AU21" i="11" s="1"/>
  <c r="K21" i="11"/>
  <c r="J21" i="11"/>
  <c r="F21" i="11"/>
  <c r="AS20" i="11"/>
  <c r="AU20" i="11" s="1"/>
  <c r="K20" i="11"/>
  <c r="J20" i="11"/>
  <c r="F20" i="11"/>
  <c r="AS19" i="11"/>
  <c r="AU19" i="11" s="1"/>
  <c r="K19" i="11"/>
  <c r="J19" i="11"/>
  <c r="F19" i="11"/>
  <c r="AS18" i="11"/>
  <c r="AU18" i="11" s="1"/>
  <c r="K18" i="11"/>
  <c r="J18" i="11"/>
  <c r="F18" i="11"/>
  <c r="AS17" i="11"/>
  <c r="AU17" i="11" s="1"/>
  <c r="K17" i="11"/>
  <c r="J17" i="11"/>
  <c r="F17" i="11"/>
  <c r="AS16" i="11"/>
  <c r="AU16" i="11" s="1"/>
  <c r="K16" i="11"/>
  <c r="J16" i="11"/>
  <c r="F16" i="11"/>
  <c r="AS15" i="11"/>
  <c r="AU15" i="11" s="1"/>
  <c r="K15" i="11"/>
  <c r="J15" i="11"/>
  <c r="F15" i="11"/>
  <c r="AS14" i="11"/>
  <c r="AU14" i="11" s="1"/>
  <c r="K14" i="11"/>
  <c r="J14" i="11"/>
  <c r="F14" i="11"/>
  <c r="AS13" i="11"/>
  <c r="AU13" i="11" s="1"/>
  <c r="K13" i="11"/>
  <c r="J13" i="11"/>
  <c r="F13" i="11"/>
  <c r="AS12" i="11"/>
  <c r="AU12" i="11" s="1"/>
  <c r="K12" i="11"/>
  <c r="J12" i="11"/>
  <c r="F12" i="11"/>
  <c r="AS11" i="11"/>
  <c r="AU11" i="11" s="1"/>
  <c r="K11" i="11"/>
  <c r="J11" i="11"/>
  <c r="F11" i="11"/>
  <c r="AS10" i="11"/>
  <c r="AU10" i="11" s="1"/>
  <c r="K10" i="11"/>
  <c r="J10" i="11"/>
  <c r="F10" i="11"/>
  <c r="AS9" i="11"/>
  <c r="AU9" i="11" s="1"/>
  <c r="K9" i="11"/>
  <c r="F9" i="11"/>
  <c r="AS8" i="11"/>
  <c r="AU8" i="11" s="1"/>
  <c r="K8" i="11"/>
  <c r="J8" i="11"/>
  <c r="F8" i="11"/>
  <c r="AS7" i="11"/>
  <c r="AU7" i="11" s="1"/>
  <c r="K7" i="11"/>
  <c r="J7" i="11"/>
  <c r="F7" i="11"/>
  <c r="AS6" i="11"/>
  <c r="AU6" i="11" s="1"/>
  <c r="K6" i="11"/>
  <c r="J6" i="11"/>
  <c r="F6" i="11"/>
  <c r="AS5" i="11"/>
  <c r="AU5" i="11" s="1"/>
  <c r="K5" i="11"/>
  <c r="F5" i="11"/>
  <c r="AY4" i="11"/>
  <c r="AC4" i="11"/>
  <c r="AB4" i="11"/>
  <c r="K4" i="11"/>
  <c r="J4" i="11"/>
  <c r="I20" i="7" l="1"/>
  <c r="AB333" i="8"/>
  <c r="BR333" i="8" s="1"/>
  <c r="BR334" i="8"/>
  <c r="BQ333" i="11"/>
  <c r="BB334" i="8"/>
  <c r="BS334" i="8"/>
  <c r="BC334" i="8"/>
  <c r="BG333" i="11"/>
  <c r="BB333" i="11"/>
  <c r="AU115" i="11"/>
  <c r="BR333" i="11"/>
  <c r="AU320" i="11"/>
  <c r="AU193" i="11"/>
  <c r="AT11" i="11"/>
  <c r="AT171" i="11"/>
  <c r="AU121" i="11"/>
  <c r="BW333" i="11"/>
  <c r="AU26" i="11"/>
  <c r="AU216" i="11"/>
  <c r="AT273" i="11"/>
  <c r="AT297" i="11"/>
  <c r="AT167" i="11"/>
  <c r="AT286" i="11"/>
  <c r="AT51" i="11"/>
  <c r="AE334" i="8"/>
  <c r="AT202" i="11"/>
  <c r="AU210" i="11"/>
  <c r="AT268" i="11"/>
  <c r="AU283" i="11"/>
  <c r="AU153" i="11"/>
  <c r="AT208" i="11"/>
  <c r="AU261" i="11"/>
  <c r="AT276" i="11"/>
  <c r="AU203" i="11"/>
  <c r="AT169" i="11"/>
  <c r="AU305" i="11"/>
  <c r="AT248" i="11"/>
  <c r="AT14" i="11"/>
  <c r="AU37" i="11"/>
  <c r="AT81" i="11"/>
  <c r="AU118" i="11"/>
  <c r="AU141" i="11"/>
  <c r="AU215" i="11"/>
  <c r="AU235" i="11"/>
  <c r="AU279" i="11"/>
  <c r="AT290" i="11"/>
  <c r="AU102" i="11"/>
  <c r="AT113" i="11"/>
  <c r="AU213" i="11"/>
  <c r="AU221" i="11"/>
  <c r="AU186" i="11"/>
  <c r="AU256" i="11"/>
  <c r="AT325" i="11"/>
  <c r="AT15" i="11"/>
  <c r="AU91" i="11"/>
  <c r="AT119" i="11"/>
  <c r="AT165" i="11"/>
  <c r="AT10" i="11"/>
  <c r="AT259" i="11"/>
  <c r="AT310" i="11"/>
  <c r="L31" i="12"/>
  <c r="L32" i="12" s="1"/>
  <c r="J41" i="12"/>
  <c r="AT80" i="11"/>
  <c r="AU103" i="11"/>
  <c r="AT163" i="11"/>
  <c r="AU175" i="11"/>
  <c r="AT214" i="11"/>
  <c r="AU234" i="11"/>
  <c r="AU314" i="11"/>
  <c r="AU106" i="11"/>
  <c r="AT278" i="11"/>
  <c r="AT307" i="11"/>
  <c r="AU45" i="11"/>
  <c r="AU109" i="11"/>
  <c r="AT173" i="11"/>
  <c r="AU187" i="11"/>
  <c r="AU240" i="11"/>
  <c r="AT322" i="11"/>
  <c r="AT16" i="11"/>
  <c r="AU120" i="11"/>
  <c r="AU155" i="11"/>
  <c r="AU204" i="11"/>
  <c r="AT293" i="11"/>
  <c r="BX334" i="11"/>
  <c r="BV333" i="11"/>
  <c r="B1" i="3"/>
  <c r="I14" i="7"/>
  <c r="M279" i="11"/>
  <c r="M290" i="11"/>
  <c r="M297" i="11"/>
  <c r="BA333" i="11"/>
  <c r="M267" i="11"/>
  <c r="M285" i="11"/>
  <c r="M296" i="11"/>
  <c r="AF333" i="11"/>
  <c r="AE333" i="11"/>
  <c r="AH333" i="11" s="1"/>
  <c r="M329" i="11"/>
  <c r="M312" i="11"/>
  <c r="M301" i="11"/>
  <c r="M263" i="11"/>
  <c r="M314" i="11"/>
  <c r="M326" i="11"/>
  <c r="M258" i="11"/>
  <c r="M328" i="11"/>
  <c r="M325" i="11"/>
  <c r="M259" i="11"/>
  <c r="M332" i="11"/>
  <c r="M271" i="11"/>
  <c r="M278" i="11"/>
  <c r="M289" i="11"/>
  <c r="M307" i="11"/>
  <c r="M327" i="11"/>
  <c r="M260" i="11"/>
  <c r="M322" i="11"/>
  <c r="M265" i="11"/>
  <c r="M276" i="11"/>
  <c r="M283" i="11"/>
  <c r="M294" i="11"/>
  <c r="M305" i="11"/>
  <c r="M316" i="11"/>
  <c r="M324" i="11"/>
  <c r="M269" i="11"/>
  <c r="M287" i="11"/>
  <c r="M309" i="11"/>
  <c r="M330" i="11"/>
  <c r="M273" i="11"/>
  <c r="M280" i="11"/>
  <c r="M291" i="11"/>
  <c r="M298" i="11"/>
  <c r="M302" i="11"/>
  <c r="M313" i="11"/>
  <c r="M320" i="11"/>
  <c r="M262" i="11"/>
  <c r="M266" i="11"/>
  <c r="M277" i="11"/>
  <c r="M284" i="11"/>
  <c r="M295" i="11"/>
  <c r="M306" i="11"/>
  <c r="M317" i="11"/>
  <c r="M331" i="11"/>
  <c r="M270" i="11"/>
  <c r="M288" i="11"/>
  <c r="M274" i="11"/>
  <c r="M281" i="11"/>
  <c r="M292" i="11"/>
  <c r="M299" i="11"/>
  <c r="M303" i="11"/>
  <c r="M310" i="11"/>
  <c r="M321" i="11"/>
  <c r="M318" i="11"/>
  <c r="M275" i="11"/>
  <c r="M282" i="11"/>
  <c r="M300" i="11"/>
  <c r="M304" i="11"/>
  <c r="M311" i="11"/>
  <c r="M334" i="11"/>
  <c r="P334" i="11" s="1"/>
  <c r="M333" i="11"/>
  <c r="M264" i="11"/>
  <c r="M293" i="11"/>
  <c r="M315" i="11"/>
  <c r="M319" i="11"/>
  <c r="M268" i="11"/>
  <c r="M272" i="11"/>
  <c r="M286" i="11"/>
  <c r="M308" i="11"/>
  <c r="M323" i="11"/>
  <c r="M261" i="11"/>
  <c r="AU116" i="11"/>
  <c r="AT222" i="11"/>
  <c r="AT78" i="11"/>
  <c r="AU143" i="11"/>
  <c r="AU178" i="11"/>
  <c r="AU189" i="11"/>
  <c r="AU209" i="11"/>
  <c r="AU105" i="11"/>
  <c r="AU112" i="11"/>
  <c r="AT123" i="11"/>
  <c r="AT159" i="11"/>
  <c r="AU181" i="11"/>
  <c r="AU207" i="11"/>
  <c r="AT218" i="11"/>
  <c r="AU220" i="11"/>
  <c r="AT247" i="11"/>
  <c r="AT260" i="11"/>
  <c r="AT263" i="11"/>
  <c r="AT282" i="11"/>
  <c r="AT285" i="11"/>
  <c r="AU288" i="11"/>
  <c r="AT333" i="11"/>
  <c r="AU40" i="11"/>
  <c r="AU244" i="11"/>
  <c r="AU269" i="11"/>
  <c r="AU27" i="11"/>
  <c r="AU38" i="11"/>
  <c r="AU95" i="11"/>
  <c r="AU110" i="11"/>
  <c r="AU146" i="11"/>
  <c r="AU205" i="11"/>
  <c r="AT313" i="11"/>
  <c r="AU107" i="11"/>
  <c r="AU25" i="11"/>
  <c r="AU108" i="11"/>
  <c r="AT117" i="11"/>
  <c r="AT162" i="11"/>
  <c r="AT164" i="11"/>
  <c r="AT166" i="11"/>
  <c r="AT168" i="11"/>
  <c r="AT170" i="11"/>
  <c r="AT172" i="11"/>
  <c r="AT174" i="11"/>
  <c r="AU201" i="11"/>
  <c r="AT212" i="11"/>
  <c r="AT250" i="11"/>
  <c r="AU258" i="11"/>
  <c r="AT270" i="11"/>
  <c r="AU317" i="11"/>
  <c r="AT330" i="11"/>
  <c r="AU156" i="11"/>
  <c r="AT13" i="11"/>
  <c r="AU114" i="11"/>
  <c r="AT79" i="11"/>
  <c r="AU101" i="11"/>
  <c r="AU144" i="11"/>
  <c r="AU190" i="11"/>
  <c r="AT232" i="11"/>
  <c r="AU253" i="11"/>
  <c r="AU28" i="11"/>
  <c r="AU39" i="11"/>
  <c r="AT77" i="11"/>
  <c r="AU96" i="11"/>
  <c r="AT111" i="11"/>
  <c r="AU147" i="11"/>
  <c r="AU160" i="11"/>
  <c r="AU177" i="11"/>
  <c r="AT199" i="11"/>
  <c r="AT206" i="11"/>
  <c r="AU219" i="11"/>
  <c r="AU243" i="11"/>
  <c r="AT311" i="11"/>
  <c r="AU321" i="11"/>
  <c r="AU331" i="11"/>
  <c r="AG334" i="11"/>
  <c r="AK333" i="11" s="1"/>
  <c r="AU211" i="11"/>
  <c r="AU100" i="11"/>
  <c r="AU34" i="11"/>
  <c r="AU104" i="11"/>
  <c r="AU122" i="11"/>
  <c r="AU150" i="11"/>
  <c r="AU158" i="11"/>
  <c r="AU217" i="11"/>
  <c r="AU271" i="11"/>
  <c r="AU274" i="11"/>
  <c r="AU266" i="11"/>
  <c r="L17" i="12"/>
  <c r="L33" i="12" s="1"/>
  <c r="L34" i="12" s="1"/>
  <c r="AT9" i="11"/>
  <c r="AT21" i="11"/>
  <c r="AU33" i="11"/>
  <c r="AU50" i="11"/>
  <c r="AT83" i="11"/>
  <c r="AU94" i="11"/>
  <c r="AU140" i="11"/>
  <c r="AU152" i="11"/>
  <c r="AU183" i="11"/>
  <c r="AU195" i="11"/>
  <c r="AU200" i="11"/>
  <c r="AT233" i="11"/>
  <c r="AU242" i="11"/>
  <c r="AT262" i="11"/>
  <c r="AT267" i="11"/>
  <c r="AT272" i="11"/>
  <c r="AT284" i="11"/>
  <c r="AT289" i="11"/>
  <c r="AT303" i="11"/>
  <c r="AT306" i="11"/>
  <c r="AT315" i="11"/>
  <c r="AT318" i="11"/>
  <c r="AU145" i="11"/>
  <c r="AU157" i="11"/>
  <c r="AU176" i="11"/>
  <c r="AU188" i="11"/>
  <c r="AU255" i="11"/>
  <c r="AT277" i="11"/>
  <c r="AT300" i="11"/>
  <c r="AT328" i="11"/>
  <c r="AT7" i="11"/>
  <c r="AT19" i="11"/>
  <c r="AU31" i="11"/>
  <c r="AT48" i="11"/>
  <c r="AU138" i="11"/>
  <c r="AT265" i="11"/>
  <c r="AT287" i="11"/>
  <c r="AT295" i="11"/>
  <c r="AT332" i="11"/>
  <c r="AT12" i="11"/>
  <c r="AU24" i="11"/>
  <c r="AU36" i="11"/>
  <c r="AT53" i="11"/>
  <c r="AT55" i="11"/>
  <c r="AT57" i="11"/>
  <c r="AT59" i="11"/>
  <c r="AT61" i="11"/>
  <c r="AT63" i="11"/>
  <c r="AT65" i="11"/>
  <c r="AT67" i="11"/>
  <c r="AT69" i="11"/>
  <c r="AT71" i="11"/>
  <c r="AT73" i="11"/>
  <c r="AT75" i="11"/>
  <c r="AU92" i="11"/>
  <c r="AU97" i="11"/>
  <c r="AT238" i="11"/>
  <c r="AT275" i="11"/>
  <c r="AT5" i="11"/>
  <c r="AT17" i="11"/>
  <c r="AU29" i="11"/>
  <c r="AU41" i="11"/>
  <c r="AU46" i="11"/>
  <c r="AU136" i="11"/>
  <c r="AU148" i="11"/>
  <c r="AU179" i="11"/>
  <c r="AU191" i="11"/>
  <c r="AT280" i="11"/>
  <c r="AT298" i="11"/>
  <c r="AT316" i="11"/>
  <c r="AT329" i="11"/>
  <c r="AT22" i="11"/>
  <c r="AU184" i="11"/>
  <c r="AU223" i="11"/>
  <c r="AT319" i="11"/>
  <c r="AT8" i="11"/>
  <c r="AT20" i="11"/>
  <c r="AU32" i="11"/>
  <c r="AT49" i="11"/>
  <c r="AT82" i="11"/>
  <c r="AU139" i="11"/>
  <c r="AU151" i="11"/>
  <c r="AU182" i="11"/>
  <c r="AU194" i="11"/>
  <c r="AU241" i="11"/>
  <c r="AU251" i="11"/>
  <c r="AU296" i="11"/>
  <c r="AT326" i="11"/>
  <c r="AT6" i="11"/>
  <c r="AT18" i="11"/>
  <c r="AU30" i="11"/>
  <c r="AU42" i="11"/>
  <c r="AU47" i="11"/>
  <c r="AT54" i="11"/>
  <c r="AT56" i="11"/>
  <c r="AT58" i="11"/>
  <c r="AT60" i="11"/>
  <c r="AT62" i="11"/>
  <c r="AT64" i="11"/>
  <c r="AT66" i="11"/>
  <c r="AT68" i="11"/>
  <c r="AT70" i="11"/>
  <c r="AT72" i="11"/>
  <c r="AT74" i="11"/>
  <c r="AT76" i="11"/>
  <c r="AU88" i="11"/>
  <c r="AU137" i="11"/>
  <c r="AU149" i="11"/>
  <c r="AU180" i="11"/>
  <c r="AU192" i="11"/>
  <c r="AU197" i="11"/>
  <c r="AT237" i="11"/>
  <c r="AU239" i="11"/>
  <c r="AT264" i="11"/>
  <c r="AT281" i="11"/>
  <c r="AT291" i="11"/>
  <c r="AT299" i="11"/>
  <c r="AU23" i="11"/>
  <c r="AU35" i="11"/>
  <c r="AT52" i="11"/>
  <c r="AU142" i="11"/>
  <c r="AU154" i="11"/>
  <c r="AU185" i="11"/>
  <c r="AT294" i="11"/>
  <c r="AU323" i="11"/>
  <c r="AU327" i="11"/>
  <c r="N315" i="11"/>
  <c r="AB332" i="11"/>
  <c r="N320" i="11"/>
  <c r="N316" i="11"/>
  <c r="N305" i="11"/>
  <c r="N291" i="11"/>
  <c r="N329" i="11"/>
  <c r="N275" i="11"/>
  <c r="N312" i="11"/>
  <c r="N276" i="11"/>
  <c r="N269" i="11"/>
  <c r="N274" i="11"/>
  <c r="N292" i="11"/>
  <c r="N260" i="11"/>
  <c r="N265" i="11"/>
  <c r="N272" i="11"/>
  <c r="N297" i="11"/>
  <c r="N333" i="11"/>
  <c r="N283" i="11"/>
  <c r="N308" i="11"/>
  <c r="N263" i="11"/>
  <c r="N288" i="11"/>
  <c r="N279" i="11"/>
  <c r="N286" i="11"/>
  <c r="N293" i="11"/>
  <c r="N295" i="11"/>
  <c r="N277" i="11"/>
  <c r="N259" i="11"/>
  <c r="N266" i="11"/>
  <c r="N326" i="11"/>
  <c r="N296" i="11"/>
  <c r="N289" i="11"/>
  <c r="N294" i="11"/>
  <c r="AU43" i="11"/>
  <c r="AT43" i="11"/>
  <c r="AU93" i="11"/>
  <c r="AT44" i="11"/>
  <c r="AT86" i="11"/>
  <c r="AU86" i="11"/>
  <c r="AU84" i="11"/>
  <c r="AT84" i="11"/>
  <c r="AU85" i="11"/>
  <c r="AU89" i="11"/>
  <c r="AU87" i="11"/>
  <c r="AU90" i="11"/>
  <c r="AU98" i="11"/>
  <c r="AT98" i="11"/>
  <c r="AT99" i="11"/>
  <c r="AU125" i="11"/>
  <c r="AT161" i="11"/>
  <c r="AU126" i="11"/>
  <c r="AU127" i="11"/>
  <c r="AU128" i="11"/>
  <c r="AU129" i="11"/>
  <c r="AU130" i="11"/>
  <c r="AU131" i="11"/>
  <c r="AU132" i="11"/>
  <c r="AU133" i="11"/>
  <c r="AU134" i="11"/>
  <c r="AU135" i="11"/>
  <c r="AU124" i="11"/>
  <c r="AT198" i="11"/>
  <c r="AT196" i="11"/>
  <c r="AT245" i="11"/>
  <c r="AU245" i="11"/>
  <c r="AT252" i="11"/>
  <c r="AU252" i="11"/>
  <c r="AU236" i="11"/>
  <c r="AT236" i="11"/>
  <c r="AU224" i="11"/>
  <c r="AT224" i="11"/>
  <c r="AU225" i="11"/>
  <c r="AT225" i="11"/>
  <c r="AU226" i="11"/>
  <c r="AT226" i="11"/>
  <c r="AU229" i="11"/>
  <c r="AT229" i="11"/>
  <c r="AT254" i="11"/>
  <c r="AU254" i="11"/>
  <c r="AU228" i="11"/>
  <c r="AT228" i="11"/>
  <c r="AU230" i="11"/>
  <c r="AT230" i="11"/>
  <c r="AU227" i="11"/>
  <c r="AT227" i="11"/>
  <c r="AT249" i="11"/>
  <c r="AU249" i="11"/>
  <c r="AU231" i="11"/>
  <c r="AT231" i="11"/>
  <c r="AT257" i="11"/>
  <c r="AU257" i="11"/>
  <c r="AU246" i="11"/>
  <c r="N261" i="11"/>
  <c r="N264" i="11"/>
  <c r="N258" i="11"/>
  <c r="N271" i="11"/>
  <c r="N281" i="11"/>
  <c r="N262" i="11"/>
  <c r="N267" i="11"/>
  <c r="N268" i="11"/>
  <c r="N282" i="11"/>
  <c r="N270" i="11"/>
  <c r="N280" i="11"/>
  <c r="AT292" i="11"/>
  <c r="AU292" i="11"/>
  <c r="AU302" i="11"/>
  <c r="N285" i="11"/>
  <c r="N298" i="11"/>
  <c r="N319" i="11"/>
  <c r="N278" i="11"/>
  <c r="N309" i="11"/>
  <c r="N273" i="11"/>
  <c r="N284" i="11"/>
  <c r="AU301" i="11"/>
  <c r="AT301" i="11"/>
  <c r="N306" i="11"/>
  <c r="N307" i="11"/>
  <c r="N303" i="11"/>
  <c r="N304" i="11"/>
  <c r="N299" i="11"/>
  <c r="N300" i="11"/>
  <c r="N287" i="11"/>
  <c r="N317" i="11"/>
  <c r="N331" i="11"/>
  <c r="N330" i="11"/>
  <c r="N290" i="11"/>
  <c r="N310" i="11"/>
  <c r="N311" i="11"/>
  <c r="AU324" i="11"/>
  <c r="N323" i="11"/>
  <c r="N322" i="11"/>
  <c r="N324" i="11"/>
  <c r="N325" i="11"/>
  <c r="N301" i="11"/>
  <c r="AT309" i="11"/>
  <c r="AT312" i="11"/>
  <c r="N321" i="11"/>
  <c r="AT304" i="11"/>
  <c r="AT308" i="11"/>
  <c r="AU334" i="11"/>
  <c r="AT334" i="11"/>
  <c r="N334" i="11"/>
  <c r="BF333" i="11"/>
  <c r="N302" i="11"/>
  <c r="N318" i="11"/>
  <c r="N327" i="11"/>
  <c r="N314" i="11"/>
  <c r="N313" i="11"/>
  <c r="N328" i="11"/>
  <c r="N332" i="11"/>
  <c r="BH334" i="11"/>
  <c r="L43" i="3"/>
  <c r="L27" i="3"/>
  <c r="L12" i="3"/>
  <c r="L17" i="3" s="1"/>
  <c r="BH334" i="8"/>
  <c r="BL334" i="8" s="1"/>
  <c r="BG334" i="8"/>
  <c r="AS334" i="8"/>
  <c r="AK334" i="8"/>
  <c r="AO334" i="8" s="1"/>
  <c r="AJ334" i="8"/>
  <c r="AF334" i="8"/>
  <c r="S334" i="8"/>
  <c r="R334" i="8"/>
  <c r="AS333" i="8"/>
  <c r="AU333" i="8" s="1"/>
  <c r="J333" i="8"/>
  <c r="AS332" i="8"/>
  <c r="J332" i="8"/>
  <c r="AS331" i="8"/>
  <c r="AT331" i="8" s="1"/>
  <c r="J331" i="8"/>
  <c r="AS330" i="8"/>
  <c r="AT330" i="8" s="1"/>
  <c r="J330" i="8"/>
  <c r="AS329" i="8"/>
  <c r="AU329" i="8" s="1"/>
  <c r="J329" i="8"/>
  <c r="AS328" i="8"/>
  <c r="J328" i="8"/>
  <c r="AS327" i="8"/>
  <c r="AT327" i="8" s="1"/>
  <c r="J327" i="8"/>
  <c r="AS326" i="8"/>
  <c r="AT326" i="8" s="1"/>
  <c r="J326" i="8"/>
  <c r="AS325" i="8"/>
  <c r="AU325" i="8" s="1"/>
  <c r="J325" i="8"/>
  <c r="AS324" i="8"/>
  <c r="J324" i="8"/>
  <c r="AS323" i="8"/>
  <c r="J323" i="8"/>
  <c r="AS322" i="8"/>
  <c r="AT322" i="8" s="1"/>
  <c r="J322" i="8"/>
  <c r="AS321" i="8"/>
  <c r="AU321" i="8" s="1"/>
  <c r="K321" i="8"/>
  <c r="J321" i="8"/>
  <c r="AS320" i="8"/>
  <c r="AT320" i="8" s="1"/>
  <c r="AC311" i="8"/>
  <c r="AC310" i="8" s="1"/>
  <c r="AC309" i="8" s="1"/>
  <c r="AC308" i="8" s="1"/>
  <c r="AC307" i="8" s="1"/>
  <c r="AC306" i="8" s="1"/>
  <c r="AC305" i="8" s="1"/>
  <c r="AC304" i="8" s="1"/>
  <c r="AC303" i="8" s="1"/>
  <c r="AC302" i="8" s="1"/>
  <c r="AC301" i="8" s="1"/>
  <c r="AC300" i="8" s="1"/>
  <c r="AC299" i="8" s="1"/>
  <c r="AC298" i="8" s="1"/>
  <c r="AC297" i="8" s="1"/>
  <c r="AC296" i="8" s="1"/>
  <c r="AC295" i="8" s="1"/>
  <c r="AC294" i="8" s="1"/>
  <c r="AC293" i="8" s="1"/>
  <c r="AC292" i="8" s="1"/>
  <c r="AC291" i="8" s="1"/>
  <c r="AC290" i="8" s="1"/>
  <c r="AC289" i="8" s="1"/>
  <c r="AC288" i="8" s="1"/>
  <c r="AC287" i="8" s="1"/>
  <c r="AC286" i="8" s="1"/>
  <c r="AC285" i="8" s="1"/>
  <c r="AC284" i="8" s="1"/>
  <c r="AC283" i="8" s="1"/>
  <c r="AC282" i="8" s="1"/>
  <c r="AC281" i="8" s="1"/>
  <c r="AC280" i="8" s="1"/>
  <c r="AC279" i="8" s="1"/>
  <c r="AC278" i="8" s="1"/>
  <c r="AC277" i="8" s="1"/>
  <c r="AC276" i="8" s="1"/>
  <c r="AC275" i="8" s="1"/>
  <c r="AC274" i="8" s="1"/>
  <c r="AC273" i="8" s="1"/>
  <c r="AC272" i="8" s="1"/>
  <c r="AC271" i="8" s="1"/>
  <c r="AC270" i="8" s="1"/>
  <c r="AC269" i="8" s="1"/>
  <c r="AC268" i="8" s="1"/>
  <c r="AC267" i="8" s="1"/>
  <c r="AC266" i="8" s="1"/>
  <c r="AC265" i="8" s="1"/>
  <c r="AC264" i="8" s="1"/>
  <c r="AC263" i="8" s="1"/>
  <c r="AC262" i="8" s="1"/>
  <c r="AC261" i="8" s="1"/>
  <c r="AC260" i="8" s="1"/>
  <c r="AC259" i="8" s="1"/>
  <c r="AC258" i="8" s="1"/>
  <c r="AC257" i="8" s="1"/>
  <c r="AC256" i="8" s="1"/>
  <c r="AC255" i="8" s="1"/>
  <c r="AC254" i="8" s="1"/>
  <c r="AC253" i="8" s="1"/>
  <c r="AC252" i="8" s="1"/>
  <c r="AC251" i="8" s="1"/>
  <c r="AC250" i="8" s="1"/>
  <c r="AC249" i="8" s="1"/>
  <c r="AC248" i="8" s="1"/>
  <c r="AC247" i="8" s="1"/>
  <c r="AC246" i="8" s="1"/>
  <c r="AC245" i="8" s="1"/>
  <c r="AC244" i="8" s="1"/>
  <c r="AC243" i="8" s="1"/>
  <c r="AC242" i="8" s="1"/>
  <c r="AC241" i="8" s="1"/>
  <c r="AC240" i="8" s="1"/>
  <c r="AC239" i="8" s="1"/>
  <c r="AC238" i="8" s="1"/>
  <c r="AC237" i="8" s="1"/>
  <c r="AC236" i="8" s="1"/>
  <c r="AC235" i="8" s="1"/>
  <c r="AC234" i="8" s="1"/>
  <c r="AC233" i="8" s="1"/>
  <c r="AC232" i="8" s="1"/>
  <c r="AC231" i="8" s="1"/>
  <c r="AC230" i="8" s="1"/>
  <c r="AC229" i="8" s="1"/>
  <c r="AC228" i="8" s="1"/>
  <c r="AC227" i="8" s="1"/>
  <c r="AC226" i="8" s="1"/>
  <c r="AC225" i="8" s="1"/>
  <c r="AC224" i="8" s="1"/>
  <c r="AC223" i="8" s="1"/>
  <c r="AC222" i="8" s="1"/>
  <c r="AC221" i="8" s="1"/>
  <c r="AC220" i="8" s="1"/>
  <c r="AC219" i="8" s="1"/>
  <c r="AC218" i="8" s="1"/>
  <c r="AC217" i="8" s="1"/>
  <c r="AC216" i="8" s="1"/>
  <c r="AC215" i="8" s="1"/>
  <c r="AC214" i="8" s="1"/>
  <c r="AC213" i="8" s="1"/>
  <c r="AC212" i="8" s="1"/>
  <c r="AC211" i="8" s="1"/>
  <c r="AC210" i="8" s="1"/>
  <c r="AC209" i="8" s="1"/>
  <c r="AC208" i="8" s="1"/>
  <c r="AC207" i="8" s="1"/>
  <c r="AC206" i="8" s="1"/>
  <c r="AC205" i="8" s="1"/>
  <c r="AC204" i="8" s="1"/>
  <c r="AC203" i="8" s="1"/>
  <c r="AC202" i="8" s="1"/>
  <c r="AC201" i="8" s="1"/>
  <c r="AC200" i="8" s="1"/>
  <c r="AC199" i="8" s="1"/>
  <c r="AC198" i="8" s="1"/>
  <c r="AC197" i="8" s="1"/>
  <c r="AC196" i="8" s="1"/>
  <c r="AC195" i="8" s="1"/>
  <c r="AC194" i="8" s="1"/>
  <c r="AC193" i="8" s="1"/>
  <c r="AC192" i="8" s="1"/>
  <c r="AC191" i="8" s="1"/>
  <c r="AC190" i="8" s="1"/>
  <c r="AC189" i="8" s="1"/>
  <c r="AC188" i="8" s="1"/>
  <c r="AC187" i="8" s="1"/>
  <c r="AC186" i="8" s="1"/>
  <c r="AC185" i="8" s="1"/>
  <c r="AC184" i="8" s="1"/>
  <c r="AC183" i="8" s="1"/>
  <c r="AC182" i="8" s="1"/>
  <c r="AC181" i="8" s="1"/>
  <c r="AC180" i="8" s="1"/>
  <c r="AC179" i="8" s="1"/>
  <c r="AC178" i="8" s="1"/>
  <c r="AC177" i="8" s="1"/>
  <c r="AC176" i="8" s="1"/>
  <c r="AC175" i="8" s="1"/>
  <c r="AC174" i="8" s="1"/>
  <c r="AC173" i="8" s="1"/>
  <c r="AC172" i="8" s="1"/>
  <c r="AC171" i="8" s="1"/>
  <c r="AC170" i="8" s="1"/>
  <c r="AC169" i="8" s="1"/>
  <c r="AC168" i="8" s="1"/>
  <c r="AC167" i="8" s="1"/>
  <c r="AC166" i="8" s="1"/>
  <c r="AC165" i="8" s="1"/>
  <c r="AC164" i="8" s="1"/>
  <c r="AC163" i="8" s="1"/>
  <c r="AC162" i="8" s="1"/>
  <c r="AC161" i="8" s="1"/>
  <c r="AC160" i="8" s="1"/>
  <c r="AC159" i="8" s="1"/>
  <c r="AC158" i="8" s="1"/>
  <c r="AC157" i="8" s="1"/>
  <c r="AC156" i="8" s="1"/>
  <c r="AC155" i="8" s="1"/>
  <c r="AC154" i="8" s="1"/>
  <c r="AC153" i="8" s="1"/>
  <c r="AC152" i="8" s="1"/>
  <c r="AC151" i="8" s="1"/>
  <c r="AC150" i="8" s="1"/>
  <c r="AC149" i="8" s="1"/>
  <c r="AC148" i="8" s="1"/>
  <c r="AC147" i="8" s="1"/>
  <c r="AC146" i="8" s="1"/>
  <c r="AC145" i="8" s="1"/>
  <c r="AC144" i="8" s="1"/>
  <c r="AC143" i="8" s="1"/>
  <c r="AC142" i="8" s="1"/>
  <c r="AC141" i="8" s="1"/>
  <c r="AC140" i="8" s="1"/>
  <c r="AC139" i="8" s="1"/>
  <c r="AC138" i="8" s="1"/>
  <c r="AC137" i="8" s="1"/>
  <c r="AC136" i="8" s="1"/>
  <c r="AC135" i="8" s="1"/>
  <c r="AC134" i="8" s="1"/>
  <c r="AC133" i="8" s="1"/>
  <c r="AC132" i="8" s="1"/>
  <c r="AC131" i="8" s="1"/>
  <c r="AC130" i="8" s="1"/>
  <c r="AC129" i="8" s="1"/>
  <c r="AC128" i="8" s="1"/>
  <c r="AC127" i="8" s="1"/>
  <c r="AC126" i="8" s="1"/>
  <c r="AC125" i="8" s="1"/>
  <c r="AC124" i="8" s="1"/>
  <c r="AC123" i="8" s="1"/>
  <c r="AC122" i="8" s="1"/>
  <c r="AC121" i="8" s="1"/>
  <c r="AC120" i="8" s="1"/>
  <c r="AC119" i="8" s="1"/>
  <c r="AC118" i="8" s="1"/>
  <c r="AC117" i="8" s="1"/>
  <c r="AC116" i="8" s="1"/>
  <c r="AC115" i="8" s="1"/>
  <c r="AC114" i="8" s="1"/>
  <c r="AC113" i="8" s="1"/>
  <c r="AC112" i="8" s="1"/>
  <c r="AC111" i="8" s="1"/>
  <c r="AC110" i="8" s="1"/>
  <c r="AC109" i="8" s="1"/>
  <c r="AC108" i="8" s="1"/>
  <c r="AC107" i="8" s="1"/>
  <c r="AC106" i="8" s="1"/>
  <c r="AC105" i="8" s="1"/>
  <c r="AC104" i="8" s="1"/>
  <c r="AC103" i="8" s="1"/>
  <c r="AC102" i="8" s="1"/>
  <c r="AC101" i="8" s="1"/>
  <c r="AC100" i="8" s="1"/>
  <c r="AC99" i="8" s="1"/>
  <c r="AC98" i="8" s="1"/>
  <c r="AC97" i="8" s="1"/>
  <c r="AC96" i="8" s="1"/>
  <c r="AC95" i="8" s="1"/>
  <c r="AC94" i="8" s="1"/>
  <c r="AC93" i="8" s="1"/>
  <c r="AC92" i="8" s="1"/>
  <c r="AC91" i="8" s="1"/>
  <c r="AC90" i="8" s="1"/>
  <c r="AC89" i="8" s="1"/>
  <c r="AC88" i="8" s="1"/>
  <c r="AC87" i="8" s="1"/>
  <c r="AC86" i="8" s="1"/>
  <c r="AC85" i="8" s="1"/>
  <c r="AC84" i="8" s="1"/>
  <c r="AC83" i="8" s="1"/>
  <c r="AC82" i="8" s="1"/>
  <c r="AC81" i="8" s="1"/>
  <c r="AC80" i="8" s="1"/>
  <c r="AC79" i="8" s="1"/>
  <c r="AC78" i="8" s="1"/>
  <c r="AC77" i="8" s="1"/>
  <c r="AC76" i="8" s="1"/>
  <c r="AC75" i="8" s="1"/>
  <c r="AC74" i="8" s="1"/>
  <c r="AC73" i="8" s="1"/>
  <c r="AC72" i="8" s="1"/>
  <c r="AC71" i="8" s="1"/>
  <c r="AC70" i="8" s="1"/>
  <c r="AC69" i="8" s="1"/>
  <c r="AC68" i="8" s="1"/>
  <c r="AC67" i="8" s="1"/>
  <c r="AC66" i="8" s="1"/>
  <c r="AC65" i="8" s="1"/>
  <c r="AC64" i="8" s="1"/>
  <c r="AC63" i="8" s="1"/>
  <c r="AC62" i="8" s="1"/>
  <c r="AC61" i="8" s="1"/>
  <c r="AC60" i="8" s="1"/>
  <c r="AC59" i="8" s="1"/>
  <c r="AC58" i="8" s="1"/>
  <c r="AC57" i="8" s="1"/>
  <c r="AC56" i="8" s="1"/>
  <c r="AC55" i="8" s="1"/>
  <c r="AC54" i="8" s="1"/>
  <c r="AC53" i="8" s="1"/>
  <c r="AC52" i="8" s="1"/>
  <c r="AC51" i="8" s="1"/>
  <c r="AC50" i="8" s="1"/>
  <c r="AC49" i="8" s="1"/>
  <c r="AC48" i="8" s="1"/>
  <c r="AC47" i="8" s="1"/>
  <c r="AC46" i="8" s="1"/>
  <c r="AC45" i="8" s="1"/>
  <c r="AC44" i="8" s="1"/>
  <c r="AC43" i="8" s="1"/>
  <c r="AC42" i="8" s="1"/>
  <c r="AC41" i="8" s="1"/>
  <c r="AC40" i="8" s="1"/>
  <c r="AC39" i="8" s="1"/>
  <c r="AC38" i="8" s="1"/>
  <c r="AC37" i="8" s="1"/>
  <c r="AC36" i="8" s="1"/>
  <c r="AC35" i="8" s="1"/>
  <c r="AC34" i="8" s="1"/>
  <c r="AC33" i="8" s="1"/>
  <c r="AC32" i="8" s="1"/>
  <c r="AC31" i="8" s="1"/>
  <c r="AC30" i="8" s="1"/>
  <c r="AC29" i="8" s="1"/>
  <c r="AC28" i="8" s="1"/>
  <c r="AC27" i="8" s="1"/>
  <c r="AC26" i="8" s="1"/>
  <c r="AC25" i="8" s="1"/>
  <c r="AC24" i="8" s="1"/>
  <c r="AC23" i="8" s="1"/>
  <c r="AC22" i="8" s="1"/>
  <c r="AC21" i="8" s="1"/>
  <c r="AC20" i="8" s="1"/>
  <c r="AC19" i="8" s="1"/>
  <c r="AC18" i="8" s="1"/>
  <c r="AC17" i="8" s="1"/>
  <c r="AC16" i="8" s="1"/>
  <c r="AC15" i="8" s="1"/>
  <c r="AC14" i="8" s="1"/>
  <c r="AC13" i="8" s="1"/>
  <c r="AC12" i="8" s="1"/>
  <c r="AC11" i="8" s="1"/>
  <c r="AC10" i="8" s="1"/>
  <c r="AC9" i="8" s="1"/>
  <c r="AC8" i="8" s="1"/>
  <c r="AC7" i="8" s="1"/>
  <c r="AC6" i="8" s="1"/>
  <c r="AC5" i="8" s="1"/>
  <c r="K320" i="8"/>
  <c r="J320" i="8"/>
  <c r="AS319" i="8"/>
  <c r="K319" i="8"/>
  <c r="J319" i="8"/>
  <c r="AS318" i="8"/>
  <c r="AT318" i="8" s="1"/>
  <c r="K318" i="8"/>
  <c r="J318" i="8"/>
  <c r="AS317" i="8"/>
  <c r="K317" i="8"/>
  <c r="J317" i="8"/>
  <c r="AS316" i="8"/>
  <c r="AU316" i="8" s="1"/>
  <c r="K316" i="8"/>
  <c r="J316" i="8"/>
  <c r="AS315" i="8"/>
  <c r="K315" i="8"/>
  <c r="J315" i="8"/>
  <c r="AS314" i="8"/>
  <c r="AT314" i="8" s="1"/>
  <c r="K314" i="8"/>
  <c r="J314" i="8"/>
  <c r="AS313" i="8"/>
  <c r="K313" i="8"/>
  <c r="J313" i="8"/>
  <c r="AS312" i="8"/>
  <c r="AU312" i="8" s="1"/>
  <c r="K312" i="8"/>
  <c r="J312" i="8"/>
  <c r="AS311" i="8"/>
  <c r="AT311" i="8" s="1"/>
  <c r="K311" i="8"/>
  <c r="J311" i="8"/>
  <c r="AS310" i="8"/>
  <c r="AT310" i="8" s="1"/>
  <c r="K310" i="8"/>
  <c r="J310" i="8"/>
  <c r="AS309" i="8"/>
  <c r="AT309" i="8" s="1"/>
  <c r="K309" i="8"/>
  <c r="J309" i="8"/>
  <c r="AS308" i="8"/>
  <c r="AU308" i="8" s="1"/>
  <c r="K308" i="8"/>
  <c r="J308" i="8"/>
  <c r="AS307" i="8"/>
  <c r="AT307" i="8" s="1"/>
  <c r="K307" i="8"/>
  <c r="J307" i="8"/>
  <c r="AS306" i="8"/>
  <c r="K306" i="8"/>
  <c r="J306" i="8"/>
  <c r="AS305" i="8"/>
  <c r="AT305" i="8" s="1"/>
  <c r="K305" i="8"/>
  <c r="J305" i="8"/>
  <c r="AS304" i="8"/>
  <c r="AT304" i="8" s="1"/>
  <c r="K304" i="8"/>
  <c r="J304" i="8"/>
  <c r="AS303" i="8"/>
  <c r="K303" i="8"/>
  <c r="J303" i="8"/>
  <c r="AS302" i="8"/>
  <c r="AT302" i="8" s="1"/>
  <c r="K302" i="8"/>
  <c r="J302" i="8"/>
  <c r="AS301" i="8"/>
  <c r="AU301" i="8" s="1"/>
  <c r="K301" i="8"/>
  <c r="J301" i="8"/>
  <c r="AS300" i="8"/>
  <c r="AU300" i="8" s="1"/>
  <c r="K300" i="8"/>
  <c r="J300" i="8"/>
  <c r="AS299" i="8"/>
  <c r="AT299" i="8" s="1"/>
  <c r="K299" i="8"/>
  <c r="J299" i="8"/>
  <c r="AS298" i="8"/>
  <c r="AU298" i="8" s="1"/>
  <c r="K298" i="8"/>
  <c r="J298" i="8"/>
  <c r="AS297" i="8"/>
  <c r="AU297" i="8" s="1"/>
  <c r="K297" i="8"/>
  <c r="J297" i="8"/>
  <c r="AS296" i="8"/>
  <c r="AU296" i="8" s="1"/>
  <c r="K296" i="8"/>
  <c r="J296" i="8"/>
  <c r="AS295" i="8"/>
  <c r="AT295" i="8" s="1"/>
  <c r="K295" i="8"/>
  <c r="J295" i="8"/>
  <c r="AS294" i="8"/>
  <c r="AU294" i="8" s="1"/>
  <c r="K294" i="8"/>
  <c r="J294" i="8"/>
  <c r="AS293" i="8"/>
  <c r="AU293" i="8" s="1"/>
  <c r="K293" i="8"/>
  <c r="J293" i="8"/>
  <c r="AS292" i="8"/>
  <c r="AU292" i="8" s="1"/>
  <c r="K292" i="8"/>
  <c r="J292" i="8"/>
  <c r="AS291" i="8"/>
  <c r="AT291" i="8" s="1"/>
  <c r="K291" i="8"/>
  <c r="J291" i="8"/>
  <c r="AS290" i="8"/>
  <c r="AU290" i="8" s="1"/>
  <c r="K290" i="8"/>
  <c r="J290" i="8"/>
  <c r="AS289" i="8"/>
  <c r="AU289" i="8" s="1"/>
  <c r="K289" i="8"/>
  <c r="J289" i="8"/>
  <c r="AS288" i="8"/>
  <c r="AU288" i="8" s="1"/>
  <c r="K288" i="8"/>
  <c r="J288" i="8"/>
  <c r="AS287" i="8"/>
  <c r="AU287" i="8" s="1"/>
  <c r="K287" i="8"/>
  <c r="J287" i="8"/>
  <c r="AS286" i="8"/>
  <c r="AT286" i="8" s="1"/>
  <c r="K286" i="8"/>
  <c r="J286" i="8"/>
  <c r="AS285" i="8"/>
  <c r="K285" i="8"/>
  <c r="J285" i="8"/>
  <c r="AS284" i="8"/>
  <c r="AU284" i="8" s="1"/>
  <c r="K284" i="8"/>
  <c r="J284" i="8"/>
  <c r="AS283" i="8"/>
  <c r="AU283" i="8" s="1"/>
  <c r="K283" i="8"/>
  <c r="J283" i="8"/>
  <c r="AS282" i="8"/>
  <c r="AT282" i="8" s="1"/>
  <c r="K282" i="8"/>
  <c r="J282" i="8"/>
  <c r="AS281" i="8"/>
  <c r="K281" i="8"/>
  <c r="J281" i="8"/>
  <c r="AS280" i="8"/>
  <c r="AU280" i="8" s="1"/>
  <c r="K280" i="8"/>
  <c r="J280" i="8"/>
  <c r="AS279" i="8"/>
  <c r="AU279" i="8" s="1"/>
  <c r="K279" i="8"/>
  <c r="J279" i="8"/>
  <c r="AS278" i="8"/>
  <c r="AT278" i="8" s="1"/>
  <c r="K278" i="8"/>
  <c r="J278" i="8"/>
  <c r="AS277" i="8"/>
  <c r="K277" i="8"/>
  <c r="J277" i="8"/>
  <c r="AS276" i="8"/>
  <c r="K276" i="8"/>
  <c r="J276" i="8"/>
  <c r="AS275" i="8"/>
  <c r="K275" i="8"/>
  <c r="J275" i="8"/>
  <c r="AS274" i="8"/>
  <c r="AT274" i="8" s="1"/>
  <c r="K274" i="8"/>
  <c r="J274" i="8"/>
  <c r="AS273" i="8"/>
  <c r="AU273" i="8" s="1"/>
  <c r="K273" i="8"/>
  <c r="J273" i="8"/>
  <c r="AS272" i="8"/>
  <c r="K272" i="8"/>
  <c r="J272" i="8"/>
  <c r="AS271" i="8"/>
  <c r="AU271" i="8" s="1"/>
  <c r="K271" i="8"/>
  <c r="J271" i="8"/>
  <c r="AS270" i="8"/>
  <c r="K270" i="8"/>
  <c r="J270" i="8"/>
  <c r="AS269" i="8"/>
  <c r="AU269" i="8" s="1"/>
  <c r="K269" i="8"/>
  <c r="J269" i="8"/>
  <c r="AS268" i="8"/>
  <c r="AT268" i="8" s="1"/>
  <c r="K268" i="8"/>
  <c r="J268" i="8"/>
  <c r="AS267" i="8"/>
  <c r="K267" i="8"/>
  <c r="J267" i="8"/>
  <c r="AS266" i="8"/>
  <c r="K266" i="8"/>
  <c r="J266" i="8"/>
  <c r="AS265" i="8"/>
  <c r="AU265" i="8" s="1"/>
  <c r="K265" i="8"/>
  <c r="J265" i="8"/>
  <c r="AS264" i="8"/>
  <c r="AT264" i="8" s="1"/>
  <c r="K264" i="8"/>
  <c r="J264" i="8"/>
  <c r="AS263" i="8"/>
  <c r="K263" i="8"/>
  <c r="J263" i="8"/>
  <c r="AS262" i="8"/>
  <c r="K262" i="8"/>
  <c r="J262" i="8"/>
  <c r="AS261" i="8"/>
  <c r="AU261" i="8" s="1"/>
  <c r="K261" i="8"/>
  <c r="J261" i="8"/>
  <c r="AS260" i="8"/>
  <c r="AT260" i="8" s="1"/>
  <c r="J260" i="8"/>
  <c r="AS259" i="8"/>
  <c r="AT259" i="8" s="1"/>
  <c r="K259" i="8"/>
  <c r="J259" i="8"/>
  <c r="AS258" i="8"/>
  <c r="AU258" i="8" s="1"/>
  <c r="K258" i="8"/>
  <c r="J258" i="8"/>
  <c r="AS257" i="8"/>
  <c r="AU257" i="8" s="1"/>
  <c r="K257" i="8"/>
  <c r="J257" i="8"/>
  <c r="F257" i="8"/>
  <c r="AS256" i="8"/>
  <c r="AU256" i="8" s="1"/>
  <c r="K256" i="8"/>
  <c r="J256" i="8"/>
  <c r="F256" i="8"/>
  <c r="AS255" i="8"/>
  <c r="K255" i="8"/>
  <c r="J255" i="8"/>
  <c r="F255" i="8"/>
  <c r="AS254" i="8"/>
  <c r="AU254" i="8" s="1"/>
  <c r="K254" i="8"/>
  <c r="J254" i="8"/>
  <c r="F254" i="8"/>
  <c r="AS253" i="8"/>
  <c r="AT253" i="8" s="1"/>
  <c r="K253" i="8"/>
  <c r="J253" i="8"/>
  <c r="F253" i="8"/>
  <c r="AS252" i="8"/>
  <c r="AU252" i="8" s="1"/>
  <c r="K252" i="8"/>
  <c r="J252" i="8"/>
  <c r="F252" i="8"/>
  <c r="AS251" i="8"/>
  <c r="AT251" i="8" s="1"/>
  <c r="K251" i="8"/>
  <c r="J251" i="8"/>
  <c r="F251" i="8"/>
  <c r="AS250" i="8"/>
  <c r="AU250" i="8" s="1"/>
  <c r="K250" i="8"/>
  <c r="J250" i="8"/>
  <c r="F250" i="8"/>
  <c r="AS249" i="8"/>
  <c r="AU249" i="8" s="1"/>
  <c r="K249" i="8"/>
  <c r="J249" i="8"/>
  <c r="F249" i="8"/>
  <c r="AS248" i="8"/>
  <c r="AU248" i="8" s="1"/>
  <c r="K248" i="8"/>
  <c r="J248" i="8"/>
  <c r="F248" i="8"/>
  <c r="AS247" i="8"/>
  <c r="AU247" i="8" s="1"/>
  <c r="K247" i="8"/>
  <c r="J247" i="8"/>
  <c r="F247" i="8"/>
  <c r="AS246" i="8"/>
  <c r="AU246" i="8" s="1"/>
  <c r="K246" i="8"/>
  <c r="J246" i="8"/>
  <c r="F246" i="8"/>
  <c r="AS245" i="8"/>
  <c r="AU245" i="8" s="1"/>
  <c r="K245" i="8"/>
  <c r="J245" i="8"/>
  <c r="F245" i="8"/>
  <c r="AS244" i="8"/>
  <c r="AU244" i="8" s="1"/>
  <c r="K244" i="8"/>
  <c r="J244" i="8"/>
  <c r="F244" i="8"/>
  <c r="AS243" i="8"/>
  <c r="AU243" i="8" s="1"/>
  <c r="K243" i="8"/>
  <c r="J243" i="8"/>
  <c r="F243" i="8"/>
  <c r="AS242" i="8"/>
  <c r="AU242" i="8" s="1"/>
  <c r="K242" i="8"/>
  <c r="J242" i="8"/>
  <c r="F242" i="8"/>
  <c r="AS241" i="8"/>
  <c r="AU241" i="8" s="1"/>
  <c r="K241" i="8"/>
  <c r="J241" i="8"/>
  <c r="F241" i="8"/>
  <c r="AS240" i="8"/>
  <c r="AU240" i="8" s="1"/>
  <c r="K240" i="8"/>
  <c r="J240" i="8"/>
  <c r="F240" i="8"/>
  <c r="AS239" i="8"/>
  <c r="AU239" i="8" s="1"/>
  <c r="K239" i="8"/>
  <c r="J239" i="8"/>
  <c r="F239" i="8"/>
  <c r="AS238" i="8"/>
  <c r="AU238" i="8" s="1"/>
  <c r="K238" i="8"/>
  <c r="J238" i="8"/>
  <c r="F238" i="8"/>
  <c r="AS237" i="8"/>
  <c r="AU237" i="8" s="1"/>
  <c r="K237" i="8"/>
  <c r="J237" i="8"/>
  <c r="F237" i="8"/>
  <c r="AS236" i="8"/>
  <c r="AU236" i="8" s="1"/>
  <c r="K236" i="8"/>
  <c r="J236" i="8"/>
  <c r="F236" i="8"/>
  <c r="AS235" i="8"/>
  <c r="AU235" i="8" s="1"/>
  <c r="K235" i="8"/>
  <c r="J235" i="8"/>
  <c r="F235" i="8"/>
  <c r="AS234" i="8"/>
  <c r="AU234" i="8" s="1"/>
  <c r="K234" i="8"/>
  <c r="J234" i="8"/>
  <c r="F234" i="8"/>
  <c r="AS233" i="8"/>
  <c r="AU233" i="8" s="1"/>
  <c r="K233" i="8"/>
  <c r="J233" i="8"/>
  <c r="F233" i="8"/>
  <c r="AS232" i="8"/>
  <c r="AU232" i="8" s="1"/>
  <c r="K232" i="8"/>
  <c r="J232" i="8"/>
  <c r="F232" i="8"/>
  <c r="AS231" i="8"/>
  <c r="AU231" i="8" s="1"/>
  <c r="K231" i="8"/>
  <c r="J231" i="8"/>
  <c r="F231" i="8"/>
  <c r="AS230" i="8"/>
  <c r="AU230" i="8" s="1"/>
  <c r="K230" i="8"/>
  <c r="J230" i="8"/>
  <c r="F230" i="8"/>
  <c r="AS229" i="8"/>
  <c r="K229" i="8"/>
  <c r="J229" i="8"/>
  <c r="F229" i="8"/>
  <c r="AS228" i="8"/>
  <c r="K228" i="8"/>
  <c r="J228" i="8"/>
  <c r="F228" i="8"/>
  <c r="AS227" i="8"/>
  <c r="K227" i="8"/>
  <c r="J227" i="8"/>
  <c r="F227" i="8"/>
  <c r="AS226" i="8"/>
  <c r="K226" i="8"/>
  <c r="J226" i="8"/>
  <c r="F226" i="8"/>
  <c r="AS225" i="8"/>
  <c r="K225" i="8"/>
  <c r="J225" i="8"/>
  <c r="F225" i="8"/>
  <c r="AS224" i="8"/>
  <c r="K224" i="8"/>
  <c r="J224" i="8"/>
  <c r="F224" i="8"/>
  <c r="AS223" i="8"/>
  <c r="K223" i="8"/>
  <c r="J223" i="8"/>
  <c r="F223" i="8"/>
  <c r="AS222" i="8"/>
  <c r="AT222" i="8" s="1"/>
  <c r="K222" i="8"/>
  <c r="J222" i="8"/>
  <c r="F222" i="8"/>
  <c r="AS221" i="8"/>
  <c r="AT221" i="8" s="1"/>
  <c r="K221" i="8"/>
  <c r="J221" i="8"/>
  <c r="F221" i="8"/>
  <c r="AS220" i="8"/>
  <c r="K220" i="8"/>
  <c r="J220" i="8"/>
  <c r="F220" i="8"/>
  <c r="AS219" i="8"/>
  <c r="AT219" i="8" s="1"/>
  <c r="K219" i="8"/>
  <c r="J219" i="8"/>
  <c r="F219" i="8"/>
  <c r="AS218" i="8"/>
  <c r="AT218" i="8" s="1"/>
  <c r="K218" i="8"/>
  <c r="J218" i="8"/>
  <c r="F218" i="8"/>
  <c r="AS217" i="8"/>
  <c r="AT217" i="8" s="1"/>
  <c r="K217" i="8"/>
  <c r="J217" i="8"/>
  <c r="F217" i="8"/>
  <c r="AS216" i="8"/>
  <c r="AU216" i="8" s="1"/>
  <c r="K216" i="8"/>
  <c r="J216" i="8"/>
  <c r="F216" i="8"/>
  <c r="AS215" i="8"/>
  <c r="AU215" i="8" s="1"/>
  <c r="K215" i="8"/>
  <c r="J215" i="8"/>
  <c r="F215" i="8"/>
  <c r="AS214" i="8"/>
  <c r="AU214" i="8" s="1"/>
  <c r="K214" i="8"/>
  <c r="J214" i="8"/>
  <c r="F214" i="8"/>
  <c r="AS213" i="8"/>
  <c r="AU213" i="8" s="1"/>
  <c r="K213" i="8"/>
  <c r="J213" i="8"/>
  <c r="F213" i="8"/>
  <c r="AS212" i="8"/>
  <c r="K212" i="8"/>
  <c r="J212" i="8"/>
  <c r="F212" i="8"/>
  <c r="AS211" i="8"/>
  <c r="AT211" i="8" s="1"/>
  <c r="K211" i="8"/>
  <c r="J211" i="8"/>
  <c r="F211" i="8"/>
  <c r="AS210" i="8"/>
  <c r="AU210" i="8" s="1"/>
  <c r="K210" i="8"/>
  <c r="J210" i="8"/>
  <c r="F210" i="8"/>
  <c r="AS209" i="8"/>
  <c r="AT209" i="8" s="1"/>
  <c r="K209" i="8"/>
  <c r="J209" i="8"/>
  <c r="F209" i="8"/>
  <c r="AS208" i="8"/>
  <c r="AT208" i="8" s="1"/>
  <c r="K208" i="8"/>
  <c r="J208" i="8"/>
  <c r="F208" i="8"/>
  <c r="AS207" i="8"/>
  <c r="AU207" i="8" s="1"/>
  <c r="K207" i="8"/>
  <c r="J207" i="8"/>
  <c r="F207" i="8"/>
  <c r="AS206" i="8"/>
  <c r="AU206" i="8" s="1"/>
  <c r="K206" i="8"/>
  <c r="J206" i="8"/>
  <c r="F206" i="8"/>
  <c r="AS205" i="8"/>
  <c r="AU205" i="8" s="1"/>
  <c r="K205" i="8"/>
  <c r="J205" i="8"/>
  <c r="F205" i="8"/>
  <c r="AS204" i="8"/>
  <c r="AT204" i="8" s="1"/>
  <c r="K204" i="8"/>
  <c r="J204" i="8"/>
  <c r="F204" i="8"/>
  <c r="AS203" i="8"/>
  <c r="AU203" i="8" s="1"/>
  <c r="K203" i="8"/>
  <c r="J203" i="8"/>
  <c r="F203" i="8"/>
  <c r="AS202" i="8"/>
  <c r="AU202" i="8" s="1"/>
  <c r="K202" i="8"/>
  <c r="J202" i="8"/>
  <c r="F202" i="8"/>
  <c r="AS201" i="8"/>
  <c r="AU201" i="8" s="1"/>
  <c r="K201" i="8"/>
  <c r="J201" i="8"/>
  <c r="F201" i="8"/>
  <c r="AS200" i="8"/>
  <c r="K200" i="8"/>
  <c r="J200" i="8"/>
  <c r="F200" i="8"/>
  <c r="AS199" i="8"/>
  <c r="AT199" i="8" s="1"/>
  <c r="K199" i="8"/>
  <c r="J199" i="8"/>
  <c r="F199" i="8"/>
  <c r="AS198" i="8"/>
  <c r="AU198" i="8" s="1"/>
  <c r="K198" i="8"/>
  <c r="J198" i="8"/>
  <c r="F198" i="8"/>
  <c r="AS197" i="8"/>
  <c r="AT197" i="8" s="1"/>
  <c r="K197" i="8"/>
  <c r="J197" i="8"/>
  <c r="F197" i="8"/>
  <c r="AS196" i="8"/>
  <c r="AU196" i="8" s="1"/>
  <c r="K196" i="8"/>
  <c r="J196" i="8"/>
  <c r="F196" i="8"/>
  <c r="AS195" i="8"/>
  <c r="AT195" i="8" s="1"/>
  <c r="K195" i="8"/>
  <c r="J195" i="8"/>
  <c r="F195" i="8"/>
  <c r="AS194" i="8"/>
  <c r="AU194" i="8" s="1"/>
  <c r="K194" i="8"/>
  <c r="J194" i="8"/>
  <c r="F194" i="8"/>
  <c r="AS193" i="8"/>
  <c r="AT193" i="8" s="1"/>
  <c r="K193" i="8"/>
  <c r="J193" i="8"/>
  <c r="F193" i="8"/>
  <c r="AS192" i="8"/>
  <c r="AT192" i="8" s="1"/>
  <c r="K192" i="8"/>
  <c r="J192" i="8"/>
  <c r="F192" i="8"/>
  <c r="AS191" i="8"/>
  <c r="AT191" i="8" s="1"/>
  <c r="K191" i="8"/>
  <c r="J191" i="8"/>
  <c r="F191" i="8"/>
  <c r="AS190" i="8"/>
  <c r="AU190" i="8" s="1"/>
  <c r="K190" i="8"/>
  <c r="J190" i="8"/>
  <c r="F190" i="8"/>
  <c r="AS189" i="8"/>
  <c r="AT189" i="8" s="1"/>
  <c r="K189" i="8"/>
  <c r="J189" i="8"/>
  <c r="F189" i="8"/>
  <c r="AS188" i="8"/>
  <c r="AU188" i="8" s="1"/>
  <c r="K188" i="8"/>
  <c r="J188" i="8"/>
  <c r="F188" i="8"/>
  <c r="AS187" i="8"/>
  <c r="AT187" i="8" s="1"/>
  <c r="K187" i="8"/>
  <c r="J187" i="8"/>
  <c r="F187" i="8"/>
  <c r="AS186" i="8"/>
  <c r="AU186" i="8" s="1"/>
  <c r="K186" i="8"/>
  <c r="J186" i="8"/>
  <c r="F186" i="8"/>
  <c r="AS185" i="8"/>
  <c r="AT185" i="8" s="1"/>
  <c r="K185" i="8"/>
  <c r="J185" i="8"/>
  <c r="F185" i="8"/>
  <c r="AS184" i="8"/>
  <c r="AT184" i="8" s="1"/>
  <c r="K184" i="8"/>
  <c r="J184" i="8"/>
  <c r="F184" i="8"/>
  <c r="AS183" i="8"/>
  <c r="AT183" i="8" s="1"/>
  <c r="K183" i="8"/>
  <c r="J183" i="8"/>
  <c r="F183" i="8"/>
  <c r="AS182" i="8"/>
  <c r="AT182" i="8" s="1"/>
  <c r="K182" i="8"/>
  <c r="J182" i="8"/>
  <c r="F182" i="8"/>
  <c r="AS181" i="8"/>
  <c r="AT181" i="8" s="1"/>
  <c r="K181" i="8"/>
  <c r="J181" i="8"/>
  <c r="F181" i="8"/>
  <c r="AS180" i="8"/>
  <c r="AU180" i="8" s="1"/>
  <c r="K180" i="8"/>
  <c r="J180" i="8"/>
  <c r="F180" i="8"/>
  <c r="AS179" i="8"/>
  <c r="AT179" i="8" s="1"/>
  <c r="K179" i="8"/>
  <c r="J179" i="8"/>
  <c r="F179" i="8"/>
  <c r="AS178" i="8"/>
  <c r="AU178" i="8" s="1"/>
  <c r="K178" i="8"/>
  <c r="J178" i="8"/>
  <c r="F178" i="8"/>
  <c r="AS177" i="8"/>
  <c r="AT177" i="8" s="1"/>
  <c r="K177" i="8"/>
  <c r="J177" i="8"/>
  <c r="F177" i="8"/>
  <c r="AS176" i="8"/>
  <c r="AT176" i="8" s="1"/>
  <c r="K176" i="8"/>
  <c r="J176" i="8"/>
  <c r="F176" i="8"/>
  <c r="AS175" i="8"/>
  <c r="AT175" i="8" s="1"/>
  <c r="K175" i="8"/>
  <c r="J175" i="8"/>
  <c r="F175" i="8"/>
  <c r="AS174" i="8"/>
  <c r="AT174" i="8" s="1"/>
  <c r="K174" i="8"/>
  <c r="J174" i="8"/>
  <c r="F174" i="8"/>
  <c r="AS173" i="8"/>
  <c r="AT173" i="8" s="1"/>
  <c r="K173" i="8"/>
  <c r="J173" i="8"/>
  <c r="F173" i="8"/>
  <c r="AS172" i="8"/>
  <c r="AT172" i="8" s="1"/>
  <c r="K172" i="8"/>
  <c r="J172" i="8"/>
  <c r="F172" i="8"/>
  <c r="AS171" i="8"/>
  <c r="AT171" i="8" s="1"/>
  <c r="K171" i="8"/>
  <c r="J171" i="8"/>
  <c r="F171" i="8"/>
  <c r="AS170" i="8"/>
  <c r="AT170" i="8" s="1"/>
  <c r="K170" i="8"/>
  <c r="J170" i="8"/>
  <c r="F170" i="8"/>
  <c r="AS169" i="8"/>
  <c r="AT169" i="8" s="1"/>
  <c r="K169" i="8"/>
  <c r="J169" i="8"/>
  <c r="F169" i="8"/>
  <c r="AS168" i="8"/>
  <c r="AT168" i="8" s="1"/>
  <c r="K168" i="8"/>
  <c r="J168" i="8"/>
  <c r="F168" i="8"/>
  <c r="AS167" i="8"/>
  <c r="AT167" i="8" s="1"/>
  <c r="K167" i="8"/>
  <c r="J167" i="8"/>
  <c r="F167" i="8"/>
  <c r="AS166" i="8"/>
  <c r="AT166" i="8" s="1"/>
  <c r="K166" i="8"/>
  <c r="J166" i="8"/>
  <c r="F166" i="8"/>
  <c r="AS165" i="8"/>
  <c r="AT165" i="8" s="1"/>
  <c r="K165" i="8"/>
  <c r="J165" i="8"/>
  <c r="F165" i="8"/>
  <c r="AS164" i="8"/>
  <c r="AT164" i="8" s="1"/>
  <c r="K164" i="8"/>
  <c r="J164" i="8"/>
  <c r="F164" i="8"/>
  <c r="AS163" i="8"/>
  <c r="AT163" i="8" s="1"/>
  <c r="K163" i="8"/>
  <c r="J163" i="8"/>
  <c r="F163" i="8"/>
  <c r="AS162" i="8"/>
  <c r="AT162" i="8" s="1"/>
  <c r="K162" i="8"/>
  <c r="J162" i="8"/>
  <c r="F162" i="8"/>
  <c r="AS161" i="8"/>
  <c r="AT161" i="8" s="1"/>
  <c r="K161" i="8"/>
  <c r="J161" i="8"/>
  <c r="F161" i="8"/>
  <c r="AS160" i="8"/>
  <c r="AT160" i="8" s="1"/>
  <c r="K160" i="8"/>
  <c r="J160" i="8"/>
  <c r="F160" i="8"/>
  <c r="AS159" i="8"/>
  <c r="AT159" i="8" s="1"/>
  <c r="K159" i="8"/>
  <c r="J159" i="8"/>
  <c r="F159" i="8"/>
  <c r="AS158" i="8"/>
  <c r="AT158" i="8" s="1"/>
  <c r="K158" i="8"/>
  <c r="J158" i="8"/>
  <c r="F158" i="8"/>
  <c r="AS157" i="8"/>
  <c r="AT157" i="8" s="1"/>
  <c r="K157" i="8"/>
  <c r="J157" i="8"/>
  <c r="F157" i="8"/>
  <c r="AS156" i="8"/>
  <c r="AT156" i="8" s="1"/>
  <c r="K156" i="8"/>
  <c r="J156" i="8"/>
  <c r="F156" i="8"/>
  <c r="AS155" i="8"/>
  <c r="AT155" i="8" s="1"/>
  <c r="K155" i="8"/>
  <c r="J155" i="8"/>
  <c r="F155" i="8"/>
  <c r="AS154" i="8"/>
  <c r="AT154" i="8" s="1"/>
  <c r="K154" i="8"/>
  <c r="J154" i="8"/>
  <c r="F154" i="8"/>
  <c r="AS153" i="8"/>
  <c r="K153" i="8"/>
  <c r="J153" i="8"/>
  <c r="F153" i="8"/>
  <c r="AS152" i="8"/>
  <c r="AT152" i="8" s="1"/>
  <c r="K152" i="8"/>
  <c r="J152" i="8"/>
  <c r="F152" i="8"/>
  <c r="AS151" i="8"/>
  <c r="AT151" i="8" s="1"/>
  <c r="K151" i="8"/>
  <c r="J151" i="8"/>
  <c r="F151" i="8"/>
  <c r="AS150" i="8"/>
  <c r="K150" i="8"/>
  <c r="J150" i="8"/>
  <c r="F150" i="8"/>
  <c r="AS149" i="8"/>
  <c r="AT149" i="8" s="1"/>
  <c r="K149" i="8"/>
  <c r="J149" i="8"/>
  <c r="F149" i="8"/>
  <c r="AS148" i="8"/>
  <c r="AT148" i="8" s="1"/>
  <c r="K148" i="8"/>
  <c r="J148" i="8"/>
  <c r="F148" i="8"/>
  <c r="AS147" i="8"/>
  <c r="K147" i="8"/>
  <c r="J147" i="8"/>
  <c r="F147" i="8"/>
  <c r="AS146" i="8"/>
  <c r="AT146" i="8" s="1"/>
  <c r="K146" i="8"/>
  <c r="J146" i="8"/>
  <c r="F146" i="8"/>
  <c r="AS145" i="8"/>
  <c r="AU145" i="8" s="1"/>
  <c r="K145" i="8"/>
  <c r="J145" i="8"/>
  <c r="F145" i="8"/>
  <c r="AS144" i="8"/>
  <c r="AT144" i="8" s="1"/>
  <c r="K144" i="8"/>
  <c r="J144" i="8"/>
  <c r="F144" i="8"/>
  <c r="AS143" i="8"/>
  <c r="AU143" i="8" s="1"/>
  <c r="K143" i="8"/>
  <c r="J143" i="8"/>
  <c r="F143" i="8"/>
  <c r="AS142" i="8"/>
  <c r="AT142" i="8" s="1"/>
  <c r="K142" i="8"/>
  <c r="J142" i="8"/>
  <c r="F142" i="8"/>
  <c r="AS141" i="8"/>
  <c r="AU141" i="8" s="1"/>
  <c r="K141" i="8"/>
  <c r="J141" i="8"/>
  <c r="F141" i="8"/>
  <c r="AS140" i="8"/>
  <c r="AU140" i="8" s="1"/>
  <c r="K140" i="8"/>
  <c r="J140" i="8"/>
  <c r="F140" i="8"/>
  <c r="AS139" i="8"/>
  <c r="AU139" i="8" s="1"/>
  <c r="K139" i="8"/>
  <c r="J139" i="8"/>
  <c r="F139" i="8"/>
  <c r="AS138" i="8"/>
  <c r="AU138" i="8" s="1"/>
  <c r="K138" i="8"/>
  <c r="J138" i="8"/>
  <c r="F138" i="8"/>
  <c r="AS137" i="8"/>
  <c r="AT137" i="8" s="1"/>
  <c r="K137" i="8"/>
  <c r="J137" i="8"/>
  <c r="F137" i="8"/>
  <c r="AS136" i="8"/>
  <c r="K136" i="8"/>
  <c r="J136" i="8"/>
  <c r="F136" i="8"/>
  <c r="AS135" i="8"/>
  <c r="AT135" i="8" s="1"/>
  <c r="K135" i="8"/>
  <c r="J135" i="8"/>
  <c r="F135" i="8"/>
  <c r="AS134" i="8"/>
  <c r="K134" i="8"/>
  <c r="J134" i="8"/>
  <c r="F134" i="8"/>
  <c r="AS133" i="8"/>
  <c r="AT133" i="8" s="1"/>
  <c r="K133" i="8"/>
  <c r="J133" i="8"/>
  <c r="F133" i="8"/>
  <c r="AS132" i="8"/>
  <c r="AU132" i="8" s="1"/>
  <c r="K132" i="8"/>
  <c r="J132" i="8"/>
  <c r="F132" i="8"/>
  <c r="AS131" i="8"/>
  <c r="AT131" i="8" s="1"/>
  <c r="K131" i="8"/>
  <c r="J131" i="8"/>
  <c r="F131" i="8"/>
  <c r="AS130" i="8"/>
  <c r="AT130" i="8" s="1"/>
  <c r="K130" i="8"/>
  <c r="J130" i="8"/>
  <c r="F130" i="8"/>
  <c r="AS129" i="8"/>
  <c r="AT129" i="8" s="1"/>
  <c r="K129" i="8"/>
  <c r="J129" i="8"/>
  <c r="F129" i="8"/>
  <c r="AS128" i="8"/>
  <c r="AU128" i="8" s="1"/>
  <c r="K128" i="8"/>
  <c r="J128" i="8"/>
  <c r="F128" i="8"/>
  <c r="AS127" i="8"/>
  <c r="AT127" i="8" s="1"/>
  <c r="K127" i="8"/>
  <c r="J127" i="8"/>
  <c r="F127" i="8"/>
  <c r="AS126" i="8"/>
  <c r="AT126" i="8" s="1"/>
  <c r="K126" i="8"/>
  <c r="J126" i="8"/>
  <c r="F126" i="8"/>
  <c r="AS125" i="8"/>
  <c r="AU125" i="8" s="1"/>
  <c r="K125" i="8"/>
  <c r="J125" i="8"/>
  <c r="F125" i="8"/>
  <c r="AS124" i="8"/>
  <c r="AU124" i="8" s="1"/>
  <c r="K124" i="8"/>
  <c r="J124" i="8"/>
  <c r="F124" i="8"/>
  <c r="AS123" i="8"/>
  <c r="AU123" i="8" s="1"/>
  <c r="K123" i="8"/>
  <c r="J123" i="8"/>
  <c r="F123" i="8"/>
  <c r="AS122" i="8"/>
  <c r="AU122" i="8" s="1"/>
  <c r="K122" i="8"/>
  <c r="J122" i="8"/>
  <c r="F122" i="8"/>
  <c r="AS121" i="8"/>
  <c r="AU121" i="8" s="1"/>
  <c r="K121" i="8"/>
  <c r="J121" i="8"/>
  <c r="F121" i="8"/>
  <c r="AS120" i="8"/>
  <c r="AU120" i="8" s="1"/>
  <c r="K120" i="8"/>
  <c r="J120" i="8"/>
  <c r="F120" i="8"/>
  <c r="AS119" i="8"/>
  <c r="AU119" i="8" s="1"/>
  <c r="K119" i="8"/>
  <c r="J119" i="8"/>
  <c r="F119" i="8"/>
  <c r="AS118" i="8"/>
  <c r="AU118" i="8" s="1"/>
  <c r="K118" i="8"/>
  <c r="J118" i="8"/>
  <c r="F118" i="8"/>
  <c r="AS117" i="8"/>
  <c r="AU117" i="8" s="1"/>
  <c r="K117" i="8"/>
  <c r="J117" i="8"/>
  <c r="F117" i="8"/>
  <c r="AS116" i="8"/>
  <c r="AU116" i="8" s="1"/>
  <c r="K116" i="8"/>
  <c r="J116" i="8"/>
  <c r="F116" i="8"/>
  <c r="AS115" i="8"/>
  <c r="AU115" i="8" s="1"/>
  <c r="K115" i="8"/>
  <c r="J115" i="8"/>
  <c r="F115" i="8"/>
  <c r="AS114" i="8"/>
  <c r="AU114" i="8" s="1"/>
  <c r="K114" i="8"/>
  <c r="J114" i="8"/>
  <c r="F114" i="8"/>
  <c r="AS113" i="8"/>
  <c r="AU113" i="8" s="1"/>
  <c r="K113" i="8"/>
  <c r="J113" i="8"/>
  <c r="F113" i="8"/>
  <c r="AS112" i="8"/>
  <c r="AU112" i="8" s="1"/>
  <c r="K112" i="8"/>
  <c r="J112" i="8"/>
  <c r="F112" i="8"/>
  <c r="AS111" i="8"/>
  <c r="AU111" i="8" s="1"/>
  <c r="K111" i="8"/>
  <c r="J111" i="8"/>
  <c r="F111" i="8"/>
  <c r="AS110" i="8"/>
  <c r="AU110" i="8" s="1"/>
  <c r="K110" i="8"/>
  <c r="J110" i="8"/>
  <c r="F110" i="8"/>
  <c r="AS109" i="8"/>
  <c r="AU109" i="8" s="1"/>
  <c r="K109" i="8"/>
  <c r="J109" i="8"/>
  <c r="F109" i="8"/>
  <c r="AS108" i="8"/>
  <c r="AU108" i="8" s="1"/>
  <c r="K108" i="8"/>
  <c r="J108" i="8"/>
  <c r="F108" i="8"/>
  <c r="AS107" i="8"/>
  <c r="AU107" i="8" s="1"/>
  <c r="K107" i="8"/>
  <c r="J107" i="8"/>
  <c r="F107" i="8"/>
  <c r="AS106" i="8"/>
  <c r="AU106" i="8" s="1"/>
  <c r="K106" i="8"/>
  <c r="J106" i="8"/>
  <c r="F106" i="8"/>
  <c r="AS105" i="8"/>
  <c r="AU105" i="8" s="1"/>
  <c r="K105" i="8"/>
  <c r="J105" i="8"/>
  <c r="F105" i="8"/>
  <c r="AS104" i="8"/>
  <c r="AU104" i="8" s="1"/>
  <c r="K104" i="8"/>
  <c r="J104" i="8"/>
  <c r="F104" i="8"/>
  <c r="AS103" i="8"/>
  <c r="AU103" i="8" s="1"/>
  <c r="K103" i="8"/>
  <c r="J103" i="8"/>
  <c r="F103" i="8"/>
  <c r="AS102" i="8"/>
  <c r="AU102" i="8" s="1"/>
  <c r="K102" i="8"/>
  <c r="J102" i="8"/>
  <c r="F102" i="8"/>
  <c r="AS101" i="8"/>
  <c r="AU101" i="8" s="1"/>
  <c r="K101" i="8"/>
  <c r="J101" i="8"/>
  <c r="F101" i="8"/>
  <c r="AS100" i="8"/>
  <c r="AU100" i="8" s="1"/>
  <c r="K100" i="8"/>
  <c r="J100" i="8"/>
  <c r="F100" i="8"/>
  <c r="AS99" i="8"/>
  <c r="AT99" i="8" s="1"/>
  <c r="K99" i="8"/>
  <c r="J99" i="8"/>
  <c r="F99" i="8"/>
  <c r="AS98" i="8"/>
  <c r="AU98" i="8" s="1"/>
  <c r="K98" i="8"/>
  <c r="J98" i="8"/>
  <c r="F98" i="8"/>
  <c r="AS97" i="8"/>
  <c r="AT97" i="8" s="1"/>
  <c r="K97" i="8"/>
  <c r="J97" i="8"/>
  <c r="F97" i="8"/>
  <c r="AS96" i="8"/>
  <c r="AU96" i="8" s="1"/>
  <c r="K96" i="8"/>
  <c r="J96" i="8"/>
  <c r="F96" i="8"/>
  <c r="AS95" i="8"/>
  <c r="AU95" i="8" s="1"/>
  <c r="K95" i="8"/>
  <c r="J95" i="8"/>
  <c r="F95" i="8"/>
  <c r="AS94" i="8"/>
  <c r="AU94" i="8" s="1"/>
  <c r="K94" i="8"/>
  <c r="J94" i="8"/>
  <c r="F94" i="8"/>
  <c r="AS93" i="8"/>
  <c r="AU93" i="8" s="1"/>
  <c r="K93" i="8"/>
  <c r="J93" i="8"/>
  <c r="F93" i="8"/>
  <c r="AS92" i="8"/>
  <c r="AU92" i="8" s="1"/>
  <c r="K92" i="8"/>
  <c r="J92" i="8"/>
  <c r="F92" i="8"/>
  <c r="AS91" i="8"/>
  <c r="AT91" i="8" s="1"/>
  <c r="K91" i="8"/>
  <c r="J91" i="8"/>
  <c r="F91" i="8"/>
  <c r="AS90" i="8"/>
  <c r="AT90" i="8" s="1"/>
  <c r="K90" i="8"/>
  <c r="J90" i="8"/>
  <c r="F90" i="8"/>
  <c r="AS89" i="8"/>
  <c r="AT89" i="8" s="1"/>
  <c r="K89" i="8"/>
  <c r="J89" i="8"/>
  <c r="F89" i="8"/>
  <c r="AS88" i="8"/>
  <c r="AU88" i="8" s="1"/>
  <c r="K88" i="8"/>
  <c r="J88" i="8"/>
  <c r="F88" i="8"/>
  <c r="AS87" i="8"/>
  <c r="K87" i="8"/>
  <c r="J87" i="8"/>
  <c r="F87" i="8"/>
  <c r="AS86" i="8"/>
  <c r="AU86" i="8" s="1"/>
  <c r="K86" i="8"/>
  <c r="J86" i="8"/>
  <c r="F86" i="8"/>
  <c r="AS85" i="8"/>
  <c r="AU85" i="8" s="1"/>
  <c r="K85" i="8"/>
  <c r="J85" i="8"/>
  <c r="F85" i="8"/>
  <c r="AS84" i="8"/>
  <c r="AU84" i="8" s="1"/>
  <c r="K84" i="8"/>
  <c r="J84" i="8"/>
  <c r="F84" i="8"/>
  <c r="AS83" i="8"/>
  <c r="AU83" i="8" s="1"/>
  <c r="K83" i="8"/>
  <c r="J83" i="8"/>
  <c r="F83" i="8"/>
  <c r="AS82" i="8"/>
  <c r="AU82" i="8" s="1"/>
  <c r="K82" i="8"/>
  <c r="J82" i="8"/>
  <c r="F82" i="8"/>
  <c r="AS81" i="8"/>
  <c r="AU81" i="8" s="1"/>
  <c r="K81" i="8"/>
  <c r="J81" i="8"/>
  <c r="F81" i="8"/>
  <c r="AS80" i="8"/>
  <c r="AU80" i="8" s="1"/>
  <c r="K80" i="8"/>
  <c r="J80" i="8"/>
  <c r="F80" i="8"/>
  <c r="AS79" i="8"/>
  <c r="AU79" i="8" s="1"/>
  <c r="K79" i="8"/>
  <c r="J79" i="8"/>
  <c r="F79" i="8"/>
  <c r="AS78" i="8"/>
  <c r="K78" i="8"/>
  <c r="J78" i="8"/>
  <c r="F78" i="8"/>
  <c r="AS77" i="8"/>
  <c r="K77" i="8"/>
  <c r="J77" i="8"/>
  <c r="F77" i="8"/>
  <c r="AS76" i="8"/>
  <c r="K76" i="8"/>
  <c r="J76" i="8"/>
  <c r="F76" i="8"/>
  <c r="AS75" i="8"/>
  <c r="K75" i="8"/>
  <c r="J75" i="8"/>
  <c r="F75" i="8"/>
  <c r="AS74" i="8"/>
  <c r="K74" i="8"/>
  <c r="J74" i="8"/>
  <c r="F74" i="8"/>
  <c r="AS73" i="8"/>
  <c r="AT73" i="8" s="1"/>
  <c r="K73" i="8"/>
  <c r="J73" i="8"/>
  <c r="F73" i="8"/>
  <c r="AS72" i="8"/>
  <c r="AT72" i="8" s="1"/>
  <c r="K72" i="8"/>
  <c r="J72" i="8"/>
  <c r="F72" i="8"/>
  <c r="AS71" i="8"/>
  <c r="AT71" i="8" s="1"/>
  <c r="K71" i="8"/>
  <c r="J71" i="8"/>
  <c r="F71" i="8"/>
  <c r="AS70" i="8"/>
  <c r="AT70" i="8" s="1"/>
  <c r="K70" i="8"/>
  <c r="J70" i="8"/>
  <c r="F70" i="8"/>
  <c r="AS69" i="8"/>
  <c r="AT69" i="8" s="1"/>
  <c r="K69" i="8"/>
  <c r="J69" i="8"/>
  <c r="F69" i="8"/>
  <c r="AS68" i="8"/>
  <c r="AT68" i="8" s="1"/>
  <c r="K68" i="8"/>
  <c r="J68" i="8"/>
  <c r="F68" i="8"/>
  <c r="AS67" i="8"/>
  <c r="AT67" i="8" s="1"/>
  <c r="K67" i="8"/>
  <c r="J67" i="8"/>
  <c r="F67" i="8"/>
  <c r="AS66" i="8"/>
  <c r="K66" i="8"/>
  <c r="J66" i="8"/>
  <c r="F66" i="8"/>
  <c r="AS65" i="8"/>
  <c r="AT65" i="8" s="1"/>
  <c r="K65" i="8"/>
  <c r="J65" i="8"/>
  <c r="F65" i="8"/>
  <c r="AS64" i="8"/>
  <c r="AT64" i="8" s="1"/>
  <c r="K64" i="8"/>
  <c r="J64" i="8"/>
  <c r="F64" i="8"/>
  <c r="AS63" i="8"/>
  <c r="AU63" i="8" s="1"/>
  <c r="K63" i="8"/>
  <c r="J63" i="8"/>
  <c r="F63" i="8"/>
  <c r="AS62" i="8"/>
  <c r="K62" i="8"/>
  <c r="J62" i="8"/>
  <c r="F62" i="8"/>
  <c r="AS61" i="8"/>
  <c r="AU61" i="8" s="1"/>
  <c r="K61" i="8"/>
  <c r="J61" i="8"/>
  <c r="F61" i="8"/>
  <c r="AS60" i="8"/>
  <c r="AT60" i="8" s="1"/>
  <c r="K60" i="8"/>
  <c r="J60" i="8"/>
  <c r="F60" i="8"/>
  <c r="AS59" i="8"/>
  <c r="AU59" i="8" s="1"/>
  <c r="K59" i="8"/>
  <c r="J59" i="8"/>
  <c r="F59" i="8"/>
  <c r="AS58" i="8"/>
  <c r="AT58" i="8" s="1"/>
  <c r="K58" i="8"/>
  <c r="J58" i="8"/>
  <c r="F58" i="8"/>
  <c r="AS57" i="8"/>
  <c r="AU57" i="8" s="1"/>
  <c r="K57" i="8"/>
  <c r="J57" i="8"/>
  <c r="F57" i="8"/>
  <c r="AS56" i="8"/>
  <c r="AT56" i="8" s="1"/>
  <c r="K56" i="8"/>
  <c r="J56" i="8"/>
  <c r="F56" i="8"/>
  <c r="AS55" i="8"/>
  <c r="AU55" i="8" s="1"/>
  <c r="K55" i="8"/>
  <c r="J55" i="8"/>
  <c r="F55" i="8"/>
  <c r="AS54" i="8"/>
  <c r="AU54" i="8" s="1"/>
  <c r="K54" i="8"/>
  <c r="J54" i="8"/>
  <c r="F54" i="8"/>
  <c r="AS53" i="8"/>
  <c r="AT53" i="8" s="1"/>
  <c r="K53" i="8"/>
  <c r="J53" i="8"/>
  <c r="F53" i="8"/>
  <c r="AS52" i="8"/>
  <c r="K52" i="8"/>
  <c r="J52" i="8"/>
  <c r="F52" i="8"/>
  <c r="AS51" i="8"/>
  <c r="AU51" i="8" s="1"/>
  <c r="K51" i="8"/>
  <c r="J51" i="8"/>
  <c r="F51" i="8"/>
  <c r="AS50" i="8"/>
  <c r="AT50" i="8" s="1"/>
  <c r="K50" i="8"/>
  <c r="J50" i="8"/>
  <c r="F50" i="8"/>
  <c r="AS49" i="8"/>
  <c r="AU49" i="8" s="1"/>
  <c r="K49" i="8"/>
  <c r="J49" i="8"/>
  <c r="F49" i="8"/>
  <c r="AS48" i="8"/>
  <c r="AU48" i="8" s="1"/>
  <c r="K48" i="8"/>
  <c r="J48" i="8"/>
  <c r="F48" i="8"/>
  <c r="AS47" i="8"/>
  <c r="AU47" i="8" s="1"/>
  <c r="K47" i="8"/>
  <c r="J47" i="8"/>
  <c r="F47" i="8"/>
  <c r="AS46" i="8"/>
  <c r="K46" i="8"/>
  <c r="J46" i="8"/>
  <c r="F46" i="8"/>
  <c r="AS45" i="8"/>
  <c r="AU45" i="8" s="1"/>
  <c r="K45" i="8"/>
  <c r="J45" i="8"/>
  <c r="F45" i="8"/>
  <c r="AS44" i="8"/>
  <c r="AU44" i="8" s="1"/>
  <c r="K44" i="8"/>
  <c r="J44" i="8"/>
  <c r="F44" i="8"/>
  <c r="AS43" i="8"/>
  <c r="AT43" i="8" s="1"/>
  <c r="K43" i="8"/>
  <c r="J43" i="8"/>
  <c r="F43" i="8"/>
  <c r="AS42" i="8"/>
  <c r="AT42" i="8" s="1"/>
  <c r="K42" i="8"/>
  <c r="J42" i="8"/>
  <c r="F42" i="8"/>
  <c r="AS41" i="8"/>
  <c r="AU41" i="8" s="1"/>
  <c r="K41" i="8"/>
  <c r="J41" i="8"/>
  <c r="F41" i="8"/>
  <c r="AS40" i="8"/>
  <c r="AT40" i="8" s="1"/>
  <c r="K40" i="8"/>
  <c r="J40" i="8"/>
  <c r="F40" i="8"/>
  <c r="AS39" i="8"/>
  <c r="AU39" i="8" s="1"/>
  <c r="K39" i="8"/>
  <c r="J39" i="8"/>
  <c r="F39" i="8"/>
  <c r="AS38" i="8"/>
  <c r="AT38" i="8" s="1"/>
  <c r="K38" i="8"/>
  <c r="J38" i="8"/>
  <c r="F38" i="8"/>
  <c r="AS37" i="8"/>
  <c r="AT37" i="8" s="1"/>
  <c r="K37" i="8"/>
  <c r="J37" i="8"/>
  <c r="F37" i="8"/>
  <c r="AS36" i="8"/>
  <c r="AT36" i="8" s="1"/>
  <c r="K36" i="8"/>
  <c r="J36" i="8"/>
  <c r="F36" i="8"/>
  <c r="AS35" i="8"/>
  <c r="K35" i="8"/>
  <c r="J35" i="8"/>
  <c r="F35" i="8"/>
  <c r="AS34" i="8"/>
  <c r="AT34" i="8" s="1"/>
  <c r="K34" i="8"/>
  <c r="J34" i="8"/>
  <c r="F34" i="8"/>
  <c r="AS33" i="8"/>
  <c r="AT33" i="8" s="1"/>
  <c r="K33" i="8"/>
  <c r="J33" i="8"/>
  <c r="F33" i="8"/>
  <c r="AS32" i="8"/>
  <c r="K32" i="8"/>
  <c r="J32" i="8"/>
  <c r="F32" i="8"/>
  <c r="AS31" i="8"/>
  <c r="AT31" i="8" s="1"/>
  <c r="K31" i="8"/>
  <c r="J31" i="8"/>
  <c r="F31" i="8"/>
  <c r="AS30" i="8"/>
  <c r="AT30" i="8" s="1"/>
  <c r="K30" i="8"/>
  <c r="J30" i="8"/>
  <c r="F30" i="8"/>
  <c r="AS29" i="8"/>
  <c r="K29" i="8"/>
  <c r="J29" i="8"/>
  <c r="F29" i="8"/>
  <c r="AS28" i="8"/>
  <c r="AT28" i="8" s="1"/>
  <c r="K28" i="8"/>
  <c r="J28" i="8"/>
  <c r="F28" i="8"/>
  <c r="AS27" i="8"/>
  <c r="AT27" i="8" s="1"/>
  <c r="K27" i="8"/>
  <c r="J27" i="8"/>
  <c r="F27" i="8"/>
  <c r="AS26" i="8"/>
  <c r="K26" i="8"/>
  <c r="J26" i="8"/>
  <c r="F26" i="8"/>
  <c r="AS25" i="8"/>
  <c r="AT25" i="8" s="1"/>
  <c r="K25" i="8"/>
  <c r="J25" i="8"/>
  <c r="F25" i="8"/>
  <c r="AS24" i="8"/>
  <c r="AT24" i="8" s="1"/>
  <c r="K24" i="8"/>
  <c r="J24" i="8"/>
  <c r="F24" i="8"/>
  <c r="AS23" i="8"/>
  <c r="K23" i="8"/>
  <c r="J23" i="8"/>
  <c r="F23" i="8"/>
  <c r="AS22" i="8"/>
  <c r="AT22" i="8" s="1"/>
  <c r="K22" i="8"/>
  <c r="J22" i="8"/>
  <c r="F22" i="8"/>
  <c r="AS21" i="8"/>
  <c r="AT21" i="8" s="1"/>
  <c r="K21" i="8"/>
  <c r="J21" i="8"/>
  <c r="F21" i="8"/>
  <c r="AS20" i="8"/>
  <c r="K20" i="8"/>
  <c r="J20" i="8"/>
  <c r="F20" i="8"/>
  <c r="AS19" i="8"/>
  <c r="AT19" i="8" s="1"/>
  <c r="K19" i="8"/>
  <c r="J19" i="8"/>
  <c r="F19" i="8"/>
  <c r="AS18" i="8"/>
  <c r="AT18" i="8" s="1"/>
  <c r="K18" i="8"/>
  <c r="J18" i="8"/>
  <c r="F18" i="8"/>
  <c r="AS17" i="8"/>
  <c r="K17" i="8"/>
  <c r="J17" i="8"/>
  <c r="F17" i="8"/>
  <c r="AS16" i="8"/>
  <c r="AT16" i="8" s="1"/>
  <c r="K16" i="8"/>
  <c r="J16" i="8"/>
  <c r="F16" i="8"/>
  <c r="AS15" i="8"/>
  <c r="AT15" i="8" s="1"/>
  <c r="K15" i="8"/>
  <c r="J15" i="8"/>
  <c r="F15" i="8"/>
  <c r="AS14" i="8"/>
  <c r="K14" i="8"/>
  <c r="J14" i="8"/>
  <c r="F14" i="8"/>
  <c r="AS13" i="8"/>
  <c r="AT13" i="8" s="1"/>
  <c r="K13" i="8"/>
  <c r="J13" i="8"/>
  <c r="F13" i="8"/>
  <c r="AS12" i="8"/>
  <c r="AT12" i="8" s="1"/>
  <c r="K12" i="8"/>
  <c r="J12" i="8"/>
  <c r="F12" i="8"/>
  <c r="AS11" i="8"/>
  <c r="AT11" i="8" s="1"/>
  <c r="K11" i="8"/>
  <c r="J11" i="8"/>
  <c r="F11" i="8"/>
  <c r="AS10" i="8"/>
  <c r="AT10" i="8" s="1"/>
  <c r="K10" i="8"/>
  <c r="J10" i="8"/>
  <c r="F10" i="8"/>
  <c r="AS9" i="8"/>
  <c r="AT9" i="8" s="1"/>
  <c r="K9" i="8"/>
  <c r="J9" i="8"/>
  <c r="F9" i="8"/>
  <c r="AS8" i="8"/>
  <c r="AT8" i="8" s="1"/>
  <c r="K8" i="8"/>
  <c r="J8" i="8"/>
  <c r="F8" i="8"/>
  <c r="AS7" i="8"/>
  <c r="AU7" i="8" s="1"/>
  <c r="K7" i="8"/>
  <c r="J7" i="8"/>
  <c r="F7" i="8"/>
  <c r="AS6" i="8"/>
  <c r="AT6" i="8" s="1"/>
  <c r="K6" i="8"/>
  <c r="F6" i="8"/>
  <c r="AS5" i="8"/>
  <c r="AT5" i="8" s="1"/>
  <c r="K5" i="8"/>
  <c r="F5" i="8"/>
  <c r="AC4" i="8"/>
  <c r="AB4" i="8"/>
  <c r="K4" i="8"/>
  <c r="J4" i="8"/>
  <c r="I17" i="7" l="1"/>
  <c r="BQ332" i="11"/>
  <c r="BD334" i="8"/>
  <c r="BC333" i="8" s="1"/>
  <c r="BK333" i="11"/>
  <c r="AL334" i="11"/>
  <c r="AO333" i="11" s="1"/>
  <c r="AJ333" i="11"/>
  <c r="AT334" i="8"/>
  <c r="J41" i="3"/>
  <c r="CA333" i="11"/>
  <c r="BT333" i="11"/>
  <c r="BS333" i="11"/>
  <c r="BB333" i="8"/>
  <c r="M257" i="8"/>
  <c r="M321" i="8"/>
  <c r="M327" i="8"/>
  <c r="M228" i="8"/>
  <c r="M231" i="8"/>
  <c r="M234" i="8"/>
  <c r="M237" i="8"/>
  <c r="M240" i="8"/>
  <c r="M243" i="8"/>
  <c r="M246" i="8"/>
  <c r="M249" i="8"/>
  <c r="M252" i="8"/>
  <c r="M255" i="8"/>
  <c r="M263" i="8"/>
  <c r="M267" i="8"/>
  <c r="M271" i="8"/>
  <c r="M275" i="8"/>
  <c r="M279" i="8"/>
  <c r="M283" i="8"/>
  <c r="M287" i="8"/>
  <c r="M291" i="8"/>
  <c r="M295" i="8"/>
  <c r="M299" i="8"/>
  <c r="M303" i="8"/>
  <c r="M307" i="8"/>
  <c r="M311" i="8"/>
  <c r="M315" i="8"/>
  <c r="M319" i="8"/>
  <c r="AE333" i="8"/>
  <c r="M322" i="8"/>
  <c r="M328" i="8"/>
  <c r="M260" i="8"/>
  <c r="M325" i="8"/>
  <c r="M331" i="8"/>
  <c r="M259" i="8"/>
  <c r="M324" i="8"/>
  <c r="M330" i="8"/>
  <c r="M264" i="8"/>
  <c r="M268" i="8"/>
  <c r="M272" i="8"/>
  <c r="M276" i="8"/>
  <c r="M280" i="8"/>
  <c r="M284" i="8"/>
  <c r="M288" i="8"/>
  <c r="M292" i="8"/>
  <c r="M296" i="8"/>
  <c r="M300" i="8"/>
  <c r="M304" i="8"/>
  <c r="M308" i="8"/>
  <c r="M312" i="8"/>
  <c r="M316" i="8"/>
  <c r="M226" i="8"/>
  <c r="M229" i="8"/>
  <c r="M232" i="8"/>
  <c r="M235" i="8"/>
  <c r="M238" i="8"/>
  <c r="M241" i="8"/>
  <c r="M244" i="8"/>
  <c r="M247" i="8"/>
  <c r="M250" i="8"/>
  <c r="M253" i="8"/>
  <c r="M256" i="8"/>
  <c r="M320" i="8"/>
  <c r="M326" i="8"/>
  <c r="M332" i="8"/>
  <c r="M261" i="8"/>
  <c r="M265" i="8"/>
  <c r="M269" i="8"/>
  <c r="M273" i="8"/>
  <c r="M277" i="8"/>
  <c r="M281" i="8"/>
  <c r="M285" i="8"/>
  <c r="M289" i="8"/>
  <c r="M293" i="8"/>
  <c r="M297" i="8"/>
  <c r="M301" i="8"/>
  <c r="M305" i="8"/>
  <c r="M309" i="8"/>
  <c r="M313" i="8"/>
  <c r="M317" i="8"/>
  <c r="M227" i="8"/>
  <c r="M230" i="8"/>
  <c r="M233" i="8"/>
  <c r="M236" i="8"/>
  <c r="M239" i="8"/>
  <c r="M242" i="8"/>
  <c r="M245" i="8"/>
  <c r="M248" i="8"/>
  <c r="M251" i="8"/>
  <c r="M254" i="8"/>
  <c r="M334" i="8"/>
  <c r="P334" i="8" s="1"/>
  <c r="M333" i="8"/>
  <c r="M262" i="8"/>
  <c r="M266" i="8"/>
  <c r="M270" i="8"/>
  <c r="M274" i="8"/>
  <c r="M278" i="8"/>
  <c r="M282" i="8"/>
  <c r="M286" i="8"/>
  <c r="M290" i="8"/>
  <c r="M294" i="8"/>
  <c r="M298" i="8"/>
  <c r="M302" i="8"/>
  <c r="M306" i="8"/>
  <c r="M310" i="8"/>
  <c r="M314" i="8"/>
  <c r="M318" i="8"/>
  <c r="M258" i="8"/>
  <c r="M323" i="8"/>
  <c r="M329" i="8"/>
  <c r="BA332" i="11"/>
  <c r="AE332" i="11"/>
  <c r="AH332" i="11" s="1"/>
  <c r="O334" i="11"/>
  <c r="S333" i="11" s="1"/>
  <c r="P333" i="11"/>
  <c r="P332" i="11" s="1"/>
  <c r="P331" i="11" s="1"/>
  <c r="P330" i="11" s="1"/>
  <c r="P329" i="11" s="1"/>
  <c r="P328" i="11" s="1"/>
  <c r="P327" i="11" s="1"/>
  <c r="P326" i="11" s="1"/>
  <c r="P325" i="11" s="1"/>
  <c r="P324" i="11" s="1"/>
  <c r="P323" i="11" s="1"/>
  <c r="P322" i="11" s="1"/>
  <c r="P321" i="11" s="1"/>
  <c r="P320" i="11" s="1"/>
  <c r="P319" i="11" s="1"/>
  <c r="P318" i="11" s="1"/>
  <c r="P317" i="11" s="1"/>
  <c r="P316" i="11" s="1"/>
  <c r="P315" i="11" s="1"/>
  <c r="P314" i="11" s="1"/>
  <c r="P313" i="11" s="1"/>
  <c r="P312" i="11" s="1"/>
  <c r="P311" i="11" s="1"/>
  <c r="P310" i="11" s="1"/>
  <c r="P309" i="11" s="1"/>
  <c r="P308" i="11" s="1"/>
  <c r="P307" i="11" s="1"/>
  <c r="P306" i="11" s="1"/>
  <c r="P305" i="11" s="1"/>
  <c r="P304" i="11" s="1"/>
  <c r="P303" i="11" s="1"/>
  <c r="P302" i="11" s="1"/>
  <c r="P301" i="11" s="1"/>
  <c r="P300" i="11" s="1"/>
  <c r="P299" i="11" s="1"/>
  <c r="P298" i="11" s="1"/>
  <c r="P297" i="11" s="1"/>
  <c r="P296" i="11" s="1"/>
  <c r="P295" i="11" s="1"/>
  <c r="P294" i="11" s="1"/>
  <c r="P293" i="11" s="1"/>
  <c r="P292" i="11" s="1"/>
  <c r="P291" i="11" s="1"/>
  <c r="P290" i="11" s="1"/>
  <c r="P289" i="11" s="1"/>
  <c r="P288" i="11" s="1"/>
  <c r="P287" i="11" s="1"/>
  <c r="P286" i="11" s="1"/>
  <c r="P285" i="11" s="1"/>
  <c r="P284" i="11" s="1"/>
  <c r="P283" i="11" s="1"/>
  <c r="P282" i="11" s="1"/>
  <c r="P281" i="11" s="1"/>
  <c r="P280" i="11" s="1"/>
  <c r="P279" i="11" s="1"/>
  <c r="P278" i="11" s="1"/>
  <c r="P277" i="11" s="1"/>
  <c r="P276" i="11" s="1"/>
  <c r="P275" i="11" s="1"/>
  <c r="P274" i="11" s="1"/>
  <c r="P273" i="11" s="1"/>
  <c r="P272" i="11" s="1"/>
  <c r="P271" i="11" s="1"/>
  <c r="P270" i="11" s="1"/>
  <c r="P269" i="11" s="1"/>
  <c r="P268" i="11" s="1"/>
  <c r="P267" i="11" s="1"/>
  <c r="P266" i="11" s="1"/>
  <c r="P265" i="11" s="1"/>
  <c r="P264" i="11" s="1"/>
  <c r="P263" i="11" s="1"/>
  <c r="P262" i="11" s="1"/>
  <c r="P261" i="11" s="1"/>
  <c r="P260" i="11" s="1"/>
  <c r="P259" i="11" s="1"/>
  <c r="P258" i="11" s="1"/>
  <c r="L31" i="3"/>
  <c r="L32" i="3" s="1"/>
  <c r="AV321" i="11"/>
  <c r="AV320" i="11" s="1"/>
  <c r="L28" i="12"/>
  <c r="AG333" i="11"/>
  <c r="AK332" i="11" s="1"/>
  <c r="AW321" i="11"/>
  <c r="AW320" i="11" s="1"/>
  <c r="AW319" i="11" s="1"/>
  <c r="AW318" i="11" s="1"/>
  <c r="AW317" i="11" s="1"/>
  <c r="AW316" i="11" s="1"/>
  <c r="AW315" i="11" s="1"/>
  <c r="AW314" i="11" s="1"/>
  <c r="AW313" i="11" s="1"/>
  <c r="AW312" i="11" s="1"/>
  <c r="AW311" i="11" s="1"/>
  <c r="AW310" i="11" s="1"/>
  <c r="AW309" i="11" s="1"/>
  <c r="AW308" i="11" s="1"/>
  <c r="AW307" i="11" s="1"/>
  <c r="AW306" i="11" s="1"/>
  <c r="AW305" i="11" s="1"/>
  <c r="AW304" i="11" s="1"/>
  <c r="AW303" i="11" s="1"/>
  <c r="AW302" i="11" s="1"/>
  <c r="AW301" i="11" s="1"/>
  <c r="AW300" i="11" s="1"/>
  <c r="AW299" i="11" s="1"/>
  <c r="AW298" i="11" s="1"/>
  <c r="AW297" i="11" s="1"/>
  <c r="AW296" i="11" s="1"/>
  <c r="AW295" i="11" s="1"/>
  <c r="AW294" i="11" s="1"/>
  <c r="AW293" i="11" s="1"/>
  <c r="AW292" i="11" s="1"/>
  <c r="AW291" i="11" s="1"/>
  <c r="AW290" i="11" s="1"/>
  <c r="AW289" i="11" s="1"/>
  <c r="AW288" i="11" s="1"/>
  <c r="AW287" i="11" s="1"/>
  <c r="AW286" i="11" s="1"/>
  <c r="AW285" i="11" s="1"/>
  <c r="AW284" i="11" s="1"/>
  <c r="AW283" i="11" s="1"/>
  <c r="AW282" i="11" s="1"/>
  <c r="AW281" i="11" s="1"/>
  <c r="AW280" i="11" s="1"/>
  <c r="AW279" i="11" s="1"/>
  <c r="AW278" i="11" s="1"/>
  <c r="AW277" i="11" s="1"/>
  <c r="AW276" i="11" s="1"/>
  <c r="AW275" i="11" s="1"/>
  <c r="AW274" i="11" s="1"/>
  <c r="AW273" i="11" s="1"/>
  <c r="AW272" i="11" s="1"/>
  <c r="AW271" i="11" s="1"/>
  <c r="AW270" i="11" s="1"/>
  <c r="AW269" i="11" s="1"/>
  <c r="AW268" i="11" s="1"/>
  <c r="AW267" i="11" s="1"/>
  <c r="AW266" i="11" s="1"/>
  <c r="AW265" i="11" s="1"/>
  <c r="AW264" i="11" s="1"/>
  <c r="AW263" i="11" s="1"/>
  <c r="AW262" i="11" s="1"/>
  <c r="AW261" i="11" s="1"/>
  <c r="AW260" i="11" s="1"/>
  <c r="AW259" i="11" s="1"/>
  <c r="AW258" i="11" s="1"/>
  <c r="AW257" i="11" s="1"/>
  <c r="AW256" i="11" s="1"/>
  <c r="AW255" i="11" s="1"/>
  <c r="AW254" i="11" s="1"/>
  <c r="AW253" i="11" s="1"/>
  <c r="AW252" i="11" s="1"/>
  <c r="AW251" i="11" s="1"/>
  <c r="AW250" i="11" s="1"/>
  <c r="AW249" i="11" s="1"/>
  <c r="AW248" i="11" s="1"/>
  <c r="AW247" i="11" s="1"/>
  <c r="AW246" i="11" s="1"/>
  <c r="AW245" i="11" s="1"/>
  <c r="AW244" i="11" s="1"/>
  <c r="AW243" i="11" s="1"/>
  <c r="AW242" i="11" s="1"/>
  <c r="AW241" i="11" s="1"/>
  <c r="AW240" i="11" s="1"/>
  <c r="AW239" i="11" s="1"/>
  <c r="AW238" i="11" s="1"/>
  <c r="AW237" i="11" s="1"/>
  <c r="AW236" i="11" s="1"/>
  <c r="AW235" i="11" s="1"/>
  <c r="AW234" i="11" s="1"/>
  <c r="AW233" i="11" s="1"/>
  <c r="AW232" i="11" s="1"/>
  <c r="AW231" i="11" s="1"/>
  <c r="AW230" i="11" s="1"/>
  <c r="AW229" i="11" s="1"/>
  <c r="AW228" i="11" s="1"/>
  <c r="AW227" i="11" s="1"/>
  <c r="AW226" i="11" s="1"/>
  <c r="AW225" i="11" s="1"/>
  <c r="AW224" i="11" s="1"/>
  <c r="AW223" i="11" s="1"/>
  <c r="AW222" i="11" s="1"/>
  <c r="AW221" i="11" s="1"/>
  <c r="AW220" i="11" s="1"/>
  <c r="AW219" i="11" s="1"/>
  <c r="AW218" i="11" s="1"/>
  <c r="AW217" i="11" s="1"/>
  <c r="AW216" i="11" s="1"/>
  <c r="AW215" i="11" s="1"/>
  <c r="AW214" i="11" s="1"/>
  <c r="AW213" i="11" s="1"/>
  <c r="AW212" i="11" s="1"/>
  <c r="AW211" i="11" s="1"/>
  <c r="AW210" i="11" s="1"/>
  <c r="AW209" i="11" s="1"/>
  <c r="AW208" i="11" s="1"/>
  <c r="AW207" i="11" s="1"/>
  <c r="AW206" i="11" s="1"/>
  <c r="AW205" i="11" s="1"/>
  <c r="AW204" i="11" s="1"/>
  <c r="AW203" i="11" s="1"/>
  <c r="AW202" i="11" s="1"/>
  <c r="AW201" i="11" s="1"/>
  <c r="AW200" i="11" s="1"/>
  <c r="AW199" i="11" s="1"/>
  <c r="AW198" i="11" s="1"/>
  <c r="AW197" i="11" s="1"/>
  <c r="AW196" i="11" s="1"/>
  <c r="AW195" i="11" s="1"/>
  <c r="AW194" i="11" s="1"/>
  <c r="AW193" i="11" s="1"/>
  <c r="AW192" i="11" s="1"/>
  <c r="AW191" i="11" s="1"/>
  <c r="AW190" i="11" s="1"/>
  <c r="AW189" i="11" s="1"/>
  <c r="AW188" i="11" s="1"/>
  <c r="AW187" i="11" s="1"/>
  <c r="AW186" i="11" s="1"/>
  <c r="AW185" i="11" s="1"/>
  <c r="AW184" i="11" s="1"/>
  <c r="AW183" i="11" s="1"/>
  <c r="AW182" i="11" s="1"/>
  <c r="AW181" i="11" s="1"/>
  <c r="AW180" i="11" s="1"/>
  <c r="AW179" i="11" s="1"/>
  <c r="AW178" i="11" s="1"/>
  <c r="AW177" i="11" s="1"/>
  <c r="AW176" i="11" s="1"/>
  <c r="AW175" i="11" s="1"/>
  <c r="AW174" i="11" s="1"/>
  <c r="AW173" i="11" s="1"/>
  <c r="AW172" i="11" s="1"/>
  <c r="AW171" i="11" s="1"/>
  <c r="AW170" i="11" s="1"/>
  <c r="AW169" i="11" s="1"/>
  <c r="AW168" i="11" s="1"/>
  <c r="AW167" i="11" s="1"/>
  <c r="AW166" i="11" s="1"/>
  <c r="AW165" i="11" s="1"/>
  <c r="AW164" i="11" s="1"/>
  <c r="AW163" i="11" s="1"/>
  <c r="AW162" i="11" s="1"/>
  <c r="AW161" i="11" s="1"/>
  <c r="AW160" i="11" s="1"/>
  <c r="AW159" i="11" s="1"/>
  <c r="AW158" i="11" s="1"/>
  <c r="AW157" i="11" s="1"/>
  <c r="AW156" i="11" s="1"/>
  <c r="AW155" i="11" s="1"/>
  <c r="AW154" i="11" s="1"/>
  <c r="AW153" i="11" s="1"/>
  <c r="AW152" i="11" s="1"/>
  <c r="AW151" i="11" s="1"/>
  <c r="AW150" i="11" s="1"/>
  <c r="AW149" i="11" s="1"/>
  <c r="AW148" i="11" s="1"/>
  <c r="AW147" i="11" s="1"/>
  <c r="AW146" i="11" s="1"/>
  <c r="AW145" i="11" s="1"/>
  <c r="AW144" i="11" s="1"/>
  <c r="AW143" i="11" s="1"/>
  <c r="AW142" i="11" s="1"/>
  <c r="AW141" i="11" s="1"/>
  <c r="AW140" i="11" s="1"/>
  <c r="AW139" i="11" s="1"/>
  <c r="AW138" i="11" s="1"/>
  <c r="AW137" i="11" s="1"/>
  <c r="AW136" i="11" s="1"/>
  <c r="AW135" i="11" s="1"/>
  <c r="AW134" i="11" s="1"/>
  <c r="AW133" i="11" s="1"/>
  <c r="AW132" i="11" s="1"/>
  <c r="AW131" i="11" s="1"/>
  <c r="AW130" i="11" s="1"/>
  <c r="AW129" i="11" s="1"/>
  <c r="AW128" i="11" s="1"/>
  <c r="AW127" i="11" s="1"/>
  <c r="AW126" i="11" s="1"/>
  <c r="AW125" i="11" s="1"/>
  <c r="AW124" i="11" s="1"/>
  <c r="AW123" i="11" s="1"/>
  <c r="AW122" i="11" s="1"/>
  <c r="AW121" i="11" s="1"/>
  <c r="AW120" i="11" s="1"/>
  <c r="AW119" i="11" s="1"/>
  <c r="AW118" i="11" s="1"/>
  <c r="AW117" i="11" s="1"/>
  <c r="AW116" i="11" s="1"/>
  <c r="AW115" i="11" s="1"/>
  <c r="AW114" i="11" s="1"/>
  <c r="AW113" i="11" s="1"/>
  <c r="AW112" i="11" s="1"/>
  <c r="AW111" i="11" s="1"/>
  <c r="AW110" i="11" s="1"/>
  <c r="AW109" i="11" s="1"/>
  <c r="AW108" i="11" s="1"/>
  <c r="AW107" i="11" s="1"/>
  <c r="AW106" i="11" s="1"/>
  <c r="AW105" i="11" s="1"/>
  <c r="AW104" i="11" s="1"/>
  <c r="AW103" i="11" s="1"/>
  <c r="AW102" i="11" s="1"/>
  <c r="AW101" i="11" s="1"/>
  <c r="AW100" i="11" s="1"/>
  <c r="AW99" i="11" s="1"/>
  <c r="AW98" i="11" s="1"/>
  <c r="AW97" i="11" s="1"/>
  <c r="AW96" i="11" s="1"/>
  <c r="AW95" i="11" s="1"/>
  <c r="AW94" i="11" s="1"/>
  <c r="AW93" i="11" s="1"/>
  <c r="AW92" i="11" s="1"/>
  <c r="AW91" i="11" s="1"/>
  <c r="AW90" i="11" s="1"/>
  <c r="AW89" i="11" s="1"/>
  <c r="AW88" i="11" s="1"/>
  <c r="AW87" i="11" s="1"/>
  <c r="AW86" i="11" s="1"/>
  <c r="AW85" i="11" s="1"/>
  <c r="AW84" i="11" s="1"/>
  <c r="AW83" i="11" s="1"/>
  <c r="AW82" i="11" s="1"/>
  <c r="AW81" i="11" s="1"/>
  <c r="AW80" i="11" s="1"/>
  <c r="AW79" i="11" s="1"/>
  <c r="AW78" i="11" s="1"/>
  <c r="AW77" i="11" s="1"/>
  <c r="AW76" i="11" s="1"/>
  <c r="AW75" i="11" s="1"/>
  <c r="AW74" i="11" s="1"/>
  <c r="AW73" i="11" s="1"/>
  <c r="AW72" i="11" s="1"/>
  <c r="AW71" i="11" s="1"/>
  <c r="AW70" i="11" s="1"/>
  <c r="AW69" i="11" s="1"/>
  <c r="AW68" i="11" s="1"/>
  <c r="AW67" i="11" s="1"/>
  <c r="AW66" i="11" s="1"/>
  <c r="AW65" i="11" s="1"/>
  <c r="AW64" i="11" s="1"/>
  <c r="AW63" i="11" s="1"/>
  <c r="AW62" i="11" s="1"/>
  <c r="AW61" i="11" s="1"/>
  <c r="AW60" i="11" s="1"/>
  <c r="AW59" i="11" s="1"/>
  <c r="AW58" i="11" s="1"/>
  <c r="AW57" i="11" s="1"/>
  <c r="AW56" i="11" s="1"/>
  <c r="AW55" i="11" s="1"/>
  <c r="AW54" i="11" s="1"/>
  <c r="AW53" i="11" s="1"/>
  <c r="AW52" i="11" s="1"/>
  <c r="AW51" i="11" s="1"/>
  <c r="AW50" i="11" s="1"/>
  <c r="AW49" i="11" s="1"/>
  <c r="AW48" i="11" s="1"/>
  <c r="AW47" i="11" s="1"/>
  <c r="AW46" i="11" s="1"/>
  <c r="AW45" i="11" s="1"/>
  <c r="AW44" i="11" s="1"/>
  <c r="AW43" i="11" s="1"/>
  <c r="AW42" i="11" s="1"/>
  <c r="AW41" i="11" s="1"/>
  <c r="AW40" i="11" s="1"/>
  <c r="AW39" i="11" s="1"/>
  <c r="AW38" i="11" s="1"/>
  <c r="AW37" i="11" s="1"/>
  <c r="AW36" i="11" s="1"/>
  <c r="AW35" i="11" s="1"/>
  <c r="AW34" i="11" s="1"/>
  <c r="AW33" i="11" s="1"/>
  <c r="AW32" i="11" s="1"/>
  <c r="AW31" i="11" s="1"/>
  <c r="AW30" i="11" s="1"/>
  <c r="AW29" i="11" s="1"/>
  <c r="AW28" i="11" s="1"/>
  <c r="AW27" i="11" s="1"/>
  <c r="AW26" i="11" s="1"/>
  <c r="AW25" i="11" s="1"/>
  <c r="AW24" i="11" s="1"/>
  <c r="AW23" i="11" s="1"/>
  <c r="AW22" i="11" s="1"/>
  <c r="AW21" i="11" s="1"/>
  <c r="AW20" i="11" s="1"/>
  <c r="AW19" i="11" s="1"/>
  <c r="AW18" i="11" s="1"/>
  <c r="AW17" i="11" s="1"/>
  <c r="AW16" i="11" s="1"/>
  <c r="AW15" i="11" s="1"/>
  <c r="AW14" i="11" s="1"/>
  <c r="AW13" i="11" s="1"/>
  <c r="AW12" i="11" s="1"/>
  <c r="AW11" i="11" s="1"/>
  <c r="AW10" i="11" s="1"/>
  <c r="AW9" i="11" s="1"/>
  <c r="AW8" i="11" s="1"/>
  <c r="AW7" i="11" s="1"/>
  <c r="AW6" i="11" s="1"/>
  <c r="AW5" i="11" s="1"/>
  <c r="AB331" i="11"/>
  <c r="AF332" i="11"/>
  <c r="BC333" i="11"/>
  <c r="BD333" i="11"/>
  <c r="N321" i="8"/>
  <c r="AU43" i="8"/>
  <c r="AU175" i="8"/>
  <c r="AU192" i="8"/>
  <c r="AT103" i="8"/>
  <c r="AT301" i="8"/>
  <c r="AU181" i="8"/>
  <c r="AU53" i="8"/>
  <c r="AU27" i="8"/>
  <c r="AU16" i="8"/>
  <c r="AU264" i="8"/>
  <c r="AT63" i="8"/>
  <c r="AT140" i="8"/>
  <c r="AU195" i="8"/>
  <c r="AT254" i="8"/>
  <c r="AU318" i="8"/>
  <c r="AU326" i="8"/>
  <c r="AU334" i="8"/>
  <c r="AT246" i="8"/>
  <c r="AU182" i="8"/>
  <c r="AU187" i="8"/>
  <c r="AU9" i="8"/>
  <c r="AT94" i="8"/>
  <c r="AU174" i="8"/>
  <c r="AU185" i="8"/>
  <c r="AT273" i="8"/>
  <c r="AT312" i="8"/>
  <c r="AU42" i="8"/>
  <c r="AT121" i="8"/>
  <c r="AU309" i="8"/>
  <c r="AU320" i="8"/>
  <c r="AT325" i="8"/>
  <c r="AU25" i="8"/>
  <c r="AT242" i="8"/>
  <c r="AT49" i="8"/>
  <c r="AT104" i="8"/>
  <c r="AU176" i="8"/>
  <c r="AU217" i="8"/>
  <c r="AT248" i="8"/>
  <c r="AU259" i="8"/>
  <c r="AU274" i="8"/>
  <c r="AT293" i="8"/>
  <c r="AU304" i="8"/>
  <c r="BE334" i="8"/>
  <c r="AT186" i="8"/>
  <c r="AT113" i="8"/>
  <c r="AU184" i="8"/>
  <c r="AU282" i="8"/>
  <c r="AU165" i="8"/>
  <c r="AU90" i="8"/>
  <c r="AU36" i="8"/>
  <c r="AU131" i="8"/>
  <c r="AU97" i="8"/>
  <c r="AU149" i="8"/>
  <c r="AT180" i="8"/>
  <c r="AT287" i="8"/>
  <c r="AG334" i="8"/>
  <c r="AJ333" i="8" s="1"/>
  <c r="AU28" i="8"/>
  <c r="AU152" i="8"/>
  <c r="AT201" i="8"/>
  <c r="AT236" i="8"/>
  <c r="AU21" i="8"/>
  <c r="AU193" i="8"/>
  <c r="AT210" i="8"/>
  <c r="AT106" i="8"/>
  <c r="AU167" i="8"/>
  <c r="AT196" i="8"/>
  <c r="AU222" i="8"/>
  <c r="L33" i="3"/>
  <c r="L34" i="3" s="1"/>
  <c r="L28" i="3"/>
  <c r="AT93" i="8"/>
  <c r="AT141" i="8"/>
  <c r="AU183" i="8"/>
  <c r="AT194" i="8"/>
  <c r="AT215" i="8"/>
  <c r="AT240" i="8"/>
  <c r="AT41" i="8"/>
  <c r="AT101" i="8"/>
  <c r="AU179" i="8"/>
  <c r="AT190" i="8"/>
  <c r="AU199" i="8"/>
  <c r="AT213" i="8"/>
  <c r="AU218" i="8"/>
  <c r="AT238" i="8"/>
  <c r="AU299" i="8"/>
  <c r="AU330" i="8"/>
  <c r="AT112" i="8"/>
  <c r="AT128" i="8"/>
  <c r="AU177" i="8"/>
  <c r="AT188" i="8"/>
  <c r="AT256" i="8"/>
  <c r="AT296" i="8"/>
  <c r="AT54" i="8"/>
  <c r="AU65" i="8"/>
  <c r="AT115" i="8"/>
  <c r="AU197" i="8"/>
  <c r="AT51" i="8"/>
  <c r="AU142" i="8"/>
  <c r="AU158" i="8"/>
  <c r="AU34" i="8"/>
  <c r="AT44" i="8"/>
  <c r="AU60" i="8"/>
  <c r="AT92" i="8"/>
  <c r="AT118" i="8"/>
  <c r="AU5" i="8"/>
  <c r="AU151" i="8"/>
  <c r="AT178" i="8"/>
  <c r="AU191" i="8"/>
  <c r="AU209" i="8"/>
  <c r="AT244" i="8"/>
  <c r="AU40" i="8"/>
  <c r="AU50" i="8"/>
  <c r="AT100" i="8"/>
  <c r="AT124" i="8"/>
  <c r="AT132" i="8"/>
  <c r="AU168" i="8"/>
  <c r="AU189" i="8"/>
  <c r="AT59" i="8"/>
  <c r="AT109" i="8"/>
  <c r="AT125" i="8"/>
  <c r="AU18" i="8"/>
  <c r="AT116" i="8"/>
  <c r="AT138" i="8"/>
  <c r="AU148" i="8"/>
  <c r="AT300" i="8"/>
  <c r="AT316" i="8"/>
  <c r="AU322" i="8"/>
  <c r="AU30" i="8"/>
  <c r="AT57" i="8"/>
  <c r="AT95" i="8"/>
  <c r="AT107" i="8"/>
  <c r="AT119" i="8"/>
  <c r="AU126" i="8"/>
  <c r="AU133" i="8"/>
  <c r="AT143" i="8"/>
  <c r="AU156" i="8"/>
  <c r="AU211" i="8"/>
  <c r="AT230" i="8"/>
  <c r="AT237" i="8"/>
  <c r="AT239" i="8"/>
  <c r="AT241" i="8"/>
  <c r="AT243" i="8"/>
  <c r="AT245" i="8"/>
  <c r="AT247" i="8"/>
  <c r="AT249" i="8"/>
  <c r="AT288" i="8"/>
  <c r="AU15" i="8"/>
  <c r="AU33" i="8"/>
  <c r="AT45" i="8"/>
  <c r="AT55" i="8"/>
  <c r="AU91" i="8"/>
  <c r="AT105" i="8"/>
  <c r="AT117" i="8"/>
  <c r="AU146" i="8"/>
  <c r="AU159" i="8"/>
  <c r="AU204" i="8"/>
  <c r="AU219" i="8"/>
  <c r="AT233" i="8"/>
  <c r="AU268" i="8"/>
  <c r="AT292" i="8"/>
  <c r="AU310" i="8"/>
  <c r="AU10" i="8"/>
  <c r="AT110" i="8"/>
  <c r="AT122" i="8"/>
  <c r="AU129" i="8"/>
  <c r="AU154" i="8"/>
  <c r="AU162" i="8"/>
  <c r="AT202" i="8"/>
  <c r="AT279" i="8"/>
  <c r="AU286" i="8"/>
  <c r="AU295" i="8"/>
  <c r="AT298" i="8"/>
  <c r="AT102" i="8"/>
  <c r="AU278" i="8"/>
  <c r="AT294" i="8"/>
  <c r="AU8" i="8"/>
  <c r="AU13" i="8"/>
  <c r="AU31" i="8"/>
  <c r="AU58" i="8"/>
  <c r="AT108" i="8"/>
  <c r="AT120" i="8"/>
  <c r="AU127" i="8"/>
  <c r="AU137" i="8"/>
  <c r="AU144" i="8"/>
  <c r="AT231" i="8"/>
  <c r="AT283" i="8"/>
  <c r="AT308" i="8"/>
  <c r="AT329" i="8"/>
  <c r="AT333" i="8"/>
  <c r="AU64" i="8"/>
  <c r="AT114" i="8"/>
  <c r="AU169" i="8"/>
  <c r="AU22" i="8"/>
  <c r="AT206" i="8"/>
  <c r="AU11" i="8"/>
  <c r="AU24" i="8"/>
  <c r="AT61" i="8"/>
  <c r="AU99" i="8"/>
  <c r="AT111" i="8"/>
  <c r="AT123" i="8"/>
  <c r="AU130" i="8"/>
  <c r="AU171" i="8"/>
  <c r="AT198" i="8"/>
  <c r="AT203" i="8"/>
  <c r="AU208" i="8"/>
  <c r="AT234" i="8"/>
  <c r="AT321" i="8"/>
  <c r="AU19" i="8"/>
  <c r="AU37" i="8"/>
  <c r="N295" i="8"/>
  <c r="N276" i="8"/>
  <c r="N284" i="8"/>
  <c r="N261" i="8"/>
  <c r="N310" i="8"/>
  <c r="AF333" i="8"/>
  <c r="N262" i="8"/>
  <c r="N280" i="8"/>
  <c r="N290" i="8"/>
  <c r="N271" i="8"/>
  <c r="N329" i="8"/>
  <c r="N281" i="8"/>
  <c r="N325" i="8"/>
  <c r="N279" i="8"/>
  <c r="N272" i="8"/>
  <c r="N266" i="8"/>
  <c r="N313" i="8"/>
  <c r="N322" i="8"/>
  <c r="N326" i="8"/>
  <c r="N330" i="8"/>
  <c r="N287" i="8"/>
  <c r="N270" i="8"/>
  <c r="N285" i="8"/>
  <c r="N333" i="8"/>
  <c r="N334" i="8"/>
  <c r="N299" i="8"/>
  <c r="N302" i="8"/>
  <c r="N294" i="8"/>
  <c r="N292" i="8"/>
  <c r="AT35" i="8"/>
  <c r="AU35" i="8"/>
  <c r="AU6" i="8"/>
  <c r="AT29" i="8"/>
  <c r="AU29" i="8"/>
  <c r="AU12" i="8"/>
  <c r="AT23" i="8"/>
  <c r="AU23" i="8"/>
  <c r="AT26" i="8"/>
  <c r="AU26" i="8"/>
  <c r="AT20" i="8"/>
  <c r="AU20" i="8"/>
  <c r="AT7" i="8"/>
  <c r="AT17" i="8"/>
  <c r="AU17" i="8"/>
  <c r="AT47" i="8"/>
  <c r="AT14" i="8"/>
  <c r="AU14" i="8"/>
  <c r="AT32" i="8"/>
  <c r="AU32" i="8"/>
  <c r="AU38" i="8"/>
  <c r="AU46" i="8"/>
  <c r="AT46" i="8"/>
  <c r="AU56" i="8"/>
  <c r="AT39" i="8"/>
  <c r="AT48" i="8"/>
  <c r="AU62" i="8"/>
  <c r="AT62" i="8"/>
  <c r="AU52" i="8"/>
  <c r="AT52" i="8"/>
  <c r="AT66" i="8"/>
  <c r="AU66" i="8"/>
  <c r="AU87" i="8"/>
  <c r="AT87" i="8"/>
  <c r="AU76" i="8"/>
  <c r="AT76" i="8"/>
  <c r="AU89" i="8"/>
  <c r="AU74" i="8"/>
  <c r="AT74" i="8"/>
  <c r="AU77" i="8"/>
  <c r="AT77" i="8"/>
  <c r="AU78" i="8"/>
  <c r="AT78" i="8"/>
  <c r="AU75" i="8"/>
  <c r="AT75" i="8"/>
  <c r="AU67" i="8"/>
  <c r="AU68" i="8"/>
  <c r="AU69" i="8"/>
  <c r="AU70" i="8"/>
  <c r="AU71" i="8"/>
  <c r="AU72" i="8"/>
  <c r="AU73" i="8"/>
  <c r="AT79" i="8"/>
  <c r="AT80" i="8"/>
  <c r="AT81" i="8"/>
  <c r="AT82" i="8"/>
  <c r="AT83" i="8"/>
  <c r="AT84" i="8"/>
  <c r="AT85" i="8"/>
  <c r="AT86" i="8"/>
  <c r="AT88" i="8"/>
  <c r="AT96" i="8"/>
  <c r="AT98" i="8"/>
  <c r="AU136" i="8"/>
  <c r="AT136" i="8"/>
  <c r="AT147" i="8"/>
  <c r="AU147" i="8"/>
  <c r="AU134" i="8"/>
  <c r="AT134" i="8"/>
  <c r="AU135" i="8"/>
  <c r="AU155" i="8"/>
  <c r="AU161" i="8"/>
  <c r="AU173" i="8"/>
  <c r="AT153" i="8"/>
  <c r="AU153" i="8"/>
  <c r="AT139" i="8"/>
  <c r="AT145" i="8"/>
  <c r="AU166" i="8"/>
  <c r="AU172" i="8"/>
  <c r="AT150" i="8"/>
  <c r="AU150" i="8"/>
  <c r="AU164" i="8"/>
  <c r="AU157" i="8"/>
  <c r="AU160" i="8"/>
  <c r="AU163" i="8"/>
  <c r="AU170" i="8"/>
  <c r="AT220" i="8"/>
  <c r="AU220" i="8"/>
  <c r="AU200" i="8"/>
  <c r="AT200" i="8"/>
  <c r="AU212" i="8"/>
  <c r="AT212" i="8"/>
  <c r="AT207" i="8"/>
  <c r="AU221" i="8"/>
  <c r="AT214" i="8"/>
  <c r="AT216" i="8"/>
  <c r="AT205" i="8"/>
  <c r="AU225" i="8"/>
  <c r="AT225" i="8"/>
  <c r="AT267" i="8"/>
  <c r="AU267" i="8"/>
  <c r="AU226" i="8"/>
  <c r="AT226" i="8"/>
  <c r="AU227" i="8"/>
  <c r="AT227" i="8"/>
  <c r="AU223" i="8"/>
  <c r="AT223" i="8"/>
  <c r="AU228" i="8"/>
  <c r="AT228" i="8"/>
  <c r="AU229" i="8"/>
  <c r="AT229" i="8"/>
  <c r="AT263" i="8"/>
  <c r="AU263" i="8"/>
  <c r="N263" i="8"/>
  <c r="AU224" i="8"/>
  <c r="AT224" i="8"/>
  <c r="AU251" i="8"/>
  <c r="AU253" i="8"/>
  <c r="AU255" i="8"/>
  <c r="AT255" i="8"/>
  <c r="AT257" i="8"/>
  <c r="AU270" i="8"/>
  <c r="AT270" i="8"/>
  <c r="AT232" i="8"/>
  <c r="AT235" i="8"/>
  <c r="AU266" i="8"/>
  <c r="AT266" i="8"/>
  <c r="N268" i="8"/>
  <c r="N269" i="8"/>
  <c r="AT252" i="8"/>
  <c r="N259" i="8"/>
  <c r="N273" i="8"/>
  <c r="N267" i="8"/>
  <c r="N258" i="8"/>
  <c r="AT250" i="8"/>
  <c r="AT258" i="8"/>
  <c r="N274" i="8"/>
  <c r="AU262" i="8"/>
  <c r="AT262" i="8"/>
  <c r="N264" i="8"/>
  <c r="N260" i="8"/>
  <c r="N265" i="8"/>
  <c r="AU275" i="8"/>
  <c r="AT275" i="8"/>
  <c r="AU260" i="8"/>
  <c r="N277" i="8"/>
  <c r="AT319" i="8"/>
  <c r="AU319" i="8"/>
  <c r="AU272" i="8"/>
  <c r="AT272" i="8"/>
  <c r="N286" i="8"/>
  <c r="N317" i="8"/>
  <c r="N318" i="8"/>
  <c r="AU291" i="8"/>
  <c r="AU285" i="8"/>
  <c r="AT285" i="8"/>
  <c r="N291" i="8"/>
  <c r="N331" i="8"/>
  <c r="AT261" i="8"/>
  <c r="AT265" i="8"/>
  <c r="AT269" i="8"/>
  <c r="AU276" i="8"/>
  <c r="AT276" i="8"/>
  <c r="AU277" i="8"/>
  <c r="AT277" i="8"/>
  <c r="AT271" i="8"/>
  <c r="N282" i="8"/>
  <c r="N283" i="8"/>
  <c r="N275" i="8"/>
  <c r="N278" i="8"/>
  <c r="AU281" i="8"/>
  <c r="AT281" i="8"/>
  <c r="N288" i="8"/>
  <c r="N289" i="8"/>
  <c r="N297" i="8"/>
  <c r="N319" i="8"/>
  <c r="N320" i="8"/>
  <c r="AT324" i="8"/>
  <c r="AU324" i="8"/>
  <c r="AU302" i="8"/>
  <c r="AU303" i="8"/>
  <c r="AT303" i="8"/>
  <c r="AU307" i="8"/>
  <c r="AT315" i="8"/>
  <c r="AU315" i="8"/>
  <c r="AT306" i="8"/>
  <c r="AU306" i="8"/>
  <c r="N328" i="8"/>
  <c r="AT280" i="8"/>
  <c r="AT284" i="8"/>
  <c r="AT289" i="8"/>
  <c r="AT297" i="8"/>
  <c r="N312" i="8"/>
  <c r="N315" i="8"/>
  <c r="N316" i="8"/>
  <c r="N301" i="8"/>
  <c r="N307" i="8"/>
  <c r="N332" i="8"/>
  <c r="N293" i="8"/>
  <c r="N300" i="8"/>
  <c r="N309" i="8"/>
  <c r="N303" i="8"/>
  <c r="N306" i="8"/>
  <c r="N308" i="8"/>
  <c r="N311" i="8"/>
  <c r="AT290" i="8"/>
  <c r="N296" i="8"/>
  <c r="AT317" i="8"/>
  <c r="AU317" i="8"/>
  <c r="AT323" i="8"/>
  <c r="AU323" i="8"/>
  <c r="N298" i="8"/>
  <c r="N304" i="8"/>
  <c r="AT313" i="8"/>
  <c r="AU313" i="8"/>
  <c r="N305" i="8"/>
  <c r="N327" i="8"/>
  <c r="AU305" i="8"/>
  <c r="AU311" i="8"/>
  <c r="AT328" i="8"/>
  <c r="AU328" i="8"/>
  <c r="AU327" i="8"/>
  <c r="N323" i="8"/>
  <c r="N324" i="8"/>
  <c r="AT332" i="8"/>
  <c r="AU332" i="8"/>
  <c r="AU314" i="8"/>
  <c r="AU331" i="8"/>
  <c r="N314" i="8"/>
  <c r="AH334" i="8"/>
  <c r="AB332" i="8"/>
  <c r="BR332" i="8" l="1"/>
  <c r="BT332" i="11"/>
  <c r="BQ331" i="11"/>
  <c r="BH333" i="8"/>
  <c r="BI334" i="8"/>
  <c r="BG333" i="8"/>
  <c r="BH333" i="11"/>
  <c r="BB332" i="11"/>
  <c r="BC332" i="11" s="1"/>
  <c r="BW332" i="11"/>
  <c r="BR332" i="11"/>
  <c r="BS332" i="11" s="1"/>
  <c r="BV332" i="11"/>
  <c r="BX333" i="11"/>
  <c r="BB332" i="8"/>
  <c r="AE332" i="8"/>
  <c r="AE331" i="11"/>
  <c r="AH331" i="11" s="1"/>
  <c r="BA331" i="11"/>
  <c r="BD332" i="11"/>
  <c r="R333" i="11"/>
  <c r="O333" i="11"/>
  <c r="O332" i="11" s="1"/>
  <c r="AL333" i="11"/>
  <c r="AO332" i="11" s="1"/>
  <c r="AJ332" i="11"/>
  <c r="AX321" i="11"/>
  <c r="AY321" i="11" s="1"/>
  <c r="AG332" i="11"/>
  <c r="AF331" i="11"/>
  <c r="AB330" i="11"/>
  <c r="BF332" i="11"/>
  <c r="BG332" i="11"/>
  <c r="AV319" i="11"/>
  <c r="AX320" i="11"/>
  <c r="AY320" i="11" s="1"/>
  <c r="AL334" i="8"/>
  <c r="AK333" i="8"/>
  <c r="AV321" i="8"/>
  <c r="AV320" i="8" s="1"/>
  <c r="AW321" i="8"/>
  <c r="AW320" i="8" s="1"/>
  <c r="AW319" i="8" s="1"/>
  <c r="AW318" i="8" s="1"/>
  <c r="AW317" i="8" s="1"/>
  <c r="AW316" i="8" s="1"/>
  <c r="AW315" i="8" s="1"/>
  <c r="AW314" i="8" s="1"/>
  <c r="AW313" i="8" s="1"/>
  <c r="AW312" i="8" s="1"/>
  <c r="AW311" i="8" s="1"/>
  <c r="AW310" i="8" s="1"/>
  <c r="AW309" i="8" s="1"/>
  <c r="AW308" i="8" s="1"/>
  <c r="AW307" i="8" s="1"/>
  <c r="AW306" i="8" s="1"/>
  <c r="AW305" i="8" s="1"/>
  <c r="AW304" i="8" s="1"/>
  <c r="AW303" i="8" s="1"/>
  <c r="AW302" i="8" s="1"/>
  <c r="AW301" i="8" s="1"/>
  <c r="AW300" i="8" s="1"/>
  <c r="AW299" i="8" s="1"/>
  <c r="AW298" i="8" s="1"/>
  <c r="AW297" i="8" s="1"/>
  <c r="AW296" i="8" s="1"/>
  <c r="AW295" i="8" s="1"/>
  <c r="AW294" i="8" s="1"/>
  <c r="AW293" i="8" s="1"/>
  <c r="AW292" i="8" s="1"/>
  <c r="AW291" i="8" s="1"/>
  <c r="AW290" i="8" s="1"/>
  <c r="AW289" i="8" s="1"/>
  <c r="AW288" i="8" s="1"/>
  <c r="AW287" i="8" s="1"/>
  <c r="AW286" i="8" s="1"/>
  <c r="AW285" i="8" s="1"/>
  <c r="AW284" i="8" s="1"/>
  <c r="AW283" i="8" s="1"/>
  <c r="AW282" i="8" s="1"/>
  <c r="AW281" i="8" s="1"/>
  <c r="AW280" i="8" s="1"/>
  <c r="AW279" i="8" s="1"/>
  <c r="AW278" i="8" s="1"/>
  <c r="AW277" i="8" s="1"/>
  <c r="AW276" i="8" s="1"/>
  <c r="AW275" i="8" s="1"/>
  <c r="AW274" i="8" s="1"/>
  <c r="AW273" i="8" s="1"/>
  <c r="AW272" i="8" s="1"/>
  <c r="AW271" i="8" s="1"/>
  <c r="AW270" i="8" s="1"/>
  <c r="AW269" i="8" s="1"/>
  <c r="AW268" i="8" s="1"/>
  <c r="AW267" i="8" s="1"/>
  <c r="AW266" i="8" s="1"/>
  <c r="AW265" i="8" s="1"/>
  <c r="AW264" i="8" s="1"/>
  <c r="AW263" i="8" s="1"/>
  <c r="AW262" i="8" s="1"/>
  <c r="AW261" i="8" s="1"/>
  <c r="AW260" i="8" s="1"/>
  <c r="AW259" i="8" s="1"/>
  <c r="AW258" i="8" s="1"/>
  <c r="AW257" i="8" s="1"/>
  <c r="AW256" i="8" s="1"/>
  <c r="AW255" i="8" s="1"/>
  <c r="AW254" i="8" s="1"/>
  <c r="AW253" i="8" s="1"/>
  <c r="AW252" i="8" s="1"/>
  <c r="AW251" i="8" s="1"/>
  <c r="AW250" i="8" s="1"/>
  <c r="AW249" i="8" s="1"/>
  <c r="AW248" i="8" s="1"/>
  <c r="AW247" i="8" s="1"/>
  <c r="AW246" i="8" s="1"/>
  <c r="AW245" i="8" s="1"/>
  <c r="AW244" i="8" s="1"/>
  <c r="AW243" i="8" s="1"/>
  <c r="AW242" i="8" s="1"/>
  <c r="AW241" i="8" s="1"/>
  <c r="AW240" i="8" s="1"/>
  <c r="AW239" i="8" s="1"/>
  <c r="AW238" i="8" s="1"/>
  <c r="AW237" i="8" s="1"/>
  <c r="AW236" i="8" s="1"/>
  <c r="AW235" i="8" s="1"/>
  <c r="AW234" i="8" s="1"/>
  <c r="AW233" i="8" s="1"/>
  <c r="AW232" i="8" s="1"/>
  <c r="AW231" i="8" s="1"/>
  <c r="AW230" i="8" s="1"/>
  <c r="AW229" i="8" s="1"/>
  <c r="AW228" i="8" s="1"/>
  <c r="AW227" i="8" s="1"/>
  <c r="AW226" i="8" s="1"/>
  <c r="AW225" i="8" s="1"/>
  <c r="AW224" i="8" s="1"/>
  <c r="AW223" i="8" s="1"/>
  <c r="AW222" i="8" s="1"/>
  <c r="AW221" i="8" s="1"/>
  <c r="AW220" i="8" s="1"/>
  <c r="AW219" i="8" s="1"/>
  <c r="AW218" i="8" s="1"/>
  <c r="AW217" i="8" s="1"/>
  <c r="AW216" i="8" s="1"/>
  <c r="AW215" i="8" s="1"/>
  <c r="AW214" i="8" s="1"/>
  <c r="AW213" i="8" s="1"/>
  <c r="AW212" i="8" s="1"/>
  <c r="AW211" i="8" s="1"/>
  <c r="AW210" i="8" s="1"/>
  <c r="AW209" i="8" s="1"/>
  <c r="AW208" i="8" s="1"/>
  <c r="AW207" i="8" s="1"/>
  <c r="AW206" i="8" s="1"/>
  <c r="AW205" i="8" s="1"/>
  <c r="AW204" i="8" s="1"/>
  <c r="AW203" i="8" s="1"/>
  <c r="AW202" i="8" s="1"/>
  <c r="AW201" i="8" s="1"/>
  <c r="AW200" i="8" s="1"/>
  <c r="AW199" i="8" s="1"/>
  <c r="AW198" i="8" s="1"/>
  <c r="AW197" i="8" s="1"/>
  <c r="AW196" i="8" s="1"/>
  <c r="AW195" i="8" s="1"/>
  <c r="AW194" i="8" s="1"/>
  <c r="AW193" i="8" s="1"/>
  <c r="AW192" i="8" s="1"/>
  <c r="AW191" i="8" s="1"/>
  <c r="AW190" i="8" s="1"/>
  <c r="AW189" i="8" s="1"/>
  <c r="AW188" i="8" s="1"/>
  <c r="AW187" i="8" s="1"/>
  <c r="AW186" i="8" s="1"/>
  <c r="AW185" i="8" s="1"/>
  <c r="AW184" i="8" s="1"/>
  <c r="AW183" i="8" s="1"/>
  <c r="AW182" i="8" s="1"/>
  <c r="AW181" i="8" s="1"/>
  <c r="AW180" i="8" s="1"/>
  <c r="AW179" i="8" s="1"/>
  <c r="AW178" i="8" s="1"/>
  <c r="AW177" i="8" s="1"/>
  <c r="AW176" i="8" s="1"/>
  <c r="AW175" i="8" s="1"/>
  <c r="AW174" i="8" s="1"/>
  <c r="AW173" i="8" s="1"/>
  <c r="AW172" i="8" s="1"/>
  <c r="AW171" i="8" s="1"/>
  <c r="AW170" i="8" s="1"/>
  <c r="AW169" i="8" s="1"/>
  <c r="AW168" i="8" s="1"/>
  <c r="AW167" i="8" s="1"/>
  <c r="AW166" i="8" s="1"/>
  <c r="AW165" i="8" s="1"/>
  <c r="AW164" i="8" s="1"/>
  <c r="AW163" i="8" s="1"/>
  <c r="AW162" i="8" s="1"/>
  <c r="AW161" i="8" s="1"/>
  <c r="AW160" i="8" s="1"/>
  <c r="AW159" i="8" s="1"/>
  <c r="AW158" i="8" s="1"/>
  <c r="AW157" i="8" s="1"/>
  <c r="AW156" i="8" s="1"/>
  <c r="AW155" i="8" s="1"/>
  <c r="AW154" i="8" s="1"/>
  <c r="AW153" i="8" s="1"/>
  <c r="AW152" i="8" s="1"/>
  <c r="AW151" i="8" s="1"/>
  <c r="AW150" i="8" s="1"/>
  <c r="AW149" i="8" s="1"/>
  <c r="AW148" i="8" s="1"/>
  <c r="AW147" i="8" s="1"/>
  <c r="AW146" i="8" s="1"/>
  <c r="AW145" i="8" s="1"/>
  <c r="AW144" i="8" s="1"/>
  <c r="AW143" i="8" s="1"/>
  <c r="AW142" i="8" s="1"/>
  <c r="AW141" i="8" s="1"/>
  <c r="AW140" i="8" s="1"/>
  <c r="AW139" i="8" s="1"/>
  <c r="AW138" i="8" s="1"/>
  <c r="AW137" i="8" s="1"/>
  <c r="AW136" i="8" s="1"/>
  <c r="AW135" i="8" s="1"/>
  <c r="AW134" i="8" s="1"/>
  <c r="AW133" i="8" s="1"/>
  <c r="AW132" i="8" s="1"/>
  <c r="AW131" i="8" s="1"/>
  <c r="AW130" i="8" s="1"/>
  <c r="AW129" i="8" s="1"/>
  <c r="AW128" i="8" s="1"/>
  <c r="AW127" i="8" s="1"/>
  <c r="AW126" i="8" s="1"/>
  <c r="AW125" i="8" s="1"/>
  <c r="AW124" i="8" s="1"/>
  <c r="AW123" i="8" s="1"/>
  <c r="AW122" i="8" s="1"/>
  <c r="AW121" i="8" s="1"/>
  <c r="AW120" i="8" s="1"/>
  <c r="AW119" i="8" s="1"/>
  <c r="AW118" i="8" s="1"/>
  <c r="AW117" i="8" s="1"/>
  <c r="AW116" i="8" s="1"/>
  <c r="AW115" i="8" s="1"/>
  <c r="AW114" i="8" s="1"/>
  <c r="AW113" i="8" s="1"/>
  <c r="AW112" i="8" s="1"/>
  <c r="AW111" i="8" s="1"/>
  <c r="AW110" i="8" s="1"/>
  <c r="AW109" i="8" s="1"/>
  <c r="AW108" i="8" s="1"/>
  <c r="AW107" i="8" s="1"/>
  <c r="AW106" i="8" s="1"/>
  <c r="AW105" i="8" s="1"/>
  <c r="AW104" i="8" s="1"/>
  <c r="AW103" i="8" s="1"/>
  <c r="AW102" i="8" s="1"/>
  <c r="AW101" i="8" s="1"/>
  <c r="AW100" i="8" s="1"/>
  <c r="AW99" i="8" s="1"/>
  <c r="AW98" i="8" s="1"/>
  <c r="AW97" i="8" s="1"/>
  <c r="AW96" i="8" s="1"/>
  <c r="AW95" i="8" s="1"/>
  <c r="AW94" i="8" s="1"/>
  <c r="AW93" i="8" s="1"/>
  <c r="AW92" i="8" s="1"/>
  <c r="AW91" i="8" s="1"/>
  <c r="AW90" i="8" s="1"/>
  <c r="AW89" i="8" s="1"/>
  <c r="AW88" i="8" s="1"/>
  <c r="AW87" i="8" s="1"/>
  <c r="AW86" i="8" s="1"/>
  <c r="AW85" i="8" s="1"/>
  <c r="AW84" i="8" s="1"/>
  <c r="AW83" i="8" s="1"/>
  <c r="AW82" i="8" s="1"/>
  <c r="AW81" i="8" s="1"/>
  <c r="AW80" i="8" s="1"/>
  <c r="AW79" i="8" s="1"/>
  <c r="AW78" i="8" s="1"/>
  <c r="AW77" i="8" s="1"/>
  <c r="AW76" i="8" s="1"/>
  <c r="AW75" i="8" s="1"/>
  <c r="AW74" i="8" s="1"/>
  <c r="AW73" i="8" s="1"/>
  <c r="AW72" i="8" s="1"/>
  <c r="AW71" i="8" s="1"/>
  <c r="AW70" i="8" s="1"/>
  <c r="AW69" i="8" s="1"/>
  <c r="AW68" i="8" s="1"/>
  <c r="AW67" i="8" s="1"/>
  <c r="AW66" i="8" s="1"/>
  <c r="AW65" i="8" s="1"/>
  <c r="AW64" i="8" s="1"/>
  <c r="AW63" i="8" s="1"/>
  <c r="AW62" i="8" s="1"/>
  <c r="AW61" i="8" s="1"/>
  <c r="AW60" i="8" s="1"/>
  <c r="AW59" i="8" s="1"/>
  <c r="AW58" i="8" s="1"/>
  <c r="AW57" i="8" s="1"/>
  <c r="AW56" i="8" s="1"/>
  <c r="AW55" i="8" s="1"/>
  <c r="AW54" i="8" s="1"/>
  <c r="AW53" i="8" s="1"/>
  <c r="AW52" i="8" s="1"/>
  <c r="AW51" i="8" s="1"/>
  <c r="AW50" i="8" s="1"/>
  <c r="AW49" i="8" s="1"/>
  <c r="AW48" i="8" s="1"/>
  <c r="AW47" i="8" s="1"/>
  <c r="AW46" i="8" s="1"/>
  <c r="AW45" i="8" s="1"/>
  <c r="AW44" i="8" s="1"/>
  <c r="AW43" i="8" s="1"/>
  <c r="AW42" i="8" s="1"/>
  <c r="AW41" i="8" s="1"/>
  <c r="AW40" i="8" s="1"/>
  <c r="AW39" i="8" s="1"/>
  <c r="AW38" i="8" s="1"/>
  <c r="AW37" i="8" s="1"/>
  <c r="AW36" i="8" s="1"/>
  <c r="AW35" i="8" s="1"/>
  <c r="AW34" i="8" s="1"/>
  <c r="AW33" i="8" s="1"/>
  <c r="AW32" i="8" s="1"/>
  <c r="AW31" i="8" s="1"/>
  <c r="AW30" i="8" s="1"/>
  <c r="AW29" i="8" s="1"/>
  <c r="AW28" i="8" s="1"/>
  <c r="AW27" i="8" s="1"/>
  <c r="AW26" i="8" s="1"/>
  <c r="AW25" i="8" s="1"/>
  <c r="AW24" i="8" s="1"/>
  <c r="AW23" i="8" s="1"/>
  <c r="AW22" i="8" s="1"/>
  <c r="AW21" i="8" s="1"/>
  <c r="AW20" i="8" s="1"/>
  <c r="AW19" i="8" s="1"/>
  <c r="AW18" i="8" s="1"/>
  <c r="AW17" i="8" s="1"/>
  <c r="AW16" i="8" s="1"/>
  <c r="AW15" i="8" s="1"/>
  <c r="AW14" i="8" s="1"/>
  <c r="AW13" i="8" s="1"/>
  <c r="AW12" i="8" s="1"/>
  <c r="AW11" i="8" s="1"/>
  <c r="AW10" i="8" s="1"/>
  <c r="AW9" i="8" s="1"/>
  <c r="AW8" i="8" s="1"/>
  <c r="AW7" i="8" s="1"/>
  <c r="AW6" i="8" s="1"/>
  <c r="AW5" i="8" s="1"/>
  <c r="BD333" i="8"/>
  <c r="BC332" i="8" s="1"/>
  <c r="AG333" i="8"/>
  <c r="AL333" i="8" s="1"/>
  <c r="AF332" i="8"/>
  <c r="AH333" i="8"/>
  <c r="BE333" i="8"/>
  <c r="O334" i="8"/>
  <c r="AB331" i="8"/>
  <c r="P333" i="8"/>
  <c r="P332" i="8" s="1"/>
  <c r="P331" i="8" s="1"/>
  <c r="P330" i="8" s="1"/>
  <c r="P329" i="8" s="1"/>
  <c r="P328" i="8" s="1"/>
  <c r="P327" i="8" s="1"/>
  <c r="P326" i="8" s="1"/>
  <c r="P325" i="8" s="1"/>
  <c r="P324" i="8" s="1"/>
  <c r="P323" i="8" s="1"/>
  <c r="P322" i="8" s="1"/>
  <c r="P321" i="8" s="1"/>
  <c r="P320" i="8" s="1"/>
  <c r="P319" i="8" s="1"/>
  <c r="P318" i="8" s="1"/>
  <c r="P317" i="8" s="1"/>
  <c r="P316" i="8" s="1"/>
  <c r="P315" i="8" s="1"/>
  <c r="P314" i="8" s="1"/>
  <c r="P313" i="8" s="1"/>
  <c r="P312" i="8" s="1"/>
  <c r="P311" i="8" s="1"/>
  <c r="P310" i="8" s="1"/>
  <c r="P309" i="8" s="1"/>
  <c r="P308" i="8" s="1"/>
  <c r="P307" i="8" s="1"/>
  <c r="P306" i="8" s="1"/>
  <c r="P305" i="8" s="1"/>
  <c r="P304" i="8" s="1"/>
  <c r="P303" i="8" s="1"/>
  <c r="P302" i="8" s="1"/>
  <c r="P301" i="8" s="1"/>
  <c r="P300" i="8" s="1"/>
  <c r="P299" i="8" s="1"/>
  <c r="P298" i="8" s="1"/>
  <c r="P297" i="8" s="1"/>
  <c r="P296" i="8" s="1"/>
  <c r="P295" i="8" s="1"/>
  <c r="P294" i="8" s="1"/>
  <c r="P293" i="8" s="1"/>
  <c r="P292" i="8" s="1"/>
  <c r="P291" i="8" s="1"/>
  <c r="P290" i="8" s="1"/>
  <c r="P289" i="8" s="1"/>
  <c r="P288" i="8" s="1"/>
  <c r="P287" i="8" s="1"/>
  <c r="P286" i="8" s="1"/>
  <c r="P285" i="8" s="1"/>
  <c r="P284" i="8" s="1"/>
  <c r="P283" i="8" s="1"/>
  <c r="P282" i="8" s="1"/>
  <c r="P281" i="8" s="1"/>
  <c r="P280" i="8" s="1"/>
  <c r="P279" i="8" s="1"/>
  <c r="P278" i="8" s="1"/>
  <c r="P277" i="8" s="1"/>
  <c r="P276" i="8" s="1"/>
  <c r="P275" i="8" s="1"/>
  <c r="P274" i="8" s="1"/>
  <c r="P273" i="8" s="1"/>
  <c r="P272" i="8" s="1"/>
  <c r="P271" i="8" s="1"/>
  <c r="P270" i="8" s="1"/>
  <c r="P269" i="8" s="1"/>
  <c r="P268" i="8" s="1"/>
  <c r="P267" i="8" s="1"/>
  <c r="P266" i="8" s="1"/>
  <c r="P265" i="8" s="1"/>
  <c r="P264" i="8" s="1"/>
  <c r="P263" i="8" s="1"/>
  <c r="P262" i="8" s="1"/>
  <c r="P261" i="8" s="1"/>
  <c r="BT331" i="11" l="1"/>
  <c r="BR331" i="8"/>
  <c r="BQ330" i="11"/>
  <c r="BL333" i="8"/>
  <c r="BK332" i="11"/>
  <c r="BH332" i="11"/>
  <c r="BB331" i="11"/>
  <c r="BC331" i="11" s="1"/>
  <c r="BB330" i="11" s="1"/>
  <c r="BW331" i="11"/>
  <c r="BR331" i="11"/>
  <c r="BS331" i="11" s="1"/>
  <c r="CA332" i="11"/>
  <c r="BV331" i="11"/>
  <c r="BX332" i="11"/>
  <c r="BB331" i="8"/>
  <c r="BE332" i="8"/>
  <c r="AF331" i="8"/>
  <c r="AE331" i="8"/>
  <c r="BA330" i="11"/>
  <c r="BD331" i="11"/>
  <c r="AF330" i="11"/>
  <c r="AE330" i="11"/>
  <c r="AH330" i="11" s="1"/>
  <c r="R332" i="11"/>
  <c r="S332" i="11"/>
  <c r="P260" i="8"/>
  <c r="P259" i="8" s="1"/>
  <c r="P258" i="8" s="1"/>
  <c r="P257" i="8" s="1"/>
  <c r="P256" i="8" s="1"/>
  <c r="P255" i="8" s="1"/>
  <c r="P254" i="8" s="1"/>
  <c r="P253" i="8" s="1"/>
  <c r="P252" i="8" s="1"/>
  <c r="P251" i="8" s="1"/>
  <c r="P250" i="8" s="1"/>
  <c r="P249" i="8" s="1"/>
  <c r="P248" i="8" s="1"/>
  <c r="P247" i="8" s="1"/>
  <c r="P246" i="8" s="1"/>
  <c r="P245" i="8" s="1"/>
  <c r="P244" i="8" s="1"/>
  <c r="P243" i="8" s="1"/>
  <c r="P242" i="8" s="1"/>
  <c r="P241" i="8" s="1"/>
  <c r="P240" i="8" s="1"/>
  <c r="P239" i="8" s="1"/>
  <c r="P238" i="8" s="1"/>
  <c r="P237" i="8" s="1"/>
  <c r="P236" i="8" s="1"/>
  <c r="P235" i="8" s="1"/>
  <c r="P234" i="8" s="1"/>
  <c r="P233" i="8" s="1"/>
  <c r="P232" i="8" s="1"/>
  <c r="P231" i="8" s="1"/>
  <c r="P230" i="8" s="1"/>
  <c r="P229" i="8" s="1"/>
  <c r="P228" i="8" s="1"/>
  <c r="P227" i="8" s="1"/>
  <c r="P226" i="8" s="1"/>
  <c r="AG331" i="11"/>
  <c r="AJ330" i="11" s="1"/>
  <c r="BG331" i="11"/>
  <c r="BF331" i="11"/>
  <c r="AL332" i="11"/>
  <c r="AJ331" i="11"/>
  <c r="AK331" i="11"/>
  <c r="AB329" i="11"/>
  <c r="BQ329" i="11" s="1"/>
  <c r="AV318" i="11"/>
  <c r="AX319" i="11"/>
  <c r="AY319" i="11" s="1"/>
  <c r="R331" i="11"/>
  <c r="O331" i="11"/>
  <c r="S331" i="11"/>
  <c r="AO333" i="8"/>
  <c r="AX321" i="8"/>
  <c r="AZ321" i="8" s="1"/>
  <c r="BI333" i="8"/>
  <c r="BD332" i="8"/>
  <c r="BC331" i="8" s="1"/>
  <c r="BH332" i="8"/>
  <c r="BG332" i="8"/>
  <c r="AJ332" i="8"/>
  <c r="AK332" i="8"/>
  <c r="AO332" i="8" s="1"/>
  <c r="AG332" i="8"/>
  <c r="AK331" i="8" s="1"/>
  <c r="S333" i="8"/>
  <c r="O333" i="8"/>
  <c r="R333" i="8"/>
  <c r="AB330" i="8"/>
  <c r="AX320" i="8"/>
  <c r="AZ320" i="8" s="1"/>
  <c r="AV319" i="8"/>
  <c r="AH332" i="8"/>
  <c r="BT330" i="11" l="1"/>
  <c r="BR330" i="8"/>
  <c r="BK331" i="11"/>
  <c r="BW330" i="11"/>
  <c r="BR330" i="11"/>
  <c r="BS330" i="11" s="1"/>
  <c r="BV330" i="11"/>
  <c r="BX331" i="11"/>
  <c r="CA331" i="11"/>
  <c r="BB330" i="8"/>
  <c r="BE331" i="8"/>
  <c r="AE330" i="8"/>
  <c r="BD330" i="11"/>
  <c r="BA329" i="11"/>
  <c r="AE329" i="11"/>
  <c r="AH329" i="11" s="1"/>
  <c r="BC330" i="11"/>
  <c r="BB329" i="11" s="1"/>
  <c r="AK330" i="11"/>
  <c r="AO331" i="11"/>
  <c r="AL331" i="11"/>
  <c r="BH331" i="11"/>
  <c r="BF330" i="11"/>
  <c r="BG330" i="11"/>
  <c r="AB328" i="11"/>
  <c r="BQ328" i="11" s="1"/>
  <c r="AF329" i="11"/>
  <c r="AG330" i="11"/>
  <c r="AJ329" i="11" s="1"/>
  <c r="AX318" i="11"/>
  <c r="AY318" i="11" s="1"/>
  <c r="AV317" i="11"/>
  <c r="S330" i="11"/>
  <c r="R330" i="11"/>
  <c r="O330" i="11"/>
  <c r="BL332" i="8"/>
  <c r="BI332" i="8"/>
  <c r="BD331" i="8"/>
  <c r="BC330" i="8" s="1"/>
  <c r="BG331" i="8"/>
  <c r="BH331" i="8"/>
  <c r="AJ331" i="8"/>
  <c r="AL332" i="8"/>
  <c r="AO331" i="8" s="1"/>
  <c r="AF330" i="8"/>
  <c r="AH331" i="8"/>
  <c r="AV318" i="8"/>
  <c r="AX319" i="8"/>
  <c r="AZ319" i="8" s="1"/>
  <c r="AB329" i="8"/>
  <c r="BR329" i="8" s="1"/>
  <c r="R332" i="8"/>
  <c r="S332" i="8"/>
  <c r="O332" i="8"/>
  <c r="AG331" i="8"/>
  <c r="BW329" i="11" l="1"/>
  <c r="BR329" i="11"/>
  <c r="BS329" i="11" s="1"/>
  <c r="BV329" i="11"/>
  <c r="BX330" i="11"/>
  <c r="BT329" i="11"/>
  <c r="CA330" i="11"/>
  <c r="BB329" i="8"/>
  <c r="AH330" i="8"/>
  <c r="AF329" i="8"/>
  <c r="AE329" i="8"/>
  <c r="BD329" i="11"/>
  <c r="AE328" i="11"/>
  <c r="AH328" i="11" s="1"/>
  <c r="BA328" i="11"/>
  <c r="BG329" i="11"/>
  <c r="BF329" i="11"/>
  <c r="BH330" i="11"/>
  <c r="AO330" i="11"/>
  <c r="BK330" i="11"/>
  <c r="AG329" i="11"/>
  <c r="AK328" i="11" s="1"/>
  <c r="AK329" i="11"/>
  <c r="BC329" i="11"/>
  <c r="AL330" i="11"/>
  <c r="AF328" i="11"/>
  <c r="AB327" i="11"/>
  <c r="AV316" i="11"/>
  <c r="AX317" i="11"/>
  <c r="AY317" i="11" s="1"/>
  <c r="S329" i="11"/>
  <c r="R329" i="11"/>
  <c r="O329" i="11"/>
  <c r="BL331" i="8"/>
  <c r="BG330" i="8"/>
  <c r="BD330" i="8"/>
  <c r="BC329" i="8" s="1"/>
  <c r="BI331" i="8"/>
  <c r="BH330" i="8"/>
  <c r="AK330" i="8"/>
  <c r="AJ330" i="8"/>
  <c r="AG330" i="8"/>
  <c r="AV317" i="8"/>
  <c r="AX318" i="8"/>
  <c r="AZ318" i="8" s="1"/>
  <c r="BE330" i="8"/>
  <c r="R331" i="8"/>
  <c r="S331" i="8"/>
  <c r="O331" i="8"/>
  <c r="AL331" i="8"/>
  <c r="AB328" i="8"/>
  <c r="BR328" i="8" l="1"/>
  <c r="BQ327" i="11"/>
  <c r="BG328" i="11"/>
  <c r="BB328" i="11"/>
  <c r="BC328" i="11" s="1"/>
  <c r="BW328" i="11"/>
  <c r="BR328" i="11"/>
  <c r="BS328" i="11" s="1"/>
  <c r="BV328" i="11"/>
  <c r="BX329" i="11"/>
  <c r="BT328" i="11"/>
  <c r="CA329" i="11"/>
  <c r="BB328" i="8"/>
  <c r="AH329" i="8"/>
  <c r="AE328" i="8"/>
  <c r="BD328" i="11"/>
  <c r="AE327" i="11"/>
  <c r="AH327" i="11" s="1"/>
  <c r="BA327" i="11"/>
  <c r="AF327" i="11"/>
  <c r="BK329" i="11"/>
  <c r="AO329" i="11"/>
  <c r="AL329" i="11"/>
  <c r="AO328" i="11" s="1"/>
  <c r="AJ328" i="11"/>
  <c r="BH329" i="11"/>
  <c r="BF328" i="11"/>
  <c r="AB326" i="11"/>
  <c r="BQ326" i="11" s="1"/>
  <c r="AG328" i="11"/>
  <c r="AV315" i="11"/>
  <c r="AX316" i="11"/>
  <c r="AY316" i="11" s="1"/>
  <c r="O328" i="11"/>
  <c r="S328" i="11"/>
  <c r="R328" i="11"/>
  <c r="BI330" i="8"/>
  <c r="BD329" i="8"/>
  <c r="BC328" i="8" s="1"/>
  <c r="BL330" i="8"/>
  <c r="BH329" i="8"/>
  <c r="BG329" i="8"/>
  <c r="AO330" i="8"/>
  <c r="AF328" i="8"/>
  <c r="BE329" i="8"/>
  <c r="AX317" i="8"/>
  <c r="AZ317" i="8" s="1"/>
  <c r="AV316" i="8"/>
  <c r="R330" i="8"/>
  <c r="O330" i="8"/>
  <c r="S330" i="8"/>
  <c r="AB327" i="8"/>
  <c r="AJ329" i="8"/>
  <c r="AK329" i="8"/>
  <c r="AG329" i="8"/>
  <c r="AL330" i="8"/>
  <c r="BR327" i="8" l="1"/>
  <c r="BT327" i="11"/>
  <c r="BT326" i="11" s="1"/>
  <c r="BK328" i="11"/>
  <c r="BH328" i="11"/>
  <c r="BB327" i="11"/>
  <c r="BC327" i="11" s="1"/>
  <c r="BW327" i="11"/>
  <c r="BR327" i="11"/>
  <c r="BS327" i="11" s="1"/>
  <c r="BV327" i="11"/>
  <c r="BX328" i="11"/>
  <c r="CA328" i="11"/>
  <c r="BB327" i="8"/>
  <c r="BE328" i="8"/>
  <c r="AE327" i="8"/>
  <c r="BD327" i="11"/>
  <c r="AE326" i="11"/>
  <c r="AH326" i="11" s="1"/>
  <c r="BA326" i="11"/>
  <c r="BF327" i="11"/>
  <c r="AG327" i="11"/>
  <c r="AK326" i="11" s="1"/>
  <c r="BG327" i="11"/>
  <c r="AL328" i="11"/>
  <c r="AJ327" i="11"/>
  <c r="AF326" i="11"/>
  <c r="AB325" i="11"/>
  <c r="BQ325" i="11" s="1"/>
  <c r="AK327" i="11"/>
  <c r="R327" i="11"/>
  <c r="O327" i="11"/>
  <c r="S327" i="11"/>
  <c r="AX315" i="11"/>
  <c r="AY315" i="11" s="1"/>
  <c r="AV314" i="11"/>
  <c r="BL329" i="8"/>
  <c r="AO329" i="8"/>
  <c r="BG328" i="8"/>
  <c r="BD328" i="8"/>
  <c r="BC327" i="8" s="1"/>
  <c r="BH328" i="8"/>
  <c r="BI329" i="8"/>
  <c r="AH328" i="8"/>
  <c r="AV315" i="8"/>
  <c r="AX316" i="8"/>
  <c r="AZ316" i="8" s="1"/>
  <c r="AG328" i="8"/>
  <c r="AJ328" i="8"/>
  <c r="AK328" i="8"/>
  <c r="AL329" i="8"/>
  <c r="AF327" i="8"/>
  <c r="AB326" i="8"/>
  <c r="S329" i="8"/>
  <c r="O329" i="8"/>
  <c r="R329" i="8"/>
  <c r="BR326" i="8" l="1"/>
  <c r="BK327" i="11"/>
  <c r="BF326" i="11"/>
  <c r="BB326" i="11"/>
  <c r="BC326" i="11" s="1"/>
  <c r="BB325" i="11" s="1"/>
  <c r="BW326" i="11"/>
  <c r="BR326" i="11"/>
  <c r="BS326" i="11" s="1"/>
  <c r="CA327" i="11"/>
  <c r="BV326" i="11"/>
  <c r="BX327" i="11"/>
  <c r="BB326" i="8"/>
  <c r="AE326" i="8"/>
  <c r="AH327" i="8"/>
  <c r="BD326" i="11"/>
  <c r="AE325" i="11"/>
  <c r="AH325" i="11" s="1"/>
  <c r="BA325" i="11"/>
  <c r="AF325" i="11"/>
  <c r="AJ326" i="11"/>
  <c r="AL327" i="11"/>
  <c r="AO326" i="11" s="1"/>
  <c r="BG326" i="11"/>
  <c r="BH327" i="11"/>
  <c r="AO327" i="11"/>
  <c r="AG326" i="11"/>
  <c r="AK325" i="11" s="1"/>
  <c r="AB324" i="11"/>
  <c r="AX314" i="11"/>
  <c r="AY314" i="11" s="1"/>
  <c r="AV313" i="11"/>
  <c r="S326" i="11"/>
  <c r="R326" i="11"/>
  <c r="O326" i="11"/>
  <c r="BH327" i="8"/>
  <c r="BI328" i="8"/>
  <c r="BG327" i="8"/>
  <c r="BL328" i="8"/>
  <c r="AO328" i="8"/>
  <c r="BD327" i="8"/>
  <c r="BC326" i="8" s="1"/>
  <c r="AK327" i="8"/>
  <c r="AJ327" i="8"/>
  <c r="AG327" i="8"/>
  <c r="AB325" i="8"/>
  <c r="R328" i="8"/>
  <c r="S328" i="8"/>
  <c r="O328" i="8"/>
  <c r="AX315" i="8"/>
  <c r="AZ315" i="8" s="1"/>
  <c r="AV314" i="8"/>
  <c r="AF326" i="8"/>
  <c r="BE327" i="8"/>
  <c r="AL328" i="8"/>
  <c r="BR325" i="8" l="1"/>
  <c r="BQ324" i="11"/>
  <c r="BW325" i="11"/>
  <c r="BR325" i="11"/>
  <c r="BS325" i="11" s="1"/>
  <c r="BR324" i="11" s="1"/>
  <c r="CA326" i="11"/>
  <c r="BV325" i="11"/>
  <c r="BX326" i="11"/>
  <c r="BT325" i="11"/>
  <c r="BA324" i="11"/>
  <c r="BB325" i="8"/>
  <c r="AE325" i="8"/>
  <c r="BD325" i="11"/>
  <c r="AE324" i="11"/>
  <c r="AH324" i="11" s="1"/>
  <c r="AJ325" i="11"/>
  <c r="BK326" i="11"/>
  <c r="AL326" i="11"/>
  <c r="AO325" i="11" s="1"/>
  <c r="AG325" i="11"/>
  <c r="AK324" i="11" s="1"/>
  <c r="BC325" i="11"/>
  <c r="BB324" i="11" s="1"/>
  <c r="BF325" i="11"/>
  <c r="BH326" i="11"/>
  <c r="BG325" i="11"/>
  <c r="AF324" i="11"/>
  <c r="AB323" i="11"/>
  <c r="AV312" i="11"/>
  <c r="AX313" i="11"/>
  <c r="AY313" i="11" s="1"/>
  <c r="S325" i="11"/>
  <c r="R325" i="11"/>
  <c r="O325" i="11"/>
  <c r="BG326" i="8"/>
  <c r="BD326" i="8"/>
  <c r="BC325" i="8" s="1"/>
  <c r="BL327" i="8"/>
  <c r="AO327" i="8"/>
  <c r="BI327" i="8"/>
  <c r="BH326" i="8"/>
  <c r="BE326" i="8"/>
  <c r="AH326" i="8"/>
  <c r="AB324" i="8"/>
  <c r="AV313" i="8"/>
  <c r="AX314" i="8"/>
  <c r="AZ314" i="8" s="1"/>
  <c r="R327" i="8"/>
  <c r="S327" i="8"/>
  <c r="O327" i="8"/>
  <c r="AF325" i="8"/>
  <c r="AK326" i="8"/>
  <c r="AJ326" i="8"/>
  <c r="AG326" i="8"/>
  <c r="AL327" i="8"/>
  <c r="BR324" i="8" l="1"/>
  <c r="BT324" i="11"/>
  <c r="BQ323" i="11"/>
  <c r="BX325" i="11"/>
  <c r="BW324" i="11"/>
  <c r="CA325" i="11"/>
  <c r="BD324" i="11"/>
  <c r="BS324" i="11"/>
  <c r="BV324" i="11"/>
  <c r="BB324" i="8"/>
  <c r="AE324" i="8"/>
  <c r="BE325" i="8"/>
  <c r="AF324" i="8"/>
  <c r="AE323" i="11"/>
  <c r="AH323" i="11" s="1"/>
  <c r="BA323" i="11"/>
  <c r="BH325" i="11"/>
  <c r="BC324" i="11"/>
  <c r="BF324" i="11"/>
  <c r="BG324" i="11"/>
  <c r="AG324" i="11"/>
  <c r="AK323" i="11" s="1"/>
  <c r="AL325" i="11"/>
  <c r="AO324" i="11" s="1"/>
  <c r="AJ324" i="11"/>
  <c r="BK325" i="11"/>
  <c r="AF323" i="11"/>
  <c r="AB322" i="11"/>
  <c r="AV311" i="11"/>
  <c r="AX312" i="11"/>
  <c r="AY312" i="11" s="1"/>
  <c r="S324" i="11"/>
  <c r="R324" i="11"/>
  <c r="O324" i="11"/>
  <c r="AO326" i="8"/>
  <c r="BL326" i="8"/>
  <c r="AX313" i="8"/>
  <c r="AZ313" i="8" s="1"/>
  <c r="AV312" i="8"/>
  <c r="AJ325" i="8"/>
  <c r="AK325" i="8"/>
  <c r="AG325" i="8"/>
  <c r="AL325" i="8" s="1"/>
  <c r="AH325" i="8"/>
  <c r="AL326" i="8"/>
  <c r="BG325" i="8"/>
  <c r="BD325" i="8"/>
  <c r="BC324" i="8" s="1"/>
  <c r="BH325" i="8"/>
  <c r="AB323" i="8"/>
  <c r="R326" i="8"/>
  <c r="O326" i="8"/>
  <c r="S326" i="8"/>
  <c r="BI326" i="8"/>
  <c r="BR323" i="8" l="1"/>
  <c r="BT323" i="11"/>
  <c r="BQ322" i="11"/>
  <c r="BG323" i="11"/>
  <c r="BB323" i="11"/>
  <c r="BC323" i="11" s="1"/>
  <c r="BW323" i="11"/>
  <c r="BR323" i="11"/>
  <c r="BS323" i="11" s="1"/>
  <c r="CA324" i="11"/>
  <c r="BD323" i="11"/>
  <c r="BV323" i="11"/>
  <c r="BX324" i="11"/>
  <c r="AE323" i="8"/>
  <c r="BB323" i="8"/>
  <c r="BA322" i="11"/>
  <c r="AE322" i="11"/>
  <c r="AH322" i="11" s="1"/>
  <c r="BK324" i="11"/>
  <c r="AJ323" i="11"/>
  <c r="BH324" i="11"/>
  <c r="BF323" i="11"/>
  <c r="AL324" i="11"/>
  <c r="AO323" i="11" s="1"/>
  <c r="AG323" i="11"/>
  <c r="AK322" i="11" s="1"/>
  <c r="AF322" i="11"/>
  <c r="AB321" i="11"/>
  <c r="BQ321" i="11" s="1"/>
  <c r="R323" i="11"/>
  <c r="O323" i="11"/>
  <c r="S323" i="11"/>
  <c r="AX311" i="11"/>
  <c r="AY311" i="11" s="1"/>
  <c r="AV310" i="11"/>
  <c r="AH324" i="8"/>
  <c r="AO325" i="8"/>
  <c r="BL325" i="8"/>
  <c r="BG324" i="8"/>
  <c r="BH324" i="8"/>
  <c r="BD324" i="8"/>
  <c r="BC323" i="8" s="1"/>
  <c r="BI325" i="8"/>
  <c r="S325" i="8"/>
  <c r="O325" i="8"/>
  <c r="R325" i="8"/>
  <c r="AB322" i="8"/>
  <c r="BE324" i="8"/>
  <c r="AG324" i="8"/>
  <c r="AJ324" i="8"/>
  <c r="AK324" i="8"/>
  <c r="AO324" i="8" s="1"/>
  <c r="AF323" i="8"/>
  <c r="AV311" i="8"/>
  <c r="AX312" i="8"/>
  <c r="AZ312" i="8" s="1"/>
  <c r="BT322" i="11" l="1"/>
  <c r="BR322" i="8"/>
  <c r="BK323" i="11"/>
  <c r="BG322" i="11"/>
  <c r="BB322" i="11"/>
  <c r="BC322" i="11" s="1"/>
  <c r="BB321" i="11" s="1"/>
  <c r="BW322" i="11"/>
  <c r="BR322" i="11"/>
  <c r="BS322" i="11" s="1"/>
  <c r="BD322" i="11"/>
  <c r="CA323" i="11"/>
  <c r="BV322" i="11"/>
  <c r="BX323" i="11"/>
  <c r="BB322" i="8"/>
  <c r="AE322" i="8"/>
  <c r="AE321" i="11"/>
  <c r="AH321" i="11" s="1"/>
  <c r="BA321" i="11"/>
  <c r="BF322" i="11"/>
  <c r="BH323" i="11"/>
  <c r="AL323" i="11"/>
  <c r="AO322" i="11" s="1"/>
  <c r="AJ322" i="11"/>
  <c r="AG322" i="11"/>
  <c r="AK321" i="11" s="1"/>
  <c r="AB320" i="11"/>
  <c r="AF321" i="11"/>
  <c r="S322" i="11"/>
  <c r="R322" i="11"/>
  <c r="O322" i="11"/>
  <c r="AX310" i="11"/>
  <c r="AY310" i="11" s="1"/>
  <c r="AV309" i="11"/>
  <c r="BL324" i="8"/>
  <c r="BD323" i="8"/>
  <c r="BC322" i="8" s="1"/>
  <c r="BH323" i="8"/>
  <c r="BG323" i="8"/>
  <c r="BI324" i="8"/>
  <c r="AB321" i="8"/>
  <c r="AV310" i="8"/>
  <c r="AX311" i="8"/>
  <c r="AZ311" i="8" s="1"/>
  <c r="R324" i="8"/>
  <c r="S324" i="8"/>
  <c r="O324" i="8"/>
  <c r="BE323" i="8"/>
  <c r="AH323" i="8"/>
  <c r="AK323" i="8"/>
  <c r="AJ323" i="8"/>
  <c r="AG323" i="8"/>
  <c r="AL323" i="8" s="1"/>
  <c r="AL324" i="8"/>
  <c r="AF322" i="8"/>
  <c r="BR321" i="8" l="1"/>
  <c r="BQ320" i="11"/>
  <c r="BK322" i="11"/>
  <c r="BW321" i="11"/>
  <c r="BR321" i="11"/>
  <c r="BS321" i="11" s="1"/>
  <c r="BD321" i="11"/>
  <c r="BV321" i="11"/>
  <c r="BX322" i="11"/>
  <c r="BT321" i="11"/>
  <c r="CA322" i="11"/>
  <c r="BB321" i="8"/>
  <c r="AE321" i="8"/>
  <c r="BA320" i="11"/>
  <c r="AE320" i="11"/>
  <c r="AH320" i="11" s="1"/>
  <c r="AG321" i="11"/>
  <c r="AK320" i="11" s="1"/>
  <c r="AJ321" i="11"/>
  <c r="AL322" i="11"/>
  <c r="AO321" i="11" s="1"/>
  <c r="BF321" i="11"/>
  <c r="BH322" i="11"/>
  <c r="BG321" i="11"/>
  <c r="AB319" i="11"/>
  <c r="AF320" i="11"/>
  <c r="BC321" i="11"/>
  <c r="AV308" i="11"/>
  <c r="AX309" i="11"/>
  <c r="AY309" i="11" s="1"/>
  <c r="O321" i="11"/>
  <c r="S321" i="11"/>
  <c r="R321" i="11"/>
  <c r="BI323" i="8"/>
  <c r="BD322" i="8"/>
  <c r="BC321" i="8" s="1"/>
  <c r="BL323" i="8"/>
  <c r="AO323" i="8"/>
  <c r="AH322" i="8"/>
  <c r="AB320" i="8"/>
  <c r="AK322" i="8"/>
  <c r="AO322" i="8" s="1"/>
  <c r="AJ322" i="8"/>
  <c r="AG322" i="8"/>
  <c r="AF321" i="8"/>
  <c r="BE322" i="8"/>
  <c r="R323" i="8"/>
  <c r="S323" i="8"/>
  <c r="O323" i="8"/>
  <c r="BG322" i="8"/>
  <c r="BH322" i="8"/>
  <c r="AV309" i="8"/>
  <c r="AX310" i="8"/>
  <c r="AZ310" i="8" s="1"/>
  <c r="BT320" i="11" l="1"/>
  <c r="BR320" i="8"/>
  <c r="BQ319" i="11"/>
  <c r="BH321" i="11"/>
  <c r="BB320" i="11"/>
  <c r="BC320" i="11" s="1"/>
  <c r="BW320" i="11"/>
  <c r="BR320" i="11"/>
  <c r="BS320" i="11" s="1"/>
  <c r="BD320" i="11"/>
  <c r="CA321" i="11"/>
  <c r="BV320" i="11"/>
  <c r="BX321" i="11"/>
  <c r="BB320" i="8"/>
  <c r="AE320" i="8"/>
  <c r="BA319" i="11"/>
  <c r="AE319" i="11"/>
  <c r="AH319" i="11" s="1"/>
  <c r="AL321" i="11"/>
  <c r="AO320" i="11" s="1"/>
  <c r="AJ320" i="11"/>
  <c r="BK321" i="11"/>
  <c r="AG320" i="11"/>
  <c r="AK319" i="11" s="1"/>
  <c r="BF320" i="11"/>
  <c r="BG320" i="11"/>
  <c r="AF319" i="11"/>
  <c r="AB318" i="11"/>
  <c r="S320" i="11"/>
  <c r="R320" i="11"/>
  <c r="O320" i="11"/>
  <c r="AV307" i="11"/>
  <c r="AX308" i="11"/>
  <c r="AY308" i="11" s="1"/>
  <c r="BL322" i="8"/>
  <c r="BG321" i="8"/>
  <c r="BD321" i="8"/>
  <c r="BC320" i="8" s="1"/>
  <c r="BH321" i="8"/>
  <c r="BI322" i="8"/>
  <c r="AB319" i="8"/>
  <c r="AH321" i="8"/>
  <c r="AJ321" i="8"/>
  <c r="AG321" i="8"/>
  <c r="AL321" i="8" s="1"/>
  <c r="AK321" i="8"/>
  <c r="R322" i="8"/>
  <c r="O322" i="8"/>
  <c r="S322" i="8"/>
  <c r="AF320" i="8"/>
  <c r="AL322" i="8"/>
  <c r="BE321" i="8"/>
  <c r="AX309" i="8"/>
  <c r="AZ309" i="8" s="1"/>
  <c r="AV308" i="8"/>
  <c r="BT319" i="11" l="1"/>
  <c r="BR319" i="8"/>
  <c r="BQ318" i="11"/>
  <c r="BK320" i="11"/>
  <c r="BG319" i="11"/>
  <c r="BB319" i="11"/>
  <c r="BC319" i="11" s="1"/>
  <c r="BW319" i="11"/>
  <c r="BR319" i="11"/>
  <c r="BS319" i="11" s="1"/>
  <c r="BD319" i="11"/>
  <c r="CA320" i="11"/>
  <c r="BV319" i="11"/>
  <c r="BX320" i="11"/>
  <c r="BB319" i="8"/>
  <c r="AE319" i="8"/>
  <c r="BA318" i="11"/>
  <c r="AE318" i="11"/>
  <c r="AH318" i="11" s="1"/>
  <c r="AJ319" i="11"/>
  <c r="AG319" i="11"/>
  <c r="AK318" i="11" s="1"/>
  <c r="AL320" i="11"/>
  <c r="AO319" i="11" s="1"/>
  <c r="BH320" i="11"/>
  <c r="BF319" i="11"/>
  <c r="AB317" i="11"/>
  <c r="AF318" i="11"/>
  <c r="AX307" i="11"/>
  <c r="AY307" i="11" s="1"/>
  <c r="AV306" i="11"/>
  <c r="R319" i="11"/>
  <c r="S319" i="11"/>
  <c r="O319" i="11"/>
  <c r="BL321" i="8"/>
  <c r="AO321" i="8"/>
  <c r="BH320" i="8"/>
  <c r="BG320" i="8"/>
  <c r="BD320" i="8"/>
  <c r="BC319" i="8" s="1"/>
  <c r="BI321" i="8"/>
  <c r="AX308" i="8"/>
  <c r="AZ308" i="8" s="1"/>
  <c r="AV307" i="8"/>
  <c r="AH320" i="8"/>
  <c r="AB318" i="8"/>
  <c r="BR318" i="8" s="1"/>
  <c r="BE320" i="8"/>
  <c r="AF319" i="8"/>
  <c r="S321" i="8"/>
  <c r="O321" i="8"/>
  <c r="R321" i="8"/>
  <c r="AK320" i="8"/>
  <c r="AO320" i="8" s="1"/>
  <c r="AJ320" i="8"/>
  <c r="AG320" i="8"/>
  <c r="AL320" i="8" s="1"/>
  <c r="BT318" i="11" l="1"/>
  <c r="BQ317" i="11"/>
  <c r="BG318" i="11"/>
  <c r="BB318" i="11"/>
  <c r="BC318" i="11" s="1"/>
  <c r="BB317" i="11" s="1"/>
  <c r="BK319" i="11"/>
  <c r="BW318" i="11"/>
  <c r="BR318" i="11"/>
  <c r="BS318" i="11" s="1"/>
  <c r="BD318" i="11"/>
  <c r="CA319" i="11"/>
  <c r="BV318" i="11"/>
  <c r="BX319" i="11"/>
  <c r="AE318" i="8"/>
  <c r="BB318" i="8"/>
  <c r="AH319" i="8"/>
  <c r="AF318" i="8"/>
  <c r="AE317" i="11"/>
  <c r="AH317" i="11" s="1"/>
  <c r="BA317" i="11"/>
  <c r="AL319" i="11"/>
  <c r="AO318" i="11" s="1"/>
  <c r="AJ318" i="11"/>
  <c r="AG318" i="11"/>
  <c r="AJ317" i="11" s="1"/>
  <c r="BH319" i="11"/>
  <c r="BF318" i="11"/>
  <c r="AF317" i="11"/>
  <c r="AB316" i="11"/>
  <c r="AV305" i="11"/>
  <c r="AX306" i="11"/>
  <c r="AY306" i="11" s="1"/>
  <c r="S318" i="11"/>
  <c r="R318" i="11"/>
  <c r="O318" i="11"/>
  <c r="BL320" i="8"/>
  <c r="BG319" i="8"/>
  <c r="BD319" i="8"/>
  <c r="BC318" i="8" s="1"/>
  <c r="BH319" i="8"/>
  <c r="AK319" i="8"/>
  <c r="AO319" i="8" s="1"/>
  <c r="AJ319" i="8"/>
  <c r="AG319" i="8"/>
  <c r="AX307" i="8"/>
  <c r="AZ307" i="8" s="1"/>
  <c r="AV306" i="8"/>
  <c r="BI320" i="8"/>
  <c r="AB317" i="8"/>
  <c r="O320" i="8"/>
  <c r="R320" i="8"/>
  <c r="S320" i="8"/>
  <c r="BE319" i="8"/>
  <c r="BT317" i="11" l="1"/>
  <c r="BR317" i="8"/>
  <c r="BQ316" i="11"/>
  <c r="BK318" i="11"/>
  <c r="BW317" i="11"/>
  <c r="BR317" i="11"/>
  <c r="BS317" i="11" s="1"/>
  <c r="BD317" i="11"/>
  <c r="CA318" i="11"/>
  <c r="BV317" i="11"/>
  <c r="BX318" i="11"/>
  <c r="BB317" i="8"/>
  <c r="AE317" i="8"/>
  <c r="BA316" i="11"/>
  <c r="AE316" i="11"/>
  <c r="AH316" i="11" s="1"/>
  <c r="BC317" i="11"/>
  <c r="AK317" i="11"/>
  <c r="AL318" i="11"/>
  <c r="BG317" i="11"/>
  <c r="BH318" i="11"/>
  <c r="BF317" i="11"/>
  <c r="AG317" i="11"/>
  <c r="AJ316" i="11" s="1"/>
  <c r="AF316" i="11"/>
  <c r="AB315" i="11"/>
  <c r="AV304" i="11"/>
  <c r="AX305" i="11"/>
  <c r="AY305" i="11" s="1"/>
  <c r="O317" i="11"/>
  <c r="S317" i="11"/>
  <c r="R317" i="11"/>
  <c r="BL319" i="8"/>
  <c r="BD318" i="8"/>
  <c r="BC317" i="8" s="1"/>
  <c r="BH318" i="8"/>
  <c r="BG318" i="8"/>
  <c r="BI319" i="8"/>
  <c r="AB316" i="8"/>
  <c r="BE318" i="8"/>
  <c r="AV305" i="8"/>
  <c r="AX306" i="8"/>
  <c r="AZ306" i="8" s="1"/>
  <c r="AH318" i="8"/>
  <c r="AJ318" i="8"/>
  <c r="AG318" i="8"/>
  <c r="AK318" i="8"/>
  <c r="AL319" i="8"/>
  <c r="S319" i="8"/>
  <c r="R319" i="8"/>
  <c r="O319" i="8"/>
  <c r="AF317" i="8"/>
  <c r="BT316" i="11" l="1"/>
  <c r="BR316" i="8"/>
  <c r="BQ315" i="11"/>
  <c r="BH317" i="11"/>
  <c r="BB316" i="11"/>
  <c r="BC316" i="11" s="1"/>
  <c r="BW316" i="11"/>
  <c r="BR316" i="11"/>
  <c r="BS316" i="11" s="1"/>
  <c r="BD316" i="11"/>
  <c r="CA317" i="11"/>
  <c r="BV316" i="11"/>
  <c r="BX317" i="11"/>
  <c r="AE316" i="8"/>
  <c r="BB316" i="8"/>
  <c r="BA315" i="11"/>
  <c r="AE315" i="11"/>
  <c r="AH315" i="11" s="1"/>
  <c r="AL317" i="11"/>
  <c r="AK316" i="11"/>
  <c r="AO317" i="11"/>
  <c r="BF316" i="11"/>
  <c r="BG316" i="11"/>
  <c r="BK317" i="11"/>
  <c r="AG316" i="11"/>
  <c r="AJ315" i="11" s="1"/>
  <c r="AF315" i="11"/>
  <c r="AB314" i="11"/>
  <c r="AX304" i="11"/>
  <c r="AY304" i="11" s="1"/>
  <c r="AV303" i="11"/>
  <c r="S316" i="11"/>
  <c r="R316" i="11"/>
  <c r="O316" i="11"/>
  <c r="AO318" i="8"/>
  <c r="BG317" i="8"/>
  <c r="BD317" i="8"/>
  <c r="BC316" i="8" s="1"/>
  <c r="BH317" i="8"/>
  <c r="BI318" i="8"/>
  <c r="AX305" i="8"/>
  <c r="AZ305" i="8" s="1"/>
  <c r="AV304" i="8"/>
  <c r="AH317" i="8"/>
  <c r="AF316" i="8"/>
  <c r="BE317" i="8"/>
  <c r="AB315" i="8"/>
  <c r="BL318" i="8"/>
  <c r="S318" i="8"/>
  <c r="O318" i="8"/>
  <c r="R318" i="8"/>
  <c r="AJ317" i="8"/>
  <c r="AK317" i="8"/>
  <c r="AG317" i="8"/>
  <c r="AL318" i="8"/>
  <c r="BR315" i="8" l="1"/>
  <c r="BQ314" i="11"/>
  <c r="BK316" i="11"/>
  <c r="BH316" i="11"/>
  <c r="BB315" i="11"/>
  <c r="BC315" i="11" s="1"/>
  <c r="BW315" i="11"/>
  <c r="BR315" i="11"/>
  <c r="BS315" i="11" s="1"/>
  <c r="BD315" i="11"/>
  <c r="BV315" i="11"/>
  <c r="BX316" i="11"/>
  <c r="BT315" i="11"/>
  <c r="CA316" i="11"/>
  <c r="AE315" i="8"/>
  <c r="BB315" i="8"/>
  <c r="BE316" i="8"/>
  <c r="BA314" i="11"/>
  <c r="AE314" i="11"/>
  <c r="AH314" i="11" s="1"/>
  <c r="AO316" i="11"/>
  <c r="BG315" i="11"/>
  <c r="BF315" i="11"/>
  <c r="AL316" i="11"/>
  <c r="AK315" i="11"/>
  <c r="AG315" i="11"/>
  <c r="AK314" i="11" s="1"/>
  <c r="AB313" i="11"/>
  <c r="AF314" i="11"/>
  <c r="AV302" i="11"/>
  <c r="AX303" i="11"/>
  <c r="AY303" i="11" s="1"/>
  <c r="R315" i="11"/>
  <c r="S315" i="11"/>
  <c r="O315" i="11"/>
  <c r="BI317" i="8"/>
  <c r="BL317" i="8"/>
  <c r="AK316" i="8"/>
  <c r="AJ316" i="8"/>
  <c r="AG316" i="8"/>
  <c r="AL316" i="8" s="1"/>
  <c r="S317" i="8"/>
  <c r="O317" i="8"/>
  <c r="R317" i="8"/>
  <c r="AB314" i="8"/>
  <c r="AF315" i="8"/>
  <c r="AV303" i="8"/>
  <c r="AX304" i="8"/>
  <c r="AZ304" i="8" s="1"/>
  <c r="AL317" i="8"/>
  <c r="AO317" i="8"/>
  <c r="BH316" i="8"/>
  <c r="BG316" i="8"/>
  <c r="BD316" i="8"/>
  <c r="BC315" i="8" s="1"/>
  <c r="AH316" i="8"/>
  <c r="BR314" i="8" l="1"/>
  <c r="BT314" i="11"/>
  <c r="BQ313" i="11"/>
  <c r="BK315" i="11"/>
  <c r="BH315" i="11"/>
  <c r="BB314" i="11"/>
  <c r="BC314" i="11" s="1"/>
  <c r="BB313" i="11" s="1"/>
  <c r="BW314" i="11"/>
  <c r="BR314" i="11"/>
  <c r="BS314" i="11" s="1"/>
  <c r="BD314" i="11"/>
  <c r="CA315" i="11"/>
  <c r="BV314" i="11"/>
  <c r="BX315" i="11"/>
  <c r="AE314" i="8"/>
  <c r="BB314" i="8"/>
  <c r="BA313" i="11"/>
  <c r="AF313" i="11"/>
  <c r="AE313" i="11"/>
  <c r="AH313" i="11" s="1"/>
  <c r="AO315" i="11"/>
  <c r="BF314" i="11"/>
  <c r="BG314" i="11"/>
  <c r="AL315" i="11"/>
  <c r="AO314" i="11" s="1"/>
  <c r="AJ314" i="11"/>
  <c r="AG314" i="11"/>
  <c r="AK313" i="11" s="1"/>
  <c r="AB312" i="11"/>
  <c r="AX302" i="11"/>
  <c r="AY302" i="11" s="1"/>
  <c r="AV301" i="11"/>
  <c r="S314" i="11"/>
  <c r="R314" i="11"/>
  <c r="O314" i="11"/>
  <c r="BL316" i="8"/>
  <c r="BG315" i="8"/>
  <c r="BD315" i="8"/>
  <c r="BC314" i="8" s="1"/>
  <c r="BH315" i="8"/>
  <c r="BI316" i="8"/>
  <c r="AB313" i="8"/>
  <c r="AF314" i="8"/>
  <c r="O316" i="8"/>
  <c r="R316" i="8"/>
  <c r="S316" i="8"/>
  <c r="BE315" i="8"/>
  <c r="AK315" i="8"/>
  <c r="AO315" i="8" s="1"/>
  <c r="AJ315" i="8"/>
  <c r="AG315" i="8"/>
  <c r="AL315" i="8" s="1"/>
  <c r="AO316" i="8"/>
  <c r="AH315" i="8"/>
  <c r="AX303" i="8"/>
  <c r="AZ303" i="8" s="1"/>
  <c r="AV302" i="8"/>
  <c r="BT313" i="11" l="1"/>
  <c r="BR313" i="8"/>
  <c r="BQ312" i="11"/>
  <c r="BK314" i="11"/>
  <c r="BW313" i="11"/>
  <c r="BR313" i="11"/>
  <c r="BS313" i="11" s="1"/>
  <c r="CA314" i="11"/>
  <c r="BD313" i="11"/>
  <c r="BV313" i="11"/>
  <c r="BX314" i="11"/>
  <c r="BB313" i="8"/>
  <c r="AE313" i="8"/>
  <c r="BA312" i="11"/>
  <c r="AE312" i="11"/>
  <c r="AH312" i="11" s="1"/>
  <c r="BC313" i="11"/>
  <c r="BG313" i="11"/>
  <c r="BH314" i="11"/>
  <c r="BF313" i="11"/>
  <c r="AL314" i="11"/>
  <c r="AO313" i="11" s="1"/>
  <c r="AG313" i="11"/>
  <c r="AJ312" i="11" s="1"/>
  <c r="AJ313" i="11"/>
  <c r="AF312" i="11"/>
  <c r="AB311" i="11"/>
  <c r="O313" i="11"/>
  <c r="S313" i="11"/>
  <c r="R313" i="11"/>
  <c r="AV300" i="11"/>
  <c r="AX301" i="11"/>
  <c r="AY301" i="11" s="1"/>
  <c r="BI315" i="8"/>
  <c r="BD314" i="8"/>
  <c r="BC313" i="8" s="1"/>
  <c r="BL315" i="8"/>
  <c r="AH314" i="8"/>
  <c r="AJ314" i="8" s="1"/>
  <c r="S315" i="8"/>
  <c r="R315" i="8"/>
  <c r="O315" i="8"/>
  <c r="AB312" i="8"/>
  <c r="BE314" i="8"/>
  <c r="BH314" i="8" s="1"/>
  <c r="AF313" i="8"/>
  <c r="AG314" i="8"/>
  <c r="AL314" i="8" s="1"/>
  <c r="AV301" i="8"/>
  <c r="AX302" i="8"/>
  <c r="AZ302" i="8" s="1"/>
  <c r="BT312" i="11" l="1"/>
  <c r="BR312" i="8"/>
  <c r="BQ311" i="11"/>
  <c r="BH313" i="11"/>
  <c r="BB312" i="11"/>
  <c r="BC312" i="11" s="1"/>
  <c r="BB311" i="11" s="1"/>
  <c r="BW312" i="11"/>
  <c r="BR312" i="11"/>
  <c r="BS312" i="11" s="1"/>
  <c r="BD312" i="11"/>
  <c r="CA313" i="11"/>
  <c r="BV312" i="11"/>
  <c r="BX313" i="11"/>
  <c r="BB312" i="8"/>
  <c r="AE312" i="8"/>
  <c r="BA311" i="11"/>
  <c r="AE311" i="11"/>
  <c r="AH311" i="11" s="1"/>
  <c r="AL313" i="11"/>
  <c r="BF312" i="11"/>
  <c r="AK312" i="11"/>
  <c r="BG312" i="11"/>
  <c r="BK313" i="11"/>
  <c r="AG312" i="11"/>
  <c r="AK311" i="11" s="1"/>
  <c r="AB310" i="11"/>
  <c r="AF311" i="11"/>
  <c r="R312" i="11"/>
  <c r="O312" i="11"/>
  <c r="S312" i="11"/>
  <c r="AX300" i="11"/>
  <c r="AY300" i="11" s="1"/>
  <c r="AV299" i="11"/>
  <c r="BL314" i="8"/>
  <c r="BG314" i="8"/>
  <c r="BH313" i="8"/>
  <c r="BG313" i="8"/>
  <c r="BD313" i="8"/>
  <c r="BC312" i="8" s="1"/>
  <c r="BI314" i="8"/>
  <c r="AB311" i="8"/>
  <c r="AV300" i="8"/>
  <c r="AX301" i="8"/>
  <c r="AZ301" i="8" s="1"/>
  <c r="AK314" i="8"/>
  <c r="AO314" i="8" s="1"/>
  <c r="S314" i="8"/>
  <c r="O314" i="8"/>
  <c r="R314" i="8"/>
  <c r="BE313" i="8"/>
  <c r="AH313" i="8"/>
  <c r="AJ313" i="8"/>
  <c r="AG313" i="8"/>
  <c r="AL313" i="8" s="1"/>
  <c r="AK313" i="8"/>
  <c r="AO313" i="8" s="1"/>
  <c r="AF312" i="8"/>
  <c r="BT311" i="11" l="1"/>
  <c r="BR311" i="8"/>
  <c r="BQ310" i="11"/>
  <c r="BK312" i="11"/>
  <c r="BW311" i="11"/>
  <c r="BR311" i="11"/>
  <c r="BS311" i="11" s="1"/>
  <c r="BD311" i="11"/>
  <c r="CA312" i="11"/>
  <c r="BV311" i="11"/>
  <c r="BX312" i="11"/>
  <c r="BB311" i="8"/>
  <c r="AE311" i="8"/>
  <c r="BA310" i="11"/>
  <c r="AE310" i="11"/>
  <c r="AH310" i="11" s="1"/>
  <c r="AO312" i="11"/>
  <c r="BC311" i="11"/>
  <c r="BB310" i="11" s="1"/>
  <c r="BH312" i="11"/>
  <c r="BF311" i="11"/>
  <c r="BG311" i="11"/>
  <c r="AG311" i="11"/>
  <c r="AK310" i="11" s="1"/>
  <c r="AL312" i="11"/>
  <c r="AO311" i="11" s="1"/>
  <c r="AJ311" i="11"/>
  <c r="AB309" i="11"/>
  <c r="AF310" i="11"/>
  <c r="R311" i="11"/>
  <c r="S311" i="11"/>
  <c r="O311" i="11"/>
  <c r="AV298" i="11"/>
  <c r="AX299" i="11"/>
  <c r="AY299" i="11" s="1"/>
  <c r="BL313" i="8"/>
  <c r="BH312" i="8"/>
  <c r="BD312" i="8"/>
  <c r="BC311" i="8" s="1"/>
  <c r="BG312" i="8"/>
  <c r="BI313" i="8"/>
  <c r="AB310" i="8"/>
  <c r="BE312" i="8"/>
  <c r="AF311" i="8"/>
  <c r="AJ312" i="8"/>
  <c r="AG312" i="8"/>
  <c r="AL312" i="8" s="1"/>
  <c r="AK312" i="8"/>
  <c r="AO312" i="8" s="1"/>
  <c r="AV299" i="8"/>
  <c r="AX300" i="8"/>
  <c r="AZ300" i="8" s="1"/>
  <c r="S313" i="8"/>
  <c r="O313" i="8"/>
  <c r="R313" i="8"/>
  <c r="AH312" i="8"/>
  <c r="BR310" i="8" l="1"/>
  <c r="BQ309" i="11"/>
  <c r="BW310" i="11"/>
  <c r="BR310" i="11"/>
  <c r="BS310" i="11" s="1"/>
  <c r="BR309" i="11" s="1"/>
  <c r="BD310" i="11"/>
  <c r="CA311" i="11"/>
  <c r="BV310" i="11"/>
  <c r="BX311" i="11"/>
  <c r="BT310" i="11"/>
  <c r="BB310" i="8"/>
  <c r="AE310" i="8"/>
  <c r="BA309" i="11"/>
  <c r="AE309" i="11"/>
  <c r="AH309" i="11" s="1"/>
  <c r="BK311" i="11"/>
  <c r="BF310" i="11"/>
  <c r="BG310" i="11"/>
  <c r="AG310" i="11"/>
  <c r="AJ309" i="11" s="1"/>
  <c r="AL311" i="11"/>
  <c r="AO310" i="11" s="1"/>
  <c r="AJ310" i="11"/>
  <c r="BH311" i="11"/>
  <c r="BC310" i="11"/>
  <c r="AF309" i="11"/>
  <c r="AB308" i="11"/>
  <c r="BQ308" i="11" s="1"/>
  <c r="S310" i="11"/>
  <c r="R310" i="11"/>
  <c r="O310" i="11"/>
  <c r="AV297" i="11"/>
  <c r="AX298" i="11"/>
  <c r="AY298" i="11" s="1"/>
  <c r="BL312" i="8"/>
  <c r="BG311" i="8"/>
  <c r="BH311" i="8"/>
  <c r="BD311" i="8"/>
  <c r="BC310" i="8" s="1"/>
  <c r="BI312" i="8"/>
  <c r="AF310" i="8"/>
  <c r="AH311" i="8"/>
  <c r="AB309" i="8"/>
  <c r="AX299" i="8"/>
  <c r="AZ299" i="8" s="1"/>
  <c r="AV298" i="8"/>
  <c r="AK311" i="8"/>
  <c r="AO311" i="8" s="1"/>
  <c r="AJ311" i="8"/>
  <c r="AG311" i="8"/>
  <c r="AL311" i="8" s="1"/>
  <c r="O312" i="8"/>
  <c r="R312" i="8"/>
  <c r="S312" i="8"/>
  <c r="BE311" i="8"/>
  <c r="BR309" i="8" l="1"/>
  <c r="BH310" i="11"/>
  <c r="BB309" i="11"/>
  <c r="BC309" i="11" s="1"/>
  <c r="BX310" i="11"/>
  <c r="BW309" i="11"/>
  <c r="BD309" i="11"/>
  <c r="CA310" i="11"/>
  <c r="BT309" i="11"/>
  <c r="BT308" i="11" s="1"/>
  <c r="BV309" i="11"/>
  <c r="BS309" i="11"/>
  <c r="AH310" i="8"/>
  <c r="BB309" i="8"/>
  <c r="AE309" i="8"/>
  <c r="BA308" i="11"/>
  <c r="AF308" i="11"/>
  <c r="AE308" i="11"/>
  <c r="AH308" i="11" s="1"/>
  <c r="BK310" i="11"/>
  <c r="AL310" i="11"/>
  <c r="AK309" i="11"/>
  <c r="BF309" i="11"/>
  <c r="BG309" i="11"/>
  <c r="AG309" i="11"/>
  <c r="AB307" i="11"/>
  <c r="AV296" i="11"/>
  <c r="AX297" i="11"/>
  <c r="AY297" i="11" s="1"/>
  <c r="O309" i="11"/>
  <c r="R309" i="11"/>
  <c r="S309" i="11"/>
  <c r="BL311" i="8"/>
  <c r="BD310" i="8"/>
  <c r="BC309" i="8" s="1"/>
  <c r="BG310" i="8"/>
  <c r="BH310" i="8"/>
  <c r="BI311" i="8"/>
  <c r="AJ310" i="8"/>
  <c r="AG310" i="8"/>
  <c r="AK310" i="8"/>
  <c r="AO310" i="8" s="1"/>
  <c r="S311" i="8"/>
  <c r="O311" i="8"/>
  <c r="R311" i="8"/>
  <c r="AV297" i="8"/>
  <c r="AX298" i="8"/>
  <c r="AZ298" i="8" s="1"/>
  <c r="BE310" i="8"/>
  <c r="AB308" i="8"/>
  <c r="AF309" i="8"/>
  <c r="BR308" i="8" l="1"/>
  <c r="BQ307" i="11"/>
  <c r="BT307" i="11" s="1"/>
  <c r="BK309" i="11"/>
  <c r="BF308" i="11"/>
  <c r="BB308" i="11"/>
  <c r="BC308" i="11" s="1"/>
  <c r="BW308" i="11"/>
  <c r="BR308" i="11"/>
  <c r="BS308" i="11" s="1"/>
  <c r="CA309" i="11"/>
  <c r="BD308" i="11"/>
  <c r="BV308" i="11"/>
  <c r="BX309" i="11"/>
  <c r="BB308" i="8"/>
  <c r="AE308" i="8"/>
  <c r="BA307" i="11"/>
  <c r="AE307" i="11"/>
  <c r="AH307" i="11" s="1"/>
  <c r="BH309" i="11"/>
  <c r="AO309" i="11"/>
  <c r="BG308" i="11"/>
  <c r="AG308" i="11"/>
  <c r="AK307" i="11" s="1"/>
  <c r="AL309" i="11"/>
  <c r="AJ308" i="11"/>
  <c r="AK308" i="11"/>
  <c r="AB306" i="11"/>
  <c r="AF307" i="11"/>
  <c r="R308" i="11"/>
  <c r="O308" i="11"/>
  <c r="S308" i="11"/>
  <c r="AV295" i="11"/>
  <c r="AX296" i="11"/>
  <c r="AY296" i="11" s="1"/>
  <c r="BL310" i="8"/>
  <c r="BE309" i="8"/>
  <c r="AK309" i="8"/>
  <c r="AG309" i="8"/>
  <c r="AJ309" i="8"/>
  <c r="AL310" i="8"/>
  <c r="AB307" i="8"/>
  <c r="BH309" i="8"/>
  <c r="BG309" i="8"/>
  <c r="BD309" i="8"/>
  <c r="BC308" i="8" s="1"/>
  <c r="S310" i="8"/>
  <c r="O310" i="8"/>
  <c r="R310" i="8"/>
  <c r="BI310" i="8"/>
  <c r="AH309" i="8"/>
  <c r="AF308" i="8"/>
  <c r="AV296" i="8"/>
  <c r="AX297" i="8"/>
  <c r="AZ297" i="8" s="1"/>
  <c r="BR307" i="8" l="1"/>
  <c r="BQ306" i="11"/>
  <c r="BT306" i="11" s="1"/>
  <c r="BF307" i="11"/>
  <c r="BB307" i="11"/>
  <c r="BC307" i="11" s="1"/>
  <c r="BW307" i="11"/>
  <c r="BR307" i="11"/>
  <c r="BS307" i="11" s="1"/>
  <c r="BD307" i="11"/>
  <c r="CA308" i="11"/>
  <c r="BV307" i="11"/>
  <c r="BX308" i="11"/>
  <c r="BB307" i="8"/>
  <c r="AE307" i="8"/>
  <c r="BA306" i="11"/>
  <c r="AE306" i="11"/>
  <c r="AH306" i="11" s="1"/>
  <c r="BK308" i="11"/>
  <c r="BH308" i="11"/>
  <c r="BG307" i="11"/>
  <c r="AG307" i="11"/>
  <c r="AK306" i="11" s="1"/>
  <c r="AJ307" i="11"/>
  <c r="AL308" i="11"/>
  <c r="AO307" i="11" s="1"/>
  <c r="AO308" i="11"/>
  <c r="AF306" i="11"/>
  <c r="AB305" i="11"/>
  <c r="AV294" i="11"/>
  <c r="AX295" i="11"/>
  <c r="AY295" i="11" s="1"/>
  <c r="R307" i="11"/>
  <c r="S307" i="11"/>
  <c r="O307" i="11"/>
  <c r="AL309" i="8"/>
  <c r="AO309" i="8"/>
  <c r="BH308" i="8"/>
  <c r="BG308" i="8"/>
  <c r="BD308" i="8"/>
  <c r="BC307" i="8" s="1"/>
  <c r="BI309" i="8"/>
  <c r="AV295" i="8"/>
  <c r="AX296" i="8"/>
  <c r="AZ296" i="8" s="1"/>
  <c r="BE308" i="8"/>
  <c r="AF307" i="8"/>
  <c r="AG308" i="8"/>
  <c r="AB306" i="8"/>
  <c r="BR306" i="8" s="1"/>
  <c r="BL309" i="8"/>
  <c r="AH308" i="8"/>
  <c r="AK308" i="8" s="1"/>
  <c r="S309" i="8"/>
  <c r="O309" i="8"/>
  <c r="R309" i="8"/>
  <c r="BQ305" i="11" l="1"/>
  <c r="BT305" i="11" s="1"/>
  <c r="BG306" i="11"/>
  <c r="BB306" i="11"/>
  <c r="BC306" i="11" s="1"/>
  <c r="BB305" i="11" s="1"/>
  <c r="BW306" i="11"/>
  <c r="BR306" i="11"/>
  <c r="BS306" i="11" s="1"/>
  <c r="BD306" i="11"/>
  <c r="CA307" i="11"/>
  <c r="BV306" i="11"/>
  <c r="BX307" i="11"/>
  <c r="BE307" i="8"/>
  <c r="BB306" i="8"/>
  <c r="AE306" i="8"/>
  <c r="BA305" i="11"/>
  <c r="AE305" i="11"/>
  <c r="AH305" i="11" s="1"/>
  <c r="BK307" i="11"/>
  <c r="BH307" i="11"/>
  <c r="BF306" i="11"/>
  <c r="AL308" i="8"/>
  <c r="AL307" i="11"/>
  <c r="AO306" i="11" s="1"/>
  <c r="AJ306" i="11"/>
  <c r="AG306" i="11"/>
  <c r="AJ305" i="11" s="1"/>
  <c r="AF305" i="11"/>
  <c r="AB304" i="11"/>
  <c r="AX294" i="11"/>
  <c r="AY294" i="11" s="1"/>
  <c r="AV293" i="11"/>
  <c r="S306" i="11"/>
  <c r="R306" i="11"/>
  <c r="O306" i="11"/>
  <c r="AO308" i="8"/>
  <c r="AJ308" i="8"/>
  <c r="BL308" i="8"/>
  <c r="BG307" i="8"/>
  <c r="BD307" i="8"/>
  <c r="BC306" i="8" s="1"/>
  <c r="BH307" i="8"/>
  <c r="BI308" i="8"/>
  <c r="AX295" i="8"/>
  <c r="AZ295" i="8" s="1"/>
  <c r="AV294" i="8"/>
  <c r="AB305" i="8"/>
  <c r="BR305" i="8" s="1"/>
  <c r="AF306" i="8"/>
  <c r="AG307" i="8"/>
  <c r="AL307" i="8" s="1"/>
  <c r="O308" i="8"/>
  <c r="R308" i="8"/>
  <c r="S308" i="8"/>
  <c r="AH307" i="8"/>
  <c r="AK307" i="8" s="1"/>
  <c r="BQ304" i="11" l="1"/>
  <c r="BT304" i="11" s="1"/>
  <c r="BK306" i="11"/>
  <c r="BW305" i="11"/>
  <c r="BR305" i="11"/>
  <c r="BS305" i="11" s="1"/>
  <c r="BD305" i="11"/>
  <c r="CA306" i="11"/>
  <c r="BV305" i="11"/>
  <c r="BX306" i="11"/>
  <c r="BB305" i="8"/>
  <c r="AE305" i="8"/>
  <c r="BA304" i="11"/>
  <c r="AB303" i="11"/>
  <c r="AE304" i="11"/>
  <c r="AH304" i="11" s="1"/>
  <c r="AO307" i="8"/>
  <c r="BF305" i="11"/>
  <c r="BC305" i="11"/>
  <c r="BB304" i="11" s="1"/>
  <c r="BG305" i="11"/>
  <c r="BH306" i="11"/>
  <c r="AJ307" i="8"/>
  <c r="AG305" i="11"/>
  <c r="AK304" i="11" s="1"/>
  <c r="AL306" i="11"/>
  <c r="AK305" i="11"/>
  <c r="AF304" i="11"/>
  <c r="S305" i="11"/>
  <c r="R305" i="11"/>
  <c r="O305" i="11"/>
  <c r="AV292" i="11"/>
  <c r="AX293" i="11"/>
  <c r="AY293" i="11" s="1"/>
  <c r="BL307" i="8"/>
  <c r="BD306" i="8"/>
  <c r="BC305" i="8" s="1"/>
  <c r="BG306" i="8"/>
  <c r="BH306" i="8"/>
  <c r="BI307" i="8"/>
  <c r="S307" i="8"/>
  <c r="R307" i="8"/>
  <c r="O307" i="8"/>
  <c r="AB304" i="8"/>
  <c r="AF305" i="8"/>
  <c r="AV293" i="8"/>
  <c r="AX294" i="8"/>
  <c r="AZ294" i="8" s="1"/>
  <c r="AJ306" i="8"/>
  <c r="AG306" i="8"/>
  <c r="AL306" i="8" s="1"/>
  <c r="AK306" i="8"/>
  <c r="AO306" i="8" s="1"/>
  <c r="AH306" i="8"/>
  <c r="BE306" i="8"/>
  <c r="BR304" i="8" l="1"/>
  <c r="BQ303" i="11"/>
  <c r="BT303" i="11" s="1"/>
  <c r="BW304" i="11"/>
  <c r="BR304" i="11"/>
  <c r="BS304" i="11" s="1"/>
  <c r="BD304" i="11"/>
  <c r="CA305" i="11"/>
  <c r="BV304" i="11"/>
  <c r="BX305" i="11"/>
  <c r="BB304" i="8"/>
  <c r="AH305" i="8"/>
  <c r="AE304" i="8"/>
  <c r="AE303" i="11"/>
  <c r="AH303" i="11" s="1"/>
  <c r="BA303" i="11"/>
  <c r="AB302" i="11"/>
  <c r="AF303" i="11"/>
  <c r="BH305" i="11"/>
  <c r="BF304" i="11"/>
  <c r="BG304" i="11"/>
  <c r="BK305" i="11"/>
  <c r="AO305" i="11"/>
  <c r="BC304" i="11"/>
  <c r="BB303" i="11" s="1"/>
  <c r="AL305" i="11"/>
  <c r="AO304" i="11" s="1"/>
  <c r="AJ304" i="11"/>
  <c r="AG304" i="11"/>
  <c r="AL304" i="11" s="1"/>
  <c r="R304" i="11"/>
  <c r="O304" i="11"/>
  <c r="S304" i="11"/>
  <c r="AV291" i="11"/>
  <c r="AX292" i="11"/>
  <c r="AY292" i="11" s="1"/>
  <c r="BL306" i="8"/>
  <c r="AF304" i="8"/>
  <c r="BD305" i="8"/>
  <c r="BC304" i="8" s="1"/>
  <c r="BI306" i="8"/>
  <c r="BE305" i="8"/>
  <c r="S306" i="8"/>
  <c r="R306" i="8"/>
  <c r="O306" i="8"/>
  <c r="AK305" i="8"/>
  <c r="AO305" i="8" s="1"/>
  <c r="AJ305" i="8"/>
  <c r="AG305" i="8"/>
  <c r="AV292" i="8"/>
  <c r="AX293" i="8"/>
  <c r="AZ293" i="8" s="1"/>
  <c r="AB303" i="8"/>
  <c r="BR303" i="8" l="1"/>
  <c r="BQ302" i="11"/>
  <c r="BT302" i="11" s="1"/>
  <c r="BW303" i="11"/>
  <c r="BR303" i="11"/>
  <c r="BS303" i="11" s="1"/>
  <c r="BD303" i="11"/>
  <c r="CA304" i="11"/>
  <c r="BV303" i="11"/>
  <c r="BX304" i="11"/>
  <c r="BE304" i="8"/>
  <c r="AH304" i="8"/>
  <c r="BC303" i="11"/>
  <c r="BB303" i="8"/>
  <c r="AE303" i="8"/>
  <c r="AE302" i="11"/>
  <c r="AH302" i="11" s="1"/>
  <c r="AF302" i="11"/>
  <c r="BA302" i="11"/>
  <c r="AB301" i="11"/>
  <c r="BK304" i="11"/>
  <c r="BG303" i="11"/>
  <c r="BF303" i="11"/>
  <c r="BH304" i="11"/>
  <c r="AG303" i="11"/>
  <c r="AL303" i="11" s="1"/>
  <c r="AJ303" i="11"/>
  <c r="AK303" i="11"/>
  <c r="AO303" i="11" s="1"/>
  <c r="R303" i="11"/>
  <c r="S303" i="11"/>
  <c r="O303" i="11"/>
  <c r="AV290" i="11"/>
  <c r="AX291" i="11"/>
  <c r="AY291" i="11" s="1"/>
  <c r="BG305" i="8"/>
  <c r="BH305" i="8"/>
  <c r="BL305" i="8" s="1"/>
  <c r="BH304" i="8"/>
  <c r="BI305" i="8"/>
  <c r="AF303" i="8"/>
  <c r="AK304" i="8"/>
  <c r="AG304" i="8"/>
  <c r="AJ304" i="8"/>
  <c r="AL305" i="8"/>
  <c r="AX292" i="8"/>
  <c r="AZ292" i="8" s="1"/>
  <c r="AV291" i="8"/>
  <c r="AB302" i="8"/>
  <c r="S305" i="8"/>
  <c r="O305" i="8"/>
  <c r="R305" i="8"/>
  <c r="BR302" i="8" l="1"/>
  <c r="BQ301" i="11"/>
  <c r="BT301" i="11" s="1"/>
  <c r="BF302" i="11"/>
  <c r="BB302" i="11"/>
  <c r="BC302" i="11" s="1"/>
  <c r="BB301" i="11" s="1"/>
  <c r="BW302" i="11"/>
  <c r="BR302" i="11"/>
  <c r="BS302" i="11" s="1"/>
  <c r="BD302" i="11"/>
  <c r="CA303" i="11"/>
  <c r="BV302" i="11"/>
  <c r="BX303" i="11"/>
  <c r="AF301" i="11"/>
  <c r="BE303" i="8"/>
  <c r="BB302" i="8"/>
  <c r="BH303" i="11"/>
  <c r="BG302" i="11"/>
  <c r="AB300" i="11"/>
  <c r="BQ300" i="11" s="1"/>
  <c r="AE301" i="11"/>
  <c r="AH301" i="11" s="1"/>
  <c r="AE302" i="8"/>
  <c r="BA301" i="11"/>
  <c r="BK303" i="11"/>
  <c r="AK302" i="11"/>
  <c r="AO302" i="11" s="1"/>
  <c r="AJ302" i="11"/>
  <c r="AG302" i="11"/>
  <c r="AL302" i="11" s="1"/>
  <c r="S302" i="11"/>
  <c r="O302" i="11"/>
  <c r="R302" i="11"/>
  <c r="AX290" i="11"/>
  <c r="AY290" i="11" s="1"/>
  <c r="AV289" i="11"/>
  <c r="AO304" i="8"/>
  <c r="AF302" i="8"/>
  <c r="AK303" i="8"/>
  <c r="AJ303" i="8"/>
  <c r="AG303" i="8"/>
  <c r="AL304" i="8"/>
  <c r="BL304" i="8"/>
  <c r="BG304" i="8"/>
  <c r="O304" i="8"/>
  <c r="R304" i="8"/>
  <c r="S304" i="8"/>
  <c r="AH303" i="8"/>
  <c r="BD304" i="8"/>
  <c r="BC303" i="8" s="1"/>
  <c r="AB301" i="8"/>
  <c r="AX291" i="8"/>
  <c r="AZ291" i="8" s="1"/>
  <c r="AV290" i="8"/>
  <c r="BR301" i="8" l="1"/>
  <c r="BW301" i="11"/>
  <c r="BR301" i="11"/>
  <c r="BS301" i="11" s="1"/>
  <c r="BD301" i="11"/>
  <c r="CA302" i="11"/>
  <c r="BV301" i="11"/>
  <c r="BX302" i="11"/>
  <c r="BT300" i="11"/>
  <c r="BA300" i="11"/>
  <c r="BE302" i="8"/>
  <c r="AE300" i="11"/>
  <c r="AH300" i="11" s="1"/>
  <c r="BK302" i="11"/>
  <c r="AB299" i="11"/>
  <c r="BQ299" i="11" s="1"/>
  <c r="AF300" i="11"/>
  <c r="BC301" i="11"/>
  <c r="BF301" i="11"/>
  <c r="BG301" i="11"/>
  <c r="BH302" i="11"/>
  <c r="BB301" i="8"/>
  <c r="AE301" i="8"/>
  <c r="AJ301" i="11"/>
  <c r="AG301" i="11"/>
  <c r="AJ300" i="11" s="1"/>
  <c r="AK301" i="11"/>
  <c r="AO301" i="11" s="1"/>
  <c r="R301" i="11"/>
  <c r="O301" i="11"/>
  <c r="S301" i="11"/>
  <c r="AV288" i="11"/>
  <c r="AX289" i="11"/>
  <c r="AY289" i="11" s="1"/>
  <c r="AO303" i="8"/>
  <c r="AH302" i="8"/>
  <c r="R303" i="8"/>
  <c r="O303" i="8"/>
  <c r="S303" i="8"/>
  <c r="AG302" i="8"/>
  <c r="AJ302" i="8"/>
  <c r="AK302" i="8"/>
  <c r="AB300" i="8"/>
  <c r="AF301" i="8"/>
  <c r="AV289" i="8"/>
  <c r="AX290" i="8"/>
  <c r="AZ290" i="8" s="1"/>
  <c r="BD303" i="8"/>
  <c r="BC302" i="8" s="1"/>
  <c r="BI304" i="8"/>
  <c r="AL303" i="8"/>
  <c r="BR300" i="8" l="1"/>
  <c r="BG300" i="11"/>
  <c r="BB300" i="11"/>
  <c r="BC300" i="11" s="1"/>
  <c r="BW300" i="11"/>
  <c r="BR300" i="11"/>
  <c r="BS300" i="11" s="1"/>
  <c r="BD300" i="11"/>
  <c r="CA301" i="11"/>
  <c r="BE301" i="8"/>
  <c r="BV300" i="11"/>
  <c r="BX301" i="11"/>
  <c r="BT299" i="11"/>
  <c r="BA299" i="11"/>
  <c r="BK301" i="11"/>
  <c r="AF299" i="11"/>
  <c r="AB298" i="11"/>
  <c r="AE299" i="11"/>
  <c r="AH299" i="11" s="1"/>
  <c r="BB300" i="8"/>
  <c r="BH301" i="11"/>
  <c r="BF300" i="11"/>
  <c r="AF300" i="8"/>
  <c r="AE300" i="8"/>
  <c r="AK300" i="11"/>
  <c r="AG300" i="11"/>
  <c r="AL301" i="11"/>
  <c r="O300" i="11"/>
  <c r="R300" i="11"/>
  <c r="S300" i="11"/>
  <c r="AV287" i="11"/>
  <c r="AX288" i="11"/>
  <c r="AY288" i="11" s="1"/>
  <c r="AO302" i="8"/>
  <c r="BD302" i="8"/>
  <c r="BC301" i="8" s="1"/>
  <c r="BI303" i="8"/>
  <c r="BG303" i="8"/>
  <c r="BH303" i="8"/>
  <c r="BL303" i="8" s="1"/>
  <c r="AH301" i="8"/>
  <c r="AK301" i="8"/>
  <c r="AJ301" i="8"/>
  <c r="AG301" i="8"/>
  <c r="AL302" i="8"/>
  <c r="AX289" i="8"/>
  <c r="AZ289" i="8" s="1"/>
  <c r="AV288" i="8"/>
  <c r="S302" i="8"/>
  <c r="R302" i="8"/>
  <c r="O302" i="8"/>
  <c r="AB299" i="8"/>
  <c r="BR299" i="8" l="1"/>
  <c r="BQ298" i="11"/>
  <c r="BT298" i="11" s="1"/>
  <c r="BK300" i="11"/>
  <c r="BF299" i="11"/>
  <c r="BB299" i="11"/>
  <c r="BC299" i="11" s="1"/>
  <c r="BW299" i="11"/>
  <c r="BR299" i="11"/>
  <c r="BS299" i="11" s="1"/>
  <c r="BD299" i="11"/>
  <c r="BE300" i="8"/>
  <c r="CA300" i="11"/>
  <c r="BV299" i="11"/>
  <c r="BX300" i="11"/>
  <c r="AE298" i="11"/>
  <c r="AH298" i="11" s="1"/>
  <c r="BA298" i="11"/>
  <c r="BH300" i="11"/>
  <c r="AG299" i="11"/>
  <c r="AK298" i="11" s="1"/>
  <c r="AB297" i="11"/>
  <c r="AF298" i="11"/>
  <c r="BG299" i="11"/>
  <c r="BB299" i="8"/>
  <c r="AF299" i="8"/>
  <c r="AE299" i="8"/>
  <c r="AO300" i="11"/>
  <c r="AL300" i="11"/>
  <c r="AJ299" i="11"/>
  <c r="AK299" i="11"/>
  <c r="S299" i="11"/>
  <c r="R299" i="11"/>
  <c r="O299" i="11"/>
  <c r="AX287" i="11"/>
  <c r="AY287" i="11" s="1"/>
  <c r="AV286" i="11"/>
  <c r="AH300" i="8"/>
  <c r="AL301" i="8"/>
  <c r="BH301" i="8"/>
  <c r="BI302" i="8"/>
  <c r="S301" i="8"/>
  <c r="R301" i="8"/>
  <c r="O301" i="8"/>
  <c r="AO301" i="8"/>
  <c r="BG302" i="8"/>
  <c r="AV287" i="8"/>
  <c r="AX288" i="8"/>
  <c r="AZ288" i="8" s="1"/>
  <c r="AJ300" i="8"/>
  <c r="AG300" i="8"/>
  <c r="AK300" i="8"/>
  <c r="BH302" i="8"/>
  <c r="BL302" i="8" s="1"/>
  <c r="AB298" i="8"/>
  <c r="BR298" i="8" l="1"/>
  <c r="BQ297" i="11"/>
  <c r="BT297" i="11" s="1"/>
  <c r="BG298" i="11"/>
  <c r="BB298" i="11"/>
  <c r="BC298" i="11" s="1"/>
  <c r="BW298" i="11"/>
  <c r="BR298" i="11"/>
  <c r="BS298" i="11" s="1"/>
  <c r="BE299" i="8"/>
  <c r="BD298" i="11"/>
  <c r="CA299" i="11"/>
  <c r="BV298" i="11"/>
  <c r="BX299" i="11"/>
  <c r="AB296" i="11"/>
  <c r="BK299" i="11"/>
  <c r="AL299" i="11"/>
  <c r="AO298" i="11" s="1"/>
  <c r="AJ298" i="11"/>
  <c r="AG298" i="11"/>
  <c r="AJ297" i="11" s="1"/>
  <c r="AF297" i="11"/>
  <c r="BA297" i="11"/>
  <c r="AE297" i="11"/>
  <c r="AH297" i="11" s="1"/>
  <c r="BH299" i="11"/>
  <c r="BF298" i="11"/>
  <c r="AE298" i="8"/>
  <c r="BB298" i="8"/>
  <c r="AF298" i="8"/>
  <c r="AO299" i="11"/>
  <c r="AV285" i="11"/>
  <c r="AX286" i="11"/>
  <c r="AY286" i="11" s="1"/>
  <c r="R298" i="11"/>
  <c r="O298" i="11"/>
  <c r="S298" i="11"/>
  <c r="AO300" i="8"/>
  <c r="AH299" i="8"/>
  <c r="AX287" i="8"/>
  <c r="AZ287" i="8" s="1"/>
  <c r="AV286" i="8"/>
  <c r="BD301" i="8"/>
  <c r="BC300" i="8" s="1"/>
  <c r="AB297" i="8"/>
  <c r="BG301" i="8"/>
  <c r="R300" i="8"/>
  <c r="S300" i="8"/>
  <c r="O300" i="8"/>
  <c r="BL301" i="8"/>
  <c r="AK299" i="8"/>
  <c r="AJ299" i="8"/>
  <c r="AG299" i="8"/>
  <c r="AL300" i="8"/>
  <c r="BR297" i="8" l="1"/>
  <c r="BQ296" i="11"/>
  <c r="BF297" i="11"/>
  <c r="BB297" i="11"/>
  <c r="BC297" i="11" s="1"/>
  <c r="BB296" i="11" s="1"/>
  <c r="BK298" i="11"/>
  <c r="BW297" i="11"/>
  <c r="BR297" i="11"/>
  <c r="BS297" i="11" s="1"/>
  <c r="BD297" i="11"/>
  <c r="AF296" i="11"/>
  <c r="CA298" i="11"/>
  <c r="BT296" i="11"/>
  <c r="BV297" i="11"/>
  <c r="BX298" i="11"/>
  <c r="AE296" i="11"/>
  <c r="AH296" i="11" s="1"/>
  <c r="BA296" i="11"/>
  <c r="AB295" i="11"/>
  <c r="AK297" i="11"/>
  <c r="AL298" i="11"/>
  <c r="AG297" i="11"/>
  <c r="AK296" i="11" s="1"/>
  <c r="BH298" i="11"/>
  <c r="BG297" i="11"/>
  <c r="AE297" i="8"/>
  <c r="BB297" i="8"/>
  <c r="AV284" i="11"/>
  <c r="AX285" i="11"/>
  <c r="AY285" i="11" s="1"/>
  <c r="R297" i="11"/>
  <c r="S297" i="11"/>
  <c r="O297" i="11"/>
  <c r="AO299" i="8"/>
  <c r="S299" i="8"/>
  <c r="R299" i="8"/>
  <c r="O299" i="8"/>
  <c r="AF297" i="8"/>
  <c r="AB296" i="8"/>
  <c r="AH298" i="8"/>
  <c r="AV285" i="8"/>
  <c r="AX286" i="8"/>
  <c r="AZ286" i="8" s="1"/>
  <c r="BE298" i="8"/>
  <c r="AK298" i="8"/>
  <c r="AG298" i="8"/>
  <c r="AJ298" i="8"/>
  <c r="AL299" i="8"/>
  <c r="BD300" i="8"/>
  <c r="BC299" i="8" s="1"/>
  <c r="BI301" i="8"/>
  <c r="BR296" i="8" l="1"/>
  <c r="AE295" i="11"/>
  <c r="AH295" i="11" s="1"/>
  <c r="BQ295" i="11"/>
  <c r="BW296" i="11"/>
  <c r="BR296" i="11"/>
  <c r="BS296" i="11" s="1"/>
  <c r="BD296" i="11"/>
  <c r="AF295" i="11"/>
  <c r="CA297" i="11"/>
  <c r="BV296" i="11"/>
  <c r="BX297" i="11"/>
  <c r="AB294" i="11"/>
  <c r="BQ294" i="11" s="1"/>
  <c r="BA295" i="11"/>
  <c r="BC296" i="11"/>
  <c r="BK297" i="11"/>
  <c r="AL297" i="11"/>
  <c r="AO296" i="11" s="1"/>
  <c r="AG296" i="11"/>
  <c r="AJ296" i="11"/>
  <c r="AO297" i="11"/>
  <c r="BH297" i="11"/>
  <c r="BF296" i="11"/>
  <c r="BG296" i="11"/>
  <c r="AH297" i="8"/>
  <c r="BB296" i="8"/>
  <c r="AE296" i="8"/>
  <c r="S296" i="11"/>
  <c r="R296" i="11"/>
  <c r="O296" i="11"/>
  <c r="AV283" i="11"/>
  <c r="AX284" i="11"/>
  <c r="AY284" i="11" s="1"/>
  <c r="AL298" i="8"/>
  <c r="AO298" i="8"/>
  <c r="BG299" i="8"/>
  <c r="BI300" i="8"/>
  <c r="BG300" i="8"/>
  <c r="BH300" i="8"/>
  <c r="BL300" i="8" s="1"/>
  <c r="AB295" i="8"/>
  <c r="AF296" i="8"/>
  <c r="BE297" i="8"/>
  <c r="AK297" i="8"/>
  <c r="AG297" i="8"/>
  <c r="AJ297" i="8"/>
  <c r="R298" i="8"/>
  <c r="O298" i="8"/>
  <c r="S298" i="8"/>
  <c r="AV284" i="8"/>
  <c r="AX285" i="8"/>
  <c r="AZ285" i="8" s="1"/>
  <c r="BR295" i="8" l="1"/>
  <c r="BG295" i="11"/>
  <c r="BB295" i="11"/>
  <c r="BC295" i="11" s="1"/>
  <c r="BW295" i="11"/>
  <c r="BR295" i="11"/>
  <c r="BS295" i="11" s="1"/>
  <c r="BD295" i="11"/>
  <c r="CA296" i="11"/>
  <c r="AE294" i="11"/>
  <c r="AH294" i="11" s="1"/>
  <c r="AF294" i="11"/>
  <c r="AG295" i="11"/>
  <c r="AJ294" i="11" s="1"/>
  <c r="BH296" i="11"/>
  <c r="BF295" i="11"/>
  <c r="BT295" i="11"/>
  <c r="BT294" i="11" s="1"/>
  <c r="AB293" i="11"/>
  <c r="BA294" i="11"/>
  <c r="BV295" i="11"/>
  <c r="BX296" i="11"/>
  <c r="AK295" i="11"/>
  <c r="AL296" i="11"/>
  <c r="AJ295" i="11"/>
  <c r="BK296" i="11"/>
  <c r="BE296" i="8"/>
  <c r="AE295" i="8"/>
  <c r="BB295" i="8"/>
  <c r="AF295" i="8"/>
  <c r="S295" i="11"/>
  <c r="R295" i="11"/>
  <c r="O295" i="11"/>
  <c r="AV282" i="11"/>
  <c r="AX283" i="11"/>
  <c r="AY283" i="11" s="1"/>
  <c r="AO297" i="8"/>
  <c r="S297" i="8"/>
  <c r="R297" i="8"/>
  <c r="O297" i="8"/>
  <c r="BD299" i="8"/>
  <c r="BC298" i="8" s="1"/>
  <c r="AJ296" i="8"/>
  <c r="AG296" i="8"/>
  <c r="AK296" i="8"/>
  <c r="AL297" i="8"/>
  <c r="BH299" i="8"/>
  <c r="BL299" i="8" s="1"/>
  <c r="AH296" i="8"/>
  <c r="AV283" i="8"/>
  <c r="AX284" i="8"/>
  <c r="AZ284" i="8" s="1"/>
  <c r="AB294" i="8"/>
  <c r="BR294" i="8" s="1"/>
  <c r="BQ293" i="11" l="1"/>
  <c r="BK295" i="11"/>
  <c r="BG294" i="11"/>
  <c r="BB294" i="11"/>
  <c r="BC294" i="11" s="1"/>
  <c r="BW294" i="11"/>
  <c r="BR294" i="11"/>
  <c r="BS294" i="11" s="1"/>
  <c r="BD294" i="11"/>
  <c r="BH295" i="11"/>
  <c r="BF294" i="11"/>
  <c r="AL295" i="11"/>
  <c r="AG294" i="11"/>
  <c r="AK293" i="11" s="1"/>
  <c r="AK294" i="11"/>
  <c r="BV294" i="11"/>
  <c r="BX295" i="11"/>
  <c r="AF293" i="11"/>
  <c r="AB292" i="11"/>
  <c r="AE293" i="11"/>
  <c r="AH293" i="11" s="1"/>
  <c r="BA293" i="11"/>
  <c r="CA295" i="11"/>
  <c r="BE295" i="8"/>
  <c r="AO295" i="11"/>
  <c r="BB294" i="8"/>
  <c r="AE294" i="8"/>
  <c r="R294" i="11"/>
  <c r="O294" i="11"/>
  <c r="S294" i="11"/>
  <c r="AV281" i="11"/>
  <c r="AX282" i="11"/>
  <c r="AY282" i="11" s="1"/>
  <c r="AH295" i="8"/>
  <c r="AO296" i="8"/>
  <c r="AB293" i="8"/>
  <c r="AK295" i="8"/>
  <c r="AJ295" i="8"/>
  <c r="AG295" i="8"/>
  <c r="AF294" i="8"/>
  <c r="BD298" i="8"/>
  <c r="BC297" i="8" s="1"/>
  <c r="BI299" i="8"/>
  <c r="AL296" i="8"/>
  <c r="AV282" i="8"/>
  <c r="AX283" i="8"/>
  <c r="AZ283" i="8" s="1"/>
  <c r="R296" i="8"/>
  <c r="O296" i="8"/>
  <c r="S296" i="8"/>
  <c r="BR293" i="8" l="1"/>
  <c r="BA292" i="11"/>
  <c r="BQ292" i="11"/>
  <c r="BK294" i="11"/>
  <c r="BF293" i="11"/>
  <c r="BB293" i="11"/>
  <c r="BC293" i="11" s="1"/>
  <c r="BW293" i="11"/>
  <c r="BR293" i="11"/>
  <c r="BS293" i="11" s="1"/>
  <c r="BD293" i="11"/>
  <c r="BH294" i="11"/>
  <c r="BG293" i="11"/>
  <c r="AO294" i="11"/>
  <c r="AL294" i="11"/>
  <c r="AO293" i="11" s="1"/>
  <c r="AJ293" i="11"/>
  <c r="CA294" i="11"/>
  <c r="AG293" i="11"/>
  <c r="AK292" i="11" s="1"/>
  <c r="BV293" i="11"/>
  <c r="BX294" i="11"/>
  <c r="BT293" i="11"/>
  <c r="AF292" i="11"/>
  <c r="AB291" i="11"/>
  <c r="AE292" i="11"/>
  <c r="AH292" i="11" s="1"/>
  <c r="BB293" i="8"/>
  <c r="AE293" i="8"/>
  <c r="AF293" i="8"/>
  <c r="R293" i="11"/>
  <c r="O293" i="11"/>
  <c r="S293" i="11"/>
  <c r="AV280" i="11"/>
  <c r="AX281" i="11"/>
  <c r="AY281" i="11" s="1"/>
  <c r="BG298" i="8"/>
  <c r="BH298" i="8"/>
  <c r="BL298" i="8" s="1"/>
  <c r="BE294" i="8"/>
  <c r="BD297" i="8"/>
  <c r="BC296" i="8" s="1"/>
  <c r="BI298" i="8"/>
  <c r="AO295" i="8"/>
  <c r="AB292" i="8"/>
  <c r="S295" i="8"/>
  <c r="R295" i="8"/>
  <c r="O295" i="8"/>
  <c r="AK294" i="8"/>
  <c r="AJ294" i="8"/>
  <c r="AG294" i="8"/>
  <c r="AL295" i="8"/>
  <c r="AV281" i="8"/>
  <c r="AX282" i="8"/>
  <c r="AZ282" i="8" s="1"/>
  <c r="AH294" i="8"/>
  <c r="BD292" i="11" l="1"/>
  <c r="BR292" i="8"/>
  <c r="AF291" i="11"/>
  <c r="BQ291" i="11"/>
  <c r="BB292" i="11"/>
  <c r="BC292" i="11" s="1"/>
  <c r="BB291" i="11" s="1"/>
  <c r="BW292" i="11"/>
  <c r="BR292" i="11"/>
  <c r="BS292" i="11" s="1"/>
  <c r="AL293" i="11"/>
  <c r="AO292" i="11" s="1"/>
  <c r="BK293" i="11"/>
  <c r="BH293" i="11"/>
  <c r="BF292" i="11"/>
  <c r="AJ292" i="11"/>
  <c r="BG292" i="11"/>
  <c r="AG292" i="11"/>
  <c r="AJ291" i="11" s="1"/>
  <c r="CA293" i="11"/>
  <c r="BV292" i="11"/>
  <c r="BX293" i="11"/>
  <c r="BA291" i="11"/>
  <c r="AE291" i="11"/>
  <c r="AH291" i="11" s="1"/>
  <c r="AB290" i="11"/>
  <c r="BT292" i="11"/>
  <c r="BB292" i="8"/>
  <c r="AE292" i="8"/>
  <c r="AV279" i="11"/>
  <c r="AX280" i="11"/>
  <c r="AY280" i="11" s="1"/>
  <c r="S292" i="11"/>
  <c r="O292" i="11"/>
  <c r="R292" i="11"/>
  <c r="AH293" i="8"/>
  <c r="AL294" i="8"/>
  <c r="AO294" i="8"/>
  <c r="BG296" i="8"/>
  <c r="BI297" i="8"/>
  <c r="BG297" i="8"/>
  <c r="AV280" i="8"/>
  <c r="AX281" i="8"/>
  <c r="AZ281" i="8" s="1"/>
  <c r="BH297" i="8"/>
  <c r="BL297" i="8" s="1"/>
  <c r="O294" i="8"/>
  <c r="S294" i="8"/>
  <c r="R294" i="8"/>
  <c r="AB291" i="8"/>
  <c r="AK293" i="8"/>
  <c r="AJ293" i="8"/>
  <c r="AG293" i="8"/>
  <c r="BE293" i="8"/>
  <c r="AF292" i="8"/>
  <c r="BD291" i="11" l="1"/>
  <c r="BR291" i="8"/>
  <c r="BQ290" i="11"/>
  <c r="BH292" i="11"/>
  <c r="BF291" i="11"/>
  <c r="BG291" i="11"/>
  <c r="BW291" i="11"/>
  <c r="BR291" i="11"/>
  <c r="BS291" i="11" s="1"/>
  <c r="BK292" i="11"/>
  <c r="AG291" i="11"/>
  <c r="AJ290" i="11" s="1"/>
  <c r="BC291" i="11"/>
  <c r="AL292" i="11"/>
  <c r="AK291" i="11"/>
  <c r="CA292" i="11"/>
  <c r="BV291" i="11"/>
  <c r="BX292" i="11"/>
  <c r="BT291" i="11"/>
  <c r="AF290" i="11"/>
  <c r="AB289" i="11"/>
  <c r="AE290" i="11"/>
  <c r="AH290" i="11" s="1"/>
  <c r="BA290" i="11"/>
  <c r="BD290" i="11" s="1"/>
  <c r="AH292" i="8"/>
  <c r="BB291" i="8"/>
  <c r="AE291" i="8"/>
  <c r="AV278" i="11"/>
  <c r="AX279" i="11"/>
  <c r="AY279" i="11" s="1"/>
  <c r="R291" i="11"/>
  <c r="S291" i="11"/>
  <c r="O291" i="11"/>
  <c r="AO293" i="8"/>
  <c r="BE292" i="8"/>
  <c r="BD296" i="8"/>
  <c r="BC295" i="8" s="1"/>
  <c r="BH296" i="8"/>
  <c r="BL296" i="8" s="1"/>
  <c r="AV279" i="8"/>
  <c r="AX280" i="8"/>
  <c r="AZ280" i="8" s="1"/>
  <c r="S293" i="8"/>
  <c r="R293" i="8"/>
  <c r="O293" i="8"/>
  <c r="AB290" i="8"/>
  <c r="AF291" i="8"/>
  <c r="AJ292" i="8"/>
  <c r="AG292" i="8"/>
  <c r="AK292" i="8"/>
  <c r="AL293" i="8"/>
  <c r="BR290" i="8" l="1"/>
  <c r="AF289" i="11"/>
  <c r="BQ289" i="11"/>
  <c r="BK291" i="11"/>
  <c r="BF290" i="11"/>
  <c r="BB290" i="11"/>
  <c r="BC290" i="11" s="1"/>
  <c r="BW290" i="11"/>
  <c r="BR290" i="11"/>
  <c r="BS290" i="11" s="1"/>
  <c r="CA291" i="11"/>
  <c r="AK290" i="11"/>
  <c r="AL291" i="11"/>
  <c r="AO291" i="11"/>
  <c r="BG290" i="11"/>
  <c r="AE289" i="11"/>
  <c r="AH289" i="11" s="1"/>
  <c r="AG290" i="11"/>
  <c r="AK289" i="11" s="1"/>
  <c r="BH291" i="11"/>
  <c r="BV290" i="11"/>
  <c r="BX291" i="11"/>
  <c r="BT290" i="11"/>
  <c r="AB288" i="11"/>
  <c r="BA289" i="11"/>
  <c r="BD289" i="11" s="1"/>
  <c r="BB290" i="8"/>
  <c r="BE291" i="8"/>
  <c r="AE290" i="8"/>
  <c r="AV277" i="11"/>
  <c r="AX278" i="11"/>
  <c r="AY278" i="11" s="1"/>
  <c r="R290" i="11"/>
  <c r="S290" i="11"/>
  <c r="O290" i="11"/>
  <c r="BI296" i="8"/>
  <c r="BD295" i="8"/>
  <c r="BC294" i="8" s="1"/>
  <c r="AO292" i="8"/>
  <c r="AF290" i="8"/>
  <c r="AH291" i="8"/>
  <c r="AB289" i="8"/>
  <c r="AK291" i="8"/>
  <c r="AJ291" i="8"/>
  <c r="AG291" i="8"/>
  <c r="AL292" i="8"/>
  <c r="S292" i="8"/>
  <c r="R292" i="8"/>
  <c r="O292" i="8"/>
  <c r="AV278" i="8"/>
  <c r="AX279" i="8"/>
  <c r="AZ279" i="8" s="1"/>
  <c r="BR289" i="8" l="1"/>
  <c r="BQ288" i="11"/>
  <c r="BG289" i="11"/>
  <c r="BB289" i="11"/>
  <c r="BC289" i="11" s="1"/>
  <c r="BB288" i="11" s="1"/>
  <c r="BW289" i="11"/>
  <c r="BR289" i="11"/>
  <c r="BS289" i="11" s="1"/>
  <c r="AO290" i="11"/>
  <c r="AJ289" i="11"/>
  <c r="AL290" i="11"/>
  <c r="AO289" i="11" s="1"/>
  <c r="AG289" i="11"/>
  <c r="AJ288" i="11" s="1"/>
  <c r="BK290" i="11"/>
  <c r="BT289" i="11"/>
  <c r="BH290" i="11"/>
  <c r="BF289" i="11"/>
  <c r="CA290" i="11"/>
  <c r="BV289" i="11"/>
  <c r="BX290" i="11"/>
  <c r="AE288" i="11"/>
  <c r="AH288" i="11" s="1"/>
  <c r="AB287" i="11"/>
  <c r="AF288" i="11"/>
  <c r="BA288" i="11"/>
  <c r="BD288" i="11" s="1"/>
  <c r="BE290" i="8"/>
  <c r="AE289" i="8"/>
  <c r="BB289" i="8"/>
  <c r="AV276" i="11"/>
  <c r="AX277" i="11"/>
  <c r="AY277" i="11" s="1"/>
  <c r="R289" i="11"/>
  <c r="S289" i="11"/>
  <c r="O289" i="11"/>
  <c r="BI295" i="8"/>
  <c r="BG294" i="8"/>
  <c r="BH295" i="8"/>
  <c r="BL295" i="8" s="1"/>
  <c r="BG295" i="8"/>
  <c r="AH290" i="8"/>
  <c r="AF289" i="8"/>
  <c r="AO291" i="8"/>
  <c r="AL291" i="8"/>
  <c r="AK290" i="8"/>
  <c r="AJ290" i="8"/>
  <c r="AG290" i="8"/>
  <c r="AB288" i="8"/>
  <c r="AX278" i="8"/>
  <c r="AZ278" i="8" s="1"/>
  <c r="AV277" i="8"/>
  <c r="S291" i="8"/>
  <c r="R291" i="8"/>
  <c r="O291" i="8"/>
  <c r="BT288" i="11" l="1"/>
  <c r="BR288" i="8"/>
  <c r="BA287" i="11"/>
  <c r="BD287" i="11" s="1"/>
  <c r="BQ287" i="11"/>
  <c r="BK289" i="11"/>
  <c r="BW288" i="11"/>
  <c r="BR288" i="11"/>
  <c r="BS288" i="11" s="1"/>
  <c r="AL289" i="11"/>
  <c r="AK288" i="11"/>
  <c r="CA289" i="11"/>
  <c r="BH289" i="11"/>
  <c r="BG288" i="11"/>
  <c r="BC288" i="11"/>
  <c r="BF288" i="11"/>
  <c r="BV288" i="11"/>
  <c r="BX289" i="11"/>
  <c r="AB286" i="11"/>
  <c r="BQ286" i="11" s="1"/>
  <c r="AE287" i="11"/>
  <c r="AH287" i="11" s="1"/>
  <c r="AF287" i="11"/>
  <c r="AG288" i="11"/>
  <c r="AJ287" i="11" s="1"/>
  <c r="BE289" i="8"/>
  <c r="BB288" i="8"/>
  <c r="AE288" i="8"/>
  <c r="S288" i="11"/>
  <c r="R288" i="11"/>
  <c r="O288" i="11"/>
  <c r="AV275" i="11"/>
  <c r="AX276" i="11"/>
  <c r="AY276" i="11" s="1"/>
  <c r="BH294" i="8"/>
  <c r="BL294" i="8" s="1"/>
  <c r="BD294" i="8"/>
  <c r="BC293" i="8" s="1"/>
  <c r="AO290" i="8"/>
  <c r="AB287" i="8"/>
  <c r="AF288" i="8"/>
  <c r="O290" i="8"/>
  <c r="S290" i="8"/>
  <c r="R290" i="8"/>
  <c r="AX277" i="8"/>
  <c r="AZ277" i="8" s="1"/>
  <c r="AV276" i="8"/>
  <c r="AH289" i="8"/>
  <c r="AK289" i="8"/>
  <c r="AG289" i="8"/>
  <c r="AJ289" i="8"/>
  <c r="AL290" i="8"/>
  <c r="BR287" i="8" l="1"/>
  <c r="AF286" i="11"/>
  <c r="BF287" i="11"/>
  <c r="BB287" i="11"/>
  <c r="BC287" i="11" s="1"/>
  <c r="BW287" i="11"/>
  <c r="BR287" i="11"/>
  <c r="BS287" i="11" s="1"/>
  <c r="BK288" i="11"/>
  <c r="AO288" i="11"/>
  <c r="BH288" i="11"/>
  <c r="BA286" i="11"/>
  <c r="BD286" i="11" s="1"/>
  <c r="BG287" i="11"/>
  <c r="CA288" i="11"/>
  <c r="BV287" i="11"/>
  <c r="BX288" i="11"/>
  <c r="AB285" i="11"/>
  <c r="AL288" i="11"/>
  <c r="AG287" i="11"/>
  <c r="AK286" i="11" s="1"/>
  <c r="AK287" i="11"/>
  <c r="AE286" i="11"/>
  <c r="AH286" i="11" s="1"/>
  <c r="BT287" i="11"/>
  <c r="BB287" i="8"/>
  <c r="AE287" i="8"/>
  <c r="AV274" i="11"/>
  <c r="AX275" i="11"/>
  <c r="AY275" i="11" s="1"/>
  <c r="S287" i="11"/>
  <c r="O287" i="11"/>
  <c r="R287" i="11"/>
  <c r="BG293" i="8"/>
  <c r="AO289" i="8"/>
  <c r="BI294" i="8"/>
  <c r="BE288" i="8"/>
  <c r="AJ288" i="8"/>
  <c r="AK288" i="8"/>
  <c r="AG288" i="8"/>
  <c r="AH288" i="8"/>
  <c r="AL289" i="8"/>
  <c r="AV275" i="8"/>
  <c r="AX276" i="8"/>
  <c r="AZ276" i="8" s="1"/>
  <c r="AB286" i="8"/>
  <c r="S289" i="8"/>
  <c r="R289" i="8"/>
  <c r="O289" i="8"/>
  <c r="AF287" i="8"/>
  <c r="BR286" i="8" l="1"/>
  <c r="AF285" i="11"/>
  <c r="BQ285" i="11"/>
  <c r="BG286" i="11"/>
  <c r="BB286" i="11"/>
  <c r="BC286" i="11" s="1"/>
  <c r="BW286" i="11"/>
  <c r="BR286" i="11"/>
  <c r="BS286" i="11" s="1"/>
  <c r="AL287" i="11"/>
  <c r="AO286" i="11" s="1"/>
  <c r="BF286" i="11"/>
  <c r="BH287" i="11"/>
  <c r="BK287" i="11"/>
  <c r="AJ286" i="11"/>
  <c r="AG286" i="11"/>
  <c r="AK285" i="11" s="1"/>
  <c r="CA287" i="11"/>
  <c r="AO287" i="11"/>
  <c r="BV286" i="11"/>
  <c r="BX287" i="11"/>
  <c r="BA285" i="11"/>
  <c r="BD285" i="11" s="1"/>
  <c r="AB284" i="11"/>
  <c r="AE285" i="11"/>
  <c r="AH285" i="11" s="1"/>
  <c r="BT286" i="11"/>
  <c r="BE287" i="8"/>
  <c r="AE286" i="8"/>
  <c r="BB286" i="8"/>
  <c r="AF286" i="8"/>
  <c r="AV273" i="11"/>
  <c r="AX274" i="11"/>
  <c r="AY274" i="11" s="1"/>
  <c r="S286" i="11"/>
  <c r="R286" i="11"/>
  <c r="O286" i="11"/>
  <c r="AL288" i="8"/>
  <c r="BD293" i="8"/>
  <c r="BC292" i="8" s="1"/>
  <c r="BH293" i="8"/>
  <c r="BL293" i="8" s="1"/>
  <c r="AG287" i="8"/>
  <c r="AK287" i="8"/>
  <c r="AJ287" i="8"/>
  <c r="O288" i="8"/>
  <c r="S288" i="8"/>
  <c r="R288" i="8"/>
  <c r="AH287" i="8"/>
  <c r="AB285" i="8"/>
  <c r="AX275" i="8"/>
  <c r="AZ275" i="8" s="1"/>
  <c r="AV274" i="8"/>
  <c r="AO288" i="8"/>
  <c r="BR285" i="8" l="1"/>
  <c r="BQ284" i="11"/>
  <c r="BK286" i="11"/>
  <c r="BG285" i="11"/>
  <c r="BB285" i="11"/>
  <c r="BC285" i="11" s="1"/>
  <c r="BW285" i="11"/>
  <c r="BR285" i="11"/>
  <c r="BS285" i="11" s="1"/>
  <c r="BF285" i="11"/>
  <c r="BH286" i="11"/>
  <c r="AL286" i="11"/>
  <c r="AO285" i="11" s="1"/>
  <c r="AJ285" i="11"/>
  <c r="CA286" i="11"/>
  <c r="BV285" i="11"/>
  <c r="BX286" i="11"/>
  <c r="AB283" i="11"/>
  <c r="AE284" i="11"/>
  <c r="AH284" i="11" s="1"/>
  <c r="BA284" i="11"/>
  <c r="BD284" i="11" s="1"/>
  <c r="AG285" i="11"/>
  <c r="AK284" i="11" s="1"/>
  <c r="BT285" i="11"/>
  <c r="AF284" i="11"/>
  <c r="BB285" i="8"/>
  <c r="AE285" i="8"/>
  <c r="AV272" i="11"/>
  <c r="AX273" i="11"/>
  <c r="AY273" i="11" s="1"/>
  <c r="S285" i="11"/>
  <c r="R285" i="11"/>
  <c r="O285" i="11"/>
  <c r="AO287" i="8"/>
  <c r="AL287" i="8"/>
  <c r="BI293" i="8"/>
  <c r="BD292" i="8"/>
  <c r="BC291" i="8" s="1"/>
  <c r="BG292" i="8"/>
  <c r="BH292" i="8"/>
  <c r="AX274" i="8"/>
  <c r="AZ274" i="8" s="1"/>
  <c r="AV273" i="8"/>
  <c r="AH286" i="8"/>
  <c r="BE286" i="8"/>
  <c r="S287" i="8"/>
  <c r="R287" i="8"/>
  <c r="O287" i="8"/>
  <c r="AB284" i="8"/>
  <c r="AF285" i="8"/>
  <c r="AK286" i="8"/>
  <c r="AJ286" i="8"/>
  <c r="AG286" i="8"/>
  <c r="BR284" i="8" l="1"/>
  <c r="AF283" i="11"/>
  <c r="BQ283" i="11"/>
  <c r="BK285" i="11"/>
  <c r="BH285" i="11"/>
  <c r="BB284" i="11"/>
  <c r="BW284" i="11"/>
  <c r="BR284" i="11"/>
  <c r="BS284" i="11" s="1"/>
  <c r="BG284" i="11"/>
  <c r="CA285" i="11"/>
  <c r="BV284" i="11"/>
  <c r="BX285" i="11"/>
  <c r="AB282" i="11"/>
  <c r="BQ282" i="11" s="1"/>
  <c r="BA283" i="11"/>
  <c r="BD283" i="11" s="1"/>
  <c r="AG284" i="11"/>
  <c r="AK283" i="11" s="1"/>
  <c r="AJ284" i="11"/>
  <c r="BT284" i="11"/>
  <c r="AE283" i="11"/>
  <c r="AH283" i="11" s="1"/>
  <c r="AL285" i="11"/>
  <c r="AO284" i="11" s="1"/>
  <c r="BB284" i="8"/>
  <c r="AH285" i="8"/>
  <c r="AE284" i="8"/>
  <c r="BF284" i="11"/>
  <c r="AX272" i="11"/>
  <c r="AY272" i="11" s="1"/>
  <c r="AV271" i="11"/>
  <c r="R284" i="11"/>
  <c r="O284" i="11"/>
  <c r="S284" i="11"/>
  <c r="AL286" i="8"/>
  <c r="AO286" i="8"/>
  <c r="BH291" i="8"/>
  <c r="BL292" i="8"/>
  <c r="BI292" i="8"/>
  <c r="AB283" i="8"/>
  <c r="S286" i="8"/>
  <c r="R286" i="8"/>
  <c r="O286" i="8"/>
  <c r="BE285" i="8"/>
  <c r="AX273" i="8"/>
  <c r="AZ273" i="8" s="1"/>
  <c r="AV272" i="8"/>
  <c r="AF284" i="8"/>
  <c r="AK285" i="8"/>
  <c r="AJ285" i="8"/>
  <c r="AG285" i="8"/>
  <c r="BR283" i="8" l="1"/>
  <c r="BK284" i="11"/>
  <c r="BW283" i="11"/>
  <c r="BR283" i="11"/>
  <c r="BS283" i="11" s="1"/>
  <c r="BC284" i="11"/>
  <c r="CA284" i="11"/>
  <c r="BV283" i="11"/>
  <c r="BX284" i="11"/>
  <c r="AL284" i="11"/>
  <c r="AO283" i="11" s="1"/>
  <c r="BA282" i="11"/>
  <c r="BD282" i="11" s="1"/>
  <c r="AB281" i="11"/>
  <c r="AE282" i="11"/>
  <c r="AH282" i="11" s="1"/>
  <c r="BT283" i="11"/>
  <c r="AJ283" i="11"/>
  <c r="AG283" i="11"/>
  <c r="AK282" i="11" s="1"/>
  <c r="AF282" i="11"/>
  <c r="BB283" i="8"/>
  <c r="AF283" i="8"/>
  <c r="AE283" i="8"/>
  <c r="AV270" i="11"/>
  <c r="AX271" i="11"/>
  <c r="AY271" i="11" s="1"/>
  <c r="R283" i="11"/>
  <c r="S283" i="11"/>
  <c r="O283" i="11"/>
  <c r="AO285" i="8"/>
  <c r="BG291" i="8"/>
  <c r="BD291" i="8"/>
  <c r="BC290" i="8" s="1"/>
  <c r="BL291" i="8"/>
  <c r="AH284" i="8"/>
  <c r="O285" i="8"/>
  <c r="S285" i="8"/>
  <c r="R285" i="8"/>
  <c r="AG284" i="8"/>
  <c r="AK284" i="8"/>
  <c r="AJ284" i="8"/>
  <c r="AL285" i="8"/>
  <c r="AB282" i="8"/>
  <c r="BE284" i="8"/>
  <c r="AX272" i="8"/>
  <c r="AZ272" i="8" s="1"/>
  <c r="AV271" i="8"/>
  <c r="BR282" i="8" l="1"/>
  <c r="BQ281" i="11"/>
  <c r="BG283" i="11"/>
  <c r="BB283" i="11"/>
  <c r="BC283" i="11" s="1"/>
  <c r="BB282" i="11" s="1"/>
  <c r="BW282" i="11"/>
  <c r="BR282" i="11"/>
  <c r="BS282" i="11" s="1"/>
  <c r="BH284" i="11"/>
  <c r="CA283" i="11"/>
  <c r="AJ282" i="11"/>
  <c r="AG282" i="11"/>
  <c r="AL282" i="11" s="1"/>
  <c r="BV282" i="11"/>
  <c r="BX283" i="11"/>
  <c r="AE281" i="11"/>
  <c r="AH281" i="11" s="1"/>
  <c r="BT282" i="11"/>
  <c r="BA281" i="11"/>
  <c r="BD281" i="11" s="1"/>
  <c r="AB280" i="11"/>
  <c r="AF281" i="11"/>
  <c r="AL283" i="11"/>
  <c r="AO282" i="11" s="1"/>
  <c r="BB282" i="8"/>
  <c r="AE282" i="8"/>
  <c r="S282" i="11"/>
  <c r="R282" i="11"/>
  <c r="O282" i="11"/>
  <c r="AV269" i="11"/>
  <c r="AX270" i="11"/>
  <c r="AY270" i="11" s="1"/>
  <c r="BF283" i="11"/>
  <c r="BI291" i="8"/>
  <c r="BH290" i="8"/>
  <c r="AF282" i="8"/>
  <c r="AH283" i="8"/>
  <c r="AJ283" i="8" s="1"/>
  <c r="BE283" i="8"/>
  <c r="BG290" i="8"/>
  <c r="AV270" i="8"/>
  <c r="AX271" i="8"/>
  <c r="AZ271" i="8" s="1"/>
  <c r="AO284" i="8"/>
  <c r="AG283" i="8"/>
  <c r="BD290" i="8"/>
  <c r="BC289" i="8" s="1"/>
  <c r="AL284" i="8"/>
  <c r="S284" i="8"/>
  <c r="R284" i="8"/>
  <c r="O284" i="8"/>
  <c r="AB281" i="8"/>
  <c r="BR281" i="8" s="1"/>
  <c r="BQ280" i="11" l="1"/>
  <c r="BK283" i="11"/>
  <c r="BW281" i="11"/>
  <c r="BR281" i="11"/>
  <c r="BS281" i="11" s="1"/>
  <c r="AE280" i="11"/>
  <c r="AH280" i="11" s="1"/>
  <c r="BA280" i="11"/>
  <c r="BD280" i="11" s="1"/>
  <c r="AJ281" i="11"/>
  <c r="AK281" i="11"/>
  <c r="AO281" i="11" s="1"/>
  <c r="AG281" i="11"/>
  <c r="AL281" i="11" s="1"/>
  <c r="CA282" i="11"/>
  <c r="BV281" i="11"/>
  <c r="BX282" i="11"/>
  <c r="BT281" i="11"/>
  <c r="AB279" i="11"/>
  <c r="AF280" i="11"/>
  <c r="BE282" i="8"/>
  <c r="BB281" i="8"/>
  <c r="AE281" i="8"/>
  <c r="S281" i="11"/>
  <c r="R281" i="11"/>
  <c r="O281" i="11"/>
  <c r="AV268" i="11"/>
  <c r="AX269" i="11"/>
  <c r="AY269" i="11" s="1"/>
  <c r="BG282" i="11"/>
  <c r="BH283" i="11"/>
  <c r="AK283" i="8"/>
  <c r="AO283" i="8" s="1"/>
  <c r="BL290" i="8"/>
  <c r="AH282" i="8"/>
  <c r="AF281" i="8"/>
  <c r="S283" i="8"/>
  <c r="R283" i="8"/>
  <c r="O283" i="8"/>
  <c r="AV269" i="8"/>
  <c r="AX270" i="8"/>
  <c r="AZ270" i="8" s="1"/>
  <c r="AK282" i="8"/>
  <c r="AJ282" i="8"/>
  <c r="AG282" i="8"/>
  <c r="BG289" i="8"/>
  <c r="BI290" i="8"/>
  <c r="AB280" i="8"/>
  <c r="AL283" i="8"/>
  <c r="BR280" i="8" l="1"/>
  <c r="BT280" i="11"/>
  <c r="BQ279" i="11"/>
  <c r="BW280" i="11"/>
  <c r="BR280" i="11"/>
  <c r="BS280" i="11" s="1"/>
  <c r="AG280" i="11"/>
  <c r="AK279" i="11" s="1"/>
  <c r="AJ280" i="11"/>
  <c r="AK280" i="11"/>
  <c r="AO280" i="11" s="1"/>
  <c r="CA281" i="11"/>
  <c r="BV280" i="11"/>
  <c r="BX281" i="11"/>
  <c r="AE279" i="11"/>
  <c r="AH279" i="11" s="1"/>
  <c r="BA279" i="11"/>
  <c r="BD279" i="11" s="1"/>
  <c r="AB278" i="11"/>
  <c r="AF279" i="11"/>
  <c r="BE281" i="8"/>
  <c r="BB280" i="8"/>
  <c r="AE280" i="8"/>
  <c r="BC282" i="11"/>
  <c r="BB281" i="11" s="1"/>
  <c r="BF282" i="11"/>
  <c r="BK282" i="11"/>
  <c r="AV267" i="11"/>
  <c r="AX268" i="11"/>
  <c r="AY268" i="11" s="1"/>
  <c r="R280" i="11"/>
  <c r="O280" i="11"/>
  <c r="S280" i="11"/>
  <c r="AH281" i="8"/>
  <c r="AO282" i="8"/>
  <c r="AB279" i="8"/>
  <c r="AK281" i="8"/>
  <c r="AJ281" i="8"/>
  <c r="AG281" i="8"/>
  <c r="AL282" i="8"/>
  <c r="AF280" i="8"/>
  <c r="AX269" i="8"/>
  <c r="AZ269" i="8" s="1"/>
  <c r="AV268" i="8"/>
  <c r="BD289" i="8"/>
  <c r="BC288" i="8" s="1"/>
  <c r="BH289" i="8"/>
  <c r="BL289" i="8" s="1"/>
  <c r="S282" i="8"/>
  <c r="R282" i="8"/>
  <c r="O282" i="8"/>
  <c r="BT279" i="11" l="1"/>
  <c r="BR279" i="8"/>
  <c r="BA278" i="11"/>
  <c r="BQ278" i="11"/>
  <c r="BW279" i="11"/>
  <c r="BR279" i="11"/>
  <c r="BS279" i="11" s="1"/>
  <c r="AL280" i="11"/>
  <c r="AO279" i="11" s="1"/>
  <c r="AJ279" i="11"/>
  <c r="AE278" i="11"/>
  <c r="AH278" i="11" s="1"/>
  <c r="AG279" i="11"/>
  <c r="AJ278" i="11" s="1"/>
  <c r="BD278" i="11"/>
  <c r="CA280" i="11"/>
  <c r="BV279" i="11"/>
  <c r="BX280" i="11"/>
  <c r="AB277" i="11"/>
  <c r="AF278" i="11"/>
  <c r="AE279" i="8"/>
  <c r="BB279" i="8"/>
  <c r="AF279" i="8"/>
  <c r="BG281" i="11"/>
  <c r="BH282" i="11"/>
  <c r="AV266" i="11"/>
  <c r="AX267" i="11"/>
  <c r="AY267" i="11" s="1"/>
  <c r="R279" i="11"/>
  <c r="O279" i="11"/>
  <c r="S279" i="11"/>
  <c r="AO281" i="8"/>
  <c r="AH280" i="8"/>
  <c r="O281" i="8"/>
  <c r="S281" i="8"/>
  <c r="R281" i="8"/>
  <c r="BD288" i="8"/>
  <c r="BC287" i="8" s="1"/>
  <c r="BI289" i="8"/>
  <c r="BE280" i="8"/>
  <c r="AB278" i="8"/>
  <c r="AG280" i="8"/>
  <c r="AJ280" i="8"/>
  <c r="AK280" i="8"/>
  <c r="AL281" i="8"/>
  <c r="AX268" i="8"/>
  <c r="AZ268" i="8" s="1"/>
  <c r="AV267" i="8"/>
  <c r="BR278" i="8" l="1"/>
  <c r="AF277" i="11"/>
  <c r="BQ277" i="11"/>
  <c r="AK278" i="11"/>
  <c r="AL279" i="11"/>
  <c r="BW278" i="11"/>
  <c r="BR278" i="11"/>
  <c r="BS278" i="11" s="1"/>
  <c r="AG278" i="11"/>
  <c r="AK277" i="11" s="1"/>
  <c r="CA279" i="11"/>
  <c r="BV278" i="11"/>
  <c r="BX279" i="11"/>
  <c r="BT278" i="11"/>
  <c r="AB276" i="11"/>
  <c r="BQ276" i="11" s="1"/>
  <c r="BA277" i="11"/>
  <c r="BD277" i="11" s="1"/>
  <c r="AE277" i="11"/>
  <c r="AH277" i="11" s="1"/>
  <c r="BB278" i="8"/>
  <c r="AF278" i="8"/>
  <c r="AE278" i="8"/>
  <c r="BK281" i="11"/>
  <c r="BF281" i="11"/>
  <c r="BC281" i="11"/>
  <c r="BB280" i="11" s="1"/>
  <c r="AV265" i="11"/>
  <c r="AX266" i="11"/>
  <c r="AY266" i="11" s="1"/>
  <c r="S278" i="11"/>
  <c r="R278" i="11"/>
  <c r="O278" i="11"/>
  <c r="AO280" i="8"/>
  <c r="BH287" i="8"/>
  <c r="BI288" i="8"/>
  <c r="AV266" i="8"/>
  <c r="AX267" i="8"/>
  <c r="AZ267" i="8" s="1"/>
  <c r="BE279" i="8"/>
  <c r="BG288" i="8"/>
  <c r="AG279" i="8"/>
  <c r="AH279" i="8"/>
  <c r="AJ279" i="8" s="1"/>
  <c r="BH288" i="8"/>
  <c r="BL288" i="8" s="1"/>
  <c r="S280" i="8"/>
  <c r="R280" i="8"/>
  <c r="O280" i="8"/>
  <c r="AL280" i="8"/>
  <c r="AB277" i="8"/>
  <c r="BR277" i="8" l="1"/>
  <c r="AO278" i="11"/>
  <c r="BW277" i="11"/>
  <c r="BR277" i="11"/>
  <c r="BS277" i="11" s="1"/>
  <c r="AL278" i="11"/>
  <c r="AO277" i="11" s="1"/>
  <c r="AJ277" i="11"/>
  <c r="CA278" i="11"/>
  <c r="BV277" i="11"/>
  <c r="BX278" i="11"/>
  <c r="AE276" i="11"/>
  <c r="AH276" i="11" s="1"/>
  <c r="AB275" i="11"/>
  <c r="BA276" i="11"/>
  <c r="BD276" i="11" s="1"/>
  <c r="AF276" i="11"/>
  <c r="AG277" i="11"/>
  <c r="AK276" i="11" s="1"/>
  <c r="BT277" i="11"/>
  <c r="BB277" i="8"/>
  <c r="AE277" i="8"/>
  <c r="BF280" i="11"/>
  <c r="BH281" i="11"/>
  <c r="AV264" i="11"/>
  <c r="AX265" i="11"/>
  <c r="AY265" i="11" s="1"/>
  <c r="S277" i="11"/>
  <c r="R277" i="11"/>
  <c r="O277" i="11"/>
  <c r="AK279" i="8"/>
  <c r="AO279" i="8" s="1"/>
  <c r="BD287" i="8"/>
  <c r="BC286" i="8" s="1"/>
  <c r="AF277" i="8"/>
  <c r="AH278" i="8"/>
  <c r="AK278" i="8"/>
  <c r="AJ278" i="8"/>
  <c r="AG278" i="8"/>
  <c r="AV265" i="8"/>
  <c r="AX266" i="8"/>
  <c r="AZ266" i="8" s="1"/>
  <c r="S279" i="8"/>
  <c r="R279" i="8"/>
  <c r="O279" i="8"/>
  <c r="BL287" i="8"/>
  <c r="BG287" i="8"/>
  <c r="BE278" i="8"/>
  <c r="AB276" i="8"/>
  <c r="AL279" i="8"/>
  <c r="BR276" i="8" l="1"/>
  <c r="BQ275" i="11"/>
  <c r="BW276" i="11"/>
  <c r="BR276" i="11"/>
  <c r="BS276" i="11" s="1"/>
  <c r="CA277" i="11"/>
  <c r="BV276" i="11"/>
  <c r="BX277" i="11"/>
  <c r="BT276" i="11"/>
  <c r="AE275" i="11"/>
  <c r="AH275" i="11" s="1"/>
  <c r="AB274" i="11"/>
  <c r="AF275" i="11"/>
  <c r="BA275" i="11"/>
  <c r="BD275" i="11" s="1"/>
  <c r="AL277" i="11"/>
  <c r="AO276" i="11" s="1"/>
  <c r="AG276" i="11"/>
  <c r="AK275" i="11" s="1"/>
  <c r="AJ276" i="11"/>
  <c r="BE277" i="8"/>
  <c r="BB276" i="8"/>
  <c r="AE276" i="8"/>
  <c r="BC280" i="11"/>
  <c r="BG280" i="11"/>
  <c r="BK280" i="11" s="1"/>
  <c r="R276" i="11"/>
  <c r="O276" i="11"/>
  <c r="S276" i="11"/>
  <c r="AV263" i="11"/>
  <c r="AX264" i="11"/>
  <c r="AY264" i="11" s="1"/>
  <c r="BD286" i="8"/>
  <c r="BC285" i="8" s="1"/>
  <c r="BI287" i="8"/>
  <c r="S278" i="8"/>
  <c r="R278" i="8"/>
  <c r="O278" i="8"/>
  <c r="AH277" i="8"/>
  <c r="AO278" i="8"/>
  <c r="AB275" i="8"/>
  <c r="AF276" i="8"/>
  <c r="AX265" i="8"/>
  <c r="AZ265" i="8" s="1"/>
  <c r="AV264" i="8"/>
  <c r="AK277" i="8"/>
  <c r="AJ277" i="8"/>
  <c r="AG277" i="8"/>
  <c r="AL278" i="8"/>
  <c r="BR275" i="8" l="1"/>
  <c r="BQ274" i="11"/>
  <c r="BB279" i="11"/>
  <c r="BC279" i="11" s="1"/>
  <c r="BW275" i="11"/>
  <c r="BR275" i="11"/>
  <c r="BS275" i="11" s="1"/>
  <c r="AG275" i="11"/>
  <c r="AK274" i="11" s="1"/>
  <c r="AL276" i="11"/>
  <c r="AO275" i="11" s="1"/>
  <c r="AJ275" i="11"/>
  <c r="CA276" i="11"/>
  <c r="BV275" i="11"/>
  <c r="BX276" i="11"/>
  <c r="AB273" i="11"/>
  <c r="AF274" i="11"/>
  <c r="AE274" i="11"/>
  <c r="AH274" i="11" s="1"/>
  <c r="BT275" i="11"/>
  <c r="BA274" i="11"/>
  <c r="BD274" i="11" s="1"/>
  <c r="BE276" i="8"/>
  <c r="BB275" i="8"/>
  <c r="AE275" i="8"/>
  <c r="BH280" i="11"/>
  <c r="AV262" i="11"/>
  <c r="AX263" i="11"/>
  <c r="AY263" i="11" s="1"/>
  <c r="R275" i="11"/>
  <c r="S275" i="11"/>
  <c r="O275" i="11"/>
  <c r="BF279" i="11"/>
  <c r="BG279" i="11"/>
  <c r="AL277" i="8"/>
  <c r="BD285" i="8"/>
  <c r="BC284" i="8" s="1"/>
  <c r="BG286" i="8"/>
  <c r="BH286" i="8"/>
  <c r="BL286" i="8" s="1"/>
  <c r="BI286" i="8"/>
  <c r="AF275" i="8"/>
  <c r="O277" i="8"/>
  <c r="S277" i="8"/>
  <c r="R277" i="8"/>
  <c r="AB274" i="8"/>
  <c r="AG276" i="8"/>
  <c r="AK276" i="8"/>
  <c r="AJ276" i="8"/>
  <c r="AV263" i="8"/>
  <c r="AX264" i="8"/>
  <c r="AZ264" i="8" s="1"/>
  <c r="AO277" i="8"/>
  <c r="AH276" i="8"/>
  <c r="BR274" i="8" l="1"/>
  <c r="AF273" i="11"/>
  <c r="BQ273" i="11"/>
  <c r="BB278" i="11"/>
  <c r="BC278" i="11" s="1"/>
  <c r="BH279" i="11"/>
  <c r="BW274" i="11"/>
  <c r="BR274" i="11"/>
  <c r="BS274" i="11" s="1"/>
  <c r="BR273" i="11" s="1"/>
  <c r="AL275" i="11"/>
  <c r="AO274" i="11" s="1"/>
  <c r="AJ274" i="11"/>
  <c r="BE275" i="8"/>
  <c r="CA275" i="11"/>
  <c r="AG274" i="11"/>
  <c r="AJ273" i="11" s="1"/>
  <c r="BV274" i="11"/>
  <c r="BX275" i="11"/>
  <c r="BT274" i="11"/>
  <c r="AB272" i="11"/>
  <c r="BQ272" i="11" s="1"/>
  <c r="AE273" i="11"/>
  <c r="AH273" i="11" s="1"/>
  <c r="BA273" i="11"/>
  <c r="BD273" i="11" s="1"/>
  <c r="BB274" i="8"/>
  <c r="AE274" i="8"/>
  <c r="BK279" i="11"/>
  <c r="AO276" i="8"/>
  <c r="AV261" i="11"/>
  <c r="AX262" i="11"/>
  <c r="AY262" i="11" s="1"/>
  <c r="R274" i="11"/>
  <c r="S274" i="11"/>
  <c r="O274" i="11"/>
  <c r="BF278" i="11"/>
  <c r="BG278" i="11"/>
  <c r="BG284" i="8"/>
  <c r="BI285" i="8"/>
  <c r="BH285" i="8"/>
  <c r="BL285" i="8" s="1"/>
  <c r="BG285" i="8"/>
  <c r="AG275" i="8"/>
  <c r="AB273" i="8"/>
  <c r="AV262" i="8"/>
  <c r="AX263" i="8"/>
  <c r="AZ263" i="8" s="1"/>
  <c r="AL276" i="8"/>
  <c r="AF274" i="8"/>
  <c r="S276" i="8"/>
  <c r="O276" i="8"/>
  <c r="R276" i="8"/>
  <c r="AH275" i="8"/>
  <c r="AJ275" i="8" s="1"/>
  <c r="BR273" i="8" l="1"/>
  <c r="BK278" i="11"/>
  <c r="BB277" i="11"/>
  <c r="BC277" i="11" s="1"/>
  <c r="BB276" i="11" s="1"/>
  <c r="BG277" i="11"/>
  <c r="BH278" i="11"/>
  <c r="BX274" i="11"/>
  <c r="BW273" i="11"/>
  <c r="AE272" i="11"/>
  <c r="AH272" i="11" s="1"/>
  <c r="CA274" i="11"/>
  <c r="AK273" i="11"/>
  <c r="AL274" i="11"/>
  <c r="BT273" i="11"/>
  <c r="BT272" i="11" s="1"/>
  <c r="BA272" i="11"/>
  <c r="BD272" i="11" s="1"/>
  <c r="AB271" i="11"/>
  <c r="AG273" i="11"/>
  <c r="AK272" i="11" s="1"/>
  <c r="BV273" i="11"/>
  <c r="BS273" i="11"/>
  <c r="AF272" i="11"/>
  <c r="BB273" i="8"/>
  <c r="AE273" i="8"/>
  <c r="R273" i="11"/>
  <c r="S273" i="11"/>
  <c r="O273" i="11"/>
  <c r="AV260" i="11"/>
  <c r="AX261" i="11"/>
  <c r="AY261" i="11" s="1"/>
  <c r="BF277" i="11"/>
  <c r="AL275" i="8"/>
  <c r="BH284" i="8"/>
  <c r="BL284" i="8" s="1"/>
  <c r="BD284" i="8"/>
  <c r="BC283" i="8" s="1"/>
  <c r="AK275" i="8"/>
  <c r="AO275" i="8" s="1"/>
  <c r="AH274" i="8"/>
  <c r="O275" i="8"/>
  <c r="R275" i="8"/>
  <c r="S275" i="8"/>
  <c r="AB272" i="8"/>
  <c r="AV261" i="8"/>
  <c r="AX262" i="8"/>
  <c r="AZ262" i="8" s="1"/>
  <c r="AJ274" i="8"/>
  <c r="AK274" i="8"/>
  <c r="AG274" i="8"/>
  <c r="BE274" i="8"/>
  <c r="AF273" i="8"/>
  <c r="BR272" i="8" l="1"/>
  <c r="BQ271" i="11"/>
  <c r="BK277" i="11"/>
  <c r="BW272" i="11"/>
  <c r="BR272" i="11"/>
  <c r="BS272" i="11" s="1"/>
  <c r="CA273" i="11"/>
  <c r="AO273" i="11"/>
  <c r="AL273" i="11"/>
  <c r="AO272" i="11" s="1"/>
  <c r="BV272" i="11"/>
  <c r="BX273" i="11"/>
  <c r="AJ272" i="11"/>
  <c r="AB270" i="11"/>
  <c r="AF271" i="11"/>
  <c r="BA271" i="11"/>
  <c r="BD271" i="11" s="1"/>
  <c r="AE271" i="11"/>
  <c r="AH271" i="11" s="1"/>
  <c r="AG272" i="11"/>
  <c r="AJ271" i="11" s="1"/>
  <c r="BE273" i="8"/>
  <c r="AE272" i="8"/>
  <c r="BB272" i="8"/>
  <c r="R272" i="11"/>
  <c r="S272" i="11"/>
  <c r="O272" i="11"/>
  <c r="AV259" i="11"/>
  <c r="AX260" i="11"/>
  <c r="AY260" i="11" s="1"/>
  <c r="BG276" i="11"/>
  <c r="BH277" i="11"/>
  <c r="AL274" i="8"/>
  <c r="AO274" i="8"/>
  <c r="BI284" i="8"/>
  <c r="BD283" i="8"/>
  <c r="BC282" i="8" s="1"/>
  <c r="AB271" i="8"/>
  <c r="AK273" i="8"/>
  <c r="AJ273" i="8"/>
  <c r="AG273" i="8"/>
  <c r="AF272" i="8"/>
  <c r="AX261" i="8"/>
  <c r="AZ261" i="8" s="1"/>
  <c r="AV260" i="8"/>
  <c r="S274" i="8"/>
  <c r="R274" i="8"/>
  <c r="O274" i="8"/>
  <c r="AH273" i="8"/>
  <c r="BR271" i="8" l="1"/>
  <c r="BQ270" i="11"/>
  <c r="BW271" i="11"/>
  <c r="BR271" i="11"/>
  <c r="BS271" i="11" s="1"/>
  <c r="AK271" i="11"/>
  <c r="AG271" i="11"/>
  <c r="AK270" i="11" s="1"/>
  <c r="AL272" i="11"/>
  <c r="CA272" i="11"/>
  <c r="BV271" i="11"/>
  <c r="BX272" i="11"/>
  <c r="BT271" i="11"/>
  <c r="AB269" i="11"/>
  <c r="AE270" i="11"/>
  <c r="AH270" i="11" s="1"/>
  <c r="BA270" i="11"/>
  <c r="BD270" i="11" s="1"/>
  <c r="AF270" i="11"/>
  <c r="AH272" i="8"/>
  <c r="BB271" i="8"/>
  <c r="AE271" i="8"/>
  <c r="BF276" i="11"/>
  <c r="BC276" i="11"/>
  <c r="AV258" i="11"/>
  <c r="AX259" i="11"/>
  <c r="AY259" i="11" s="1"/>
  <c r="R271" i="11"/>
  <c r="S271" i="11"/>
  <c r="O271" i="11"/>
  <c r="AO273" i="8"/>
  <c r="BK276" i="11"/>
  <c r="BH283" i="8"/>
  <c r="BL283" i="8" s="1"/>
  <c r="BG283" i="8"/>
  <c r="BI283" i="8"/>
  <c r="BD282" i="8"/>
  <c r="BC281" i="8" s="1"/>
  <c r="AF271" i="8"/>
  <c r="BG282" i="8"/>
  <c r="BH282" i="8"/>
  <c r="AG272" i="8"/>
  <c r="AJ272" i="8"/>
  <c r="AK272" i="8"/>
  <c r="AX260" i="8"/>
  <c r="AZ260" i="8" s="1"/>
  <c r="AV259" i="8"/>
  <c r="AL273" i="8"/>
  <c r="AB270" i="8"/>
  <c r="BE272" i="8"/>
  <c r="O273" i="8"/>
  <c r="S273" i="8"/>
  <c r="R273" i="8"/>
  <c r="BR270" i="8" l="1"/>
  <c r="BQ269" i="11"/>
  <c r="BH276" i="11"/>
  <c r="BB275" i="11"/>
  <c r="BW270" i="11"/>
  <c r="BR270" i="11"/>
  <c r="BS270" i="11" s="1"/>
  <c r="BR269" i="11" s="1"/>
  <c r="AL271" i="11"/>
  <c r="AO270" i="11" s="1"/>
  <c r="AO271" i="11"/>
  <c r="CA271" i="11"/>
  <c r="AG270" i="11"/>
  <c r="AK269" i="11" s="1"/>
  <c r="AJ270" i="11"/>
  <c r="BV270" i="11"/>
  <c r="BX271" i="11"/>
  <c r="BA269" i="11"/>
  <c r="BD269" i="11" s="1"/>
  <c r="AB268" i="11"/>
  <c r="AE269" i="11"/>
  <c r="AH269" i="11" s="1"/>
  <c r="BT270" i="11"/>
  <c r="AF269" i="11"/>
  <c r="BE271" i="8"/>
  <c r="BB270" i="8"/>
  <c r="AE270" i="8"/>
  <c r="BG275" i="11"/>
  <c r="AV257" i="11"/>
  <c r="AX258" i="11"/>
  <c r="AY258" i="11" s="1"/>
  <c r="BF275" i="11"/>
  <c r="S270" i="11"/>
  <c r="O270" i="11"/>
  <c r="R270" i="11"/>
  <c r="BI282" i="8"/>
  <c r="BD281" i="8"/>
  <c r="BC280" i="8" s="1"/>
  <c r="BL282" i="8"/>
  <c r="BH281" i="8"/>
  <c r="BG281" i="8"/>
  <c r="AO272" i="8"/>
  <c r="AX259" i="8"/>
  <c r="AZ259" i="8" s="1"/>
  <c r="AV258" i="8"/>
  <c r="S272" i="8"/>
  <c r="R272" i="8"/>
  <c r="O272" i="8"/>
  <c r="AK271" i="8"/>
  <c r="AJ271" i="8"/>
  <c r="AG271" i="8"/>
  <c r="AL272" i="8"/>
  <c r="AB269" i="8"/>
  <c r="AH271" i="8"/>
  <c r="AF270" i="8"/>
  <c r="BR269" i="8" l="1"/>
  <c r="BQ268" i="11"/>
  <c r="BK275" i="11"/>
  <c r="BX270" i="11"/>
  <c r="BW269" i="11"/>
  <c r="CA270" i="11"/>
  <c r="AL270" i="11"/>
  <c r="AO269" i="11" s="1"/>
  <c r="AJ269" i="11"/>
  <c r="BT269" i="11"/>
  <c r="AG269" i="11"/>
  <c r="AL269" i="11" s="1"/>
  <c r="BV269" i="11"/>
  <c r="BS269" i="11"/>
  <c r="AB267" i="11"/>
  <c r="AF268" i="11"/>
  <c r="AE268" i="11"/>
  <c r="AH268" i="11" s="1"/>
  <c r="BA268" i="11"/>
  <c r="BD268" i="11" s="1"/>
  <c r="BE270" i="8"/>
  <c r="AE269" i="8"/>
  <c r="BB269" i="8"/>
  <c r="BC275" i="11"/>
  <c r="R269" i="11"/>
  <c r="S269" i="11"/>
  <c r="O269" i="11"/>
  <c r="AV256" i="11"/>
  <c r="AX257" i="11"/>
  <c r="AY257" i="11" s="1"/>
  <c r="AL271" i="8"/>
  <c r="BL281" i="8"/>
  <c r="BD280" i="8"/>
  <c r="BC279" i="8" s="1"/>
  <c r="BI281" i="8"/>
  <c r="BG280" i="8"/>
  <c r="BH280" i="8"/>
  <c r="AH270" i="8"/>
  <c r="O271" i="8"/>
  <c r="S271" i="8"/>
  <c r="R271" i="8"/>
  <c r="AB268" i="8"/>
  <c r="AX258" i="8"/>
  <c r="AZ258" i="8" s="1"/>
  <c r="AV257" i="8"/>
  <c r="AF269" i="8"/>
  <c r="AO271" i="8"/>
  <c r="AG270" i="8"/>
  <c r="AJ270" i="8"/>
  <c r="AK270" i="8"/>
  <c r="BT268" i="11" l="1"/>
  <c r="BR268" i="8"/>
  <c r="BQ267" i="11"/>
  <c r="BB274" i="11"/>
  <c r="BC274" i="11" s="1"/>
  <c r="BW268" i="11"/>
  <c r="BR268" i="11"/>
  <c r="BS268" i="11" s="1"/>
  <c r="CA269" i="11"/>
  <c r="AK268" i="11"/>
  <c r="AO268" i="11" s="1"/>
  <c r="AG268" i="11"/>
  <c r="AK267" i="11" s="1"/>
  <c r="AJ268" i="11"/>
  <c r="BT267" i="11"/>
  <c r="BV268" i="11"/>
  <c r="BX269" i="11"/>
  <c r="BA267" i="11"/>
  <c r="BD267" i="11" s="1"/>
  <c r="AF267" i="11"/>
  <c r="AB266" i="11"/>
  <c r="AE267" i="11"/>
  <c r="AH267" i="11" s="1"/>
  <c r="AH269" i="8"/>
  <c r="BB268" i="8"/>
  <c r="AE268" i="8"/>
  <c r="BH275" i="11"/>
  <c r="BF274" i="11"/>
  <c r="AV255" i="11"/>
  <c r="AX256" i="11"/>
  <c r="AY256" i="11" s="1"/>
  <c r="R268" i="11"/>
  <c r="O268" i="11"/>
  <c r="S268" i="11"/>
  <c r="BG274" i="11"/>
  <c r="AL270" i="8"/>
  <c r="AO270" i="8"/>
  <c r="BL280" i="8"/>
  <c r="BD279" i="8"/>
  <c r="BC278" i="8" s="1"/>
  <c r="BI280" i="8"/>
  <c r="BG279" i="8"/>
  <c r="BH279" i="8"/>
  <c r="BE269" i="8"/>
  <c r="S270" i="8"/>
  <c r="O270" i="8"/>
  <c r="R270" i="8"/>
  <c r="AB267" i="8"/>
  <c r="AK269" i="8"/>
  <c r="AJ269" i="8"/>
  <c r="AG269" i="8"/>
  <c r="AX257" i="8"/>
  <c r="AZ257" i="8" s="1"/>
  <c r="AV256" i="8"/>
  <c r="AF268" i="8"/>
  <c r="BR267" i="8" l="1"/>
  <c r="BA266" i="11"/>
  <c r="BQ266" i="11"/>
  <c r="BB273" i="11"/>
  <c r="BC273" i="11" s="1"/>
  <c r="BB272" i="11" s="1"/>
  <c r="BH274" i="11"/>
  <c r="BG273" i="11"/>
  <c r="BW267" i="11"/>
  <c r="BR267" i="11"/>
  <c r="BS267" i="11" s="1"/>
  <c r="BD266" i="11"/>
  <c r="AL268" i="11"/>
  <c r="AO267" i="11" s="1"/>
  <c r="CA268" i="11"/>
  <c r="AG267" i="11"/>
  <c r="AJ266" i="11" s="1"/>
  <c r="AJ267" i="11"/>
  <c r="BV267" i="11"/>
  <c r="BX268" i="11"/>
  <c r="AB265" i="11"/>
  <c r="BQ265" i="11" s="1"/>
  <c r="AF266" i="11"/>
  <c r="AE266" i="11"/>
  <c r="AH266" i="11" s="1"/>
  <c r="AH268" i="8"/>
  <c r="BB267" i="8"/>
  <c r="AE267" i="8"/>
  <c r="BK274" i="11"/>
  <c r="S267" i="11"/>
  <c r="O267" i="11"/>
  <c r="R267" i="11"/>
  <c r="BF273" i="11"/>
  <c r="AV254" i="11"/>
  <c r="AX255" i="11"/>
  <c r="AY255" i="11" s="1"/>
  <c r="AO269" i="8"/>
  <c r="BL279" i="8"/>
  <c r="BI279" i="8"/>
  <c r="BD278" i="8"/>
  <c r="BG278" i="8"/>
  <c r="BH278" i="8"/>
  <c r="S269" i="8"/>
  <c r="R269" i="8"/>
  <c r="O269" i="8"/>
  <c r="BE268" i="8"/>
  <c r="AX256" i="8"/>
  <c r="AZ256" i="8" s="1"/>
  <c r="AV255" i="8"/>
  <c r="AK268" i="8"/>
  <c r="AJ268" i="8"/>
  <c r="AG268" i="8"/>
  <c r="AL269" i="8"/>
  <c r="AB266" i="8"/>
  <c r="AF267" i="8"/>
  <c r="BR266" i="8" l="1"/>
  <c r="BA265" i="11"/>
  <c r="BD265" i="11" s="1"/>
  <c r="BK273" i="11"/>
  <c r="BC277" i="8"/>
  <c r="BD277" i="8" s="1"/>
  <c r="BC276" i="8" s="1"/>
  <c r="BW266" i="11"/>
  <c r="BR266" i="11"/>
  <c r="BS266" i="11" s="1"/>
  <c r="AE265" i="11"/>
  <c r="AH265" i="11" s="1"/>
  <c r="CA267" i="11"/>
  <c r="AL267" i="11"/>
  <c r="AK266" i="11"/>
  <c r="AG266" i="11"/>
  <c r="AJ265" i="11" s="1"/>
  <c r="BV266" i="11"/>
  <c r="BX267" i="11"/>
  <c r="AB264" i="11"/>
  <c r="BT266" i="11"/>
  <c r="AF265" i="11"/>
  <c r="BE267" i="8"/>
  <c r="BB266" i="8"/>
  <c r="AE266" i="8"/>
  <c r="AV253" i="11"/>
  <c r="AX254" i="11"/>
  <c r="AY254" i="11" s="1"/>
  <c r="BF272" i="11"/>
  <c r="BH273" i="11"/>
  <c r="R266" i="11"/>
  <c r="S266" i="11"/>
  <c r="O266" i="11"/>
  <c r="BI278" i="8"/>
  <c r="BL278" i="8"/>
  <c r="BG277" i="8"/>
  <c r="BH277" i="8"/>
  <c r="AO268" i="8"/>
  <c r="S268" i="8"/>
  <c r="R268" i="8"/>
  <c r="O268" i="8"/>
  <c r="AF266" i="8"/>
  <c r="AH267" i="8"/>
  <c r="AK267" i="8"/>
  <c r="AJ267" i="8"/>
  <c r="AG267" i="8"/>
  <c r="AL268" i="8"/>
  <c r="AV254" i="8"/>
  <c r="AX255" i="8"/>
  <c r="AZ255" i="8" s="1"/>
  <c r="AB265" i="8"/>
  <c r="BR265" i="8" l="1"/>
  <c r="BQ264" i="11"/>
  <c r="BD276" i="8"/>
  <c r="BC275" i="8" s="1"/>
  <c r="BD275" i="8" s="1"/>
  <c r="BC274" i="8" s="1"/>
  <c r="BH276" i="8"/>
  <c r="BI277" i="8"/>
  <c r="BW265" i="11"/>
  <c r="BR265" i="11"/>
  <c r="BS265" i="11" s="1"/>
  <c r="BE266" i="8"/>
  <c r="AO266" i="11"/>
  <c r="AL266" i="11"/>
  <c r="AG265" i="11"/>
  <c r="AK264" i="11" s="1"/>
  <c r="AK265" i="11"/>
  <c r="CA266" i="11"/>
  <c r="BV265" i="11"/>
  <c r="BX266" i="11"/>
  <c r="BT265" i="11"/>
  <c r="BA264" i="11"/>
  <c r="BD264" i="11" s="1"/>
  <c r="AF264" i="11"/>
  <c r="AB263" i="11"/>
  <c r="AE264" i="11"/>
  <c r="AH264" i="11" s="1"/>
  <c r="BB265" i="8"/>
  <c r="AE265" i="8"/>
  <c r="BC272" i="11"/>
  <c r="BG272" i="11"/>
  <c r="BK272" i="11" s="1"/>
  <c r="AV252" i="11"/>
  <c r="AX253" i="11"/>
  <c r="AY253" i="11" s="1"/>
  <c r="R265" i="11"/>
  <c r="S265" i="11"/>
  <c r="O265" i="11"/>
  <c r="AO267" i="8"/>
  <c r="BL277" i="8"/>
  <c r="BG276" i="8"/>
  <c r="AX254" i="8"/>
  <c r="AZ254" i="8" s="1"/>
  <c r="AV253" i="8"/>
  <c r="AG266" i="8"/>
  <c r="AL266" i="8" s="1"/>
  <c r="AJ266" i="8"/>
  <c r="AK266" i="8"/>
  <c r="AF265" i="8"/>
  <c r="O267" i="8"/>
  <c r="S267" i="8"/>
  <c r="R267" i="8"/>
  <c r="AB264" i="8"/>
  <c r="AH266" i="8"/>
  <c r="AL267" i="8"/>
  <c r="BR264" i="8" l="1"/>
  <c r="BQ263" i="11"/>
  <c r="BL276" i="8"/>
  <c r="BI276" i="8"/>
  <c r="BG271" i="11"/>
  <c r="BB271" i="11"/>
  <c r="BC271" i="11" s="1"/>
  <c r="BB270" i="11" s="1"/>
  <c r="BW264" i="11"/>
  <c r="BR264" i="11"/>
  <c r="BS264" i="11" s="1"/>
  <c r="BE265" i="8"/>
  <c r="AL265" i="11"/>
  <c r="AO264" i="11" s="1"/>
  <c r="AJ264" i="11"/>
  <c r="AO265" i="11"/>
  <c r="AG264" i="11"/>
  <c r="AJ263" i="11" s="1"/>
  <c r="CA265" i="11"/>
  <c r="BV264" i="11"/>
  <c r="BX265" i="11"/>
  <c r="AE263" i="11"/>
  <c r="AH263" i="11" s="1"/>
  <c r="AB262" i="11"/>
  <c r="AF263" i="11"/>
  <c r="BT264" i="11"/>
  <c r="BT263" i="11" s="1"/>
  <c r="BA263" i="11"/>
  <c r="BD263" i="11" s="1"/>
  <c r="BB264" i="8"/>
  <c r="AE264" i="8"/>
  <c r="BH272" i="11"/>
  <c r="R264" i="11"/>
  <c r="O264" i="11"/>
  <c r="S264" i="11"/>
  <c r="AV251" i="11"/>
  <c r="AX252" i="11"/>
  <c r="AY252" i="11" s="1"/>
  <c r="BF271" i="11"/>
  <c r="BH275" i="8"/>
  <c r="BL275" i="8" s="1"/>
  <c r="BG275" i="8"/>
  <c r="AO266" i="8"/>
  <c r="BH274" i="8"/>
  <c r="BG274" i="8"/>
  <c r="BD274" i="8"/>
  <c r="BC273" i="8" s="1"/>
  <c r="BI275" i="8"/>
  <c r="AF264" i="8"/>
  <c r="AX253" i="8"/>
  <c r="AZ253" i="8" s="1"/>
  <c r="AV252" i="8"/>
  <c r="AH265" i="8"/>
  <c r="AB263" i="8"/>
  <c r="S266" i="8"/>
  <c r="O266" i="8"/>
  <c r="R266" i="8"/>
  <c r="AJ265" i="8"/>
  <c r="AK265" i="8"/>
  <c r="AO265" i="8" s="1"/>
  <c r="AG265" i="8"/>
  <c r="AL265" i="8" s="1"/>
  <c r="BR263" i="8" l="1"/>
  <c r="BQ262" i="11"/>
  <c r="BK271" i="11"/>
  <c r="BW263" i="11"/>
  <c r="BR263" i="11"/>
  <c r="BS263" i="11" s="1"/>
  <c r="BE264" i="8"/>
  <c r="CA264" i="11"/>
  <c r="AG263" i="11"/>
  <c r="AK262" i="11" s="1"/>
  <c r="AK263" i="11"/>
  <c r="AL264" i="11"/>
  <c r="BV263" i="11"/>
  <c r="BX264" i="11"/>
  <c r="AF262" i="11"/>
  <c r="AB261" i="11"/>
  <c r="AE262" i="11"/>
  <c r="AH262" i="11" s="1"/>
  <c r="BA262" i="11"/>
  <c r="BD262" i="11" s="1"/>
  <c r="BB263" i="8"/>
  <c r="AE263" i="8"/>
  <c r="BF270" i="11"/>
  <c r="BH271" i="11"/>
  <c r="R263" i="11"/>
  <c r="S263" i="11"/>
  <c r="O263" i="11"/>
  <c r="AV250" i="11"/>
  <c r="AX251" i="11"/>
  <c r="AY251" i="11" s="1"/>
  <c r="BL274" i="8"/>
  <c r="BD273" i="8"/>
  <c r="BC272" i="8" s="1"/>
  <c r="BG273" i="8"/>
  <c r="BH273" i="8"/>
  <c r="BI274" i="8"/>
  <c r="AH264" i="8"/>
  <c r="S265" i="8"/>
  <c r="R265" i="8"/>
  <c r="O265" i="8"/>
  <c r="AX252" i="8"/>
  <c r="AZ252" i="8" s="1"/>
  <c r="AV251" i="8"/>
  <c r="AB262" i="8"/>
  <c r="AK264" i="8"/>
  <c r="AO264" i="8" s="1"/>
  <c r="AJ264" i="8"/>
  <c r="AG264" i="8"/>
  <c r="AL264" i="8" s="1"/>
  <c r="AF263" i="8"/>
  <c r="BR262" i="8" l="1"/>
  <c r="AE261" i="11"/>
  <c r="BQ261" i="11"/>
  <c r="BW262" i="11"/>
  <c r="BR262" i="11"/>
  <c r="BS262" i="11" s="1"/>
  <c r="AO263" i="11"/>
  <c r="AL263" i="11"/>
  <c r="AO262" i="11" s="1"/>
  <c r="AJ262" i="11"/>
  <c r="CA263" i="11"/>
  <c r="AH261" i="11"/>
  <c r="AG262" i="11"/>
  <c r="AK261" i="11" s="1"/>
  <c r="BV262" i="11"/>
  <c r="BX263" i="11"/>
  <c r="BT262" i="11"/>
  <c r="AB260" i="11"/>
  <c r="BQ260" i="11" s="1"/>
  <c r="AF261" i="11"/>
  <c r="BA261" i="11"/>
  <c r="BD261" i="11" s="1"/>
  <c r="AH263" i="8"/>
  <c r="BB262" i="8"/>
  <c r="AE262" i="8"/>
  <c r="BC270" i="11"/>
  <c r="BB269" i="11" s="1"/>
  <c r="R262" i="11"/>
  <c r="S262" i="11"/>
  <c r="O262" i="11"/>
  <c r="BG270" i="11"/>
  <c r="BK270" i="11" s="1"/>
  <c r="AV249" i="11"/>
  <c r="AX250" i="11"/>
  <c r="AY250" i="11" s="1"/>
  <c r="BL273" i="8"/>
  <c r="BG272" i="8"/>
  <c r="BH272" i="8"/>
  <c r="BD272" i="8"/>
  <c r="BC271" i="8" s="1"/>
  <c r="BI273" i="8"/>
  <c r="AB261" i="8"/>
  <c r="AK263" i="8"/>
  <c r="AO263" i="8" s="1"/>
  <c r="AJ263" i="8"/>
  <c r="AG263" i="8"/>
  <c r="BE263" i="8"/>
  <c r="AF262" i="8"/>
  <c r="AV250" i="8"/>
  <c r="AX251" i="8"/>
  <c r="AZ251" i="8" s="1"/>
  <c r="S264" i="8"/>
  <c r="R264" i="8"/>
  <c r="O264" i="8"/>
  <c r="BR261" i="8" l="1"/>
  <c r="BW261" i="11"/>
  <c r="BR261" i="11"/>
  <c r="BS261" i="11" s="1"/>
  <c r="AL262" i="11"/>
  <c r="AO261" i="11" s="1"/>
  <c r="AG261" i="11"/>
  <c r="AK260" i="11" s="1"/>
  <c r="AJ261" i="11"/>
  <c r="CA262" i="11"/>
  <c r="BV261" i="11"/>
  <c r="BX262" i="11"/>
  <c r="BA260" i="11"/>
  <c r="BD260" i="11" s="1"/>
  <c r="AB259" i="11"/>
  <c r="BT261" i="11"/>
  <c r="BT260" i="11" s="1"/>
  <c r="AF260" i="11"/>
  <c r="AE260" i="11"/>
  <c r="AH260" i="11" s="1"/>
  <c r="AE261" i="8"/>
  <c r="BB261" i="8"/>
  <c r="AV248" i="11"/>
  <c r="AX249" i="11"/>
  <c r="AY249" i="11" s="1"/>
  <c r="R261" i="11"/>
  <c r="O261" i="11"/>
  <c r="S261" i="11"/>
  <c r="BG269" i="11"/>
  <c r="BH270" i="11"/>
  <c r="BL272" i="8"/>
  <c r="AF261" i="8"/>
  <c r="BG271" i="8"/>
  <c r="BD271" i="8"/>
  <c r="BC270" i="8" s="1"/>
  <c r="BH271" i="8"/>
  <c r="BI272" i="8"/>
  <c r="AX250" i="8"/>
  <c r="AZ250" i="8" s="1"/>
  <c r="AV249" i="8"/>
  <c r="AH262" i="8"/>
  <c r="O263" i="8"/>
  <c r="S263" i="8"/>
  <c r="R263" i="8"/>
  <c r="BE262" i="8"/>
  <c r="AB260" i="8"/>
  <c r="AG262" i="8"/>
  <c r="AJ262" i="8"/>
  <c r="AK262" i="8"/>
  <c r="AL263" i="8"/>
  <c r="BR260" i="8" l="1"/>
  <c r="BQ259" i="11"/>
  <c r="BW260" i="11"/>
  <c r="BR260" i="11"/>
  <c r="BS260" i="11" s="1"/>
  <c r="AL261" i="11"/>
  <c r="AO260" i="11" s="1"/>
  <c r="AJ260" i="11"/>
  <c r="CA261" i="11"/>
  <c r="AG260" i="11"/>
  <c r="BV260" i="11"/>
  <c r="BX261" i="11"/>
  <c r="AE259" i="11"/>
  <c r="AH259" i="11" s="1"/>
  <c r="AB258" i="11"/>
  <c r="BQ258" i="11" s="1"/>
  <c r="BA259" i="11"/>
  <c r="BD259" i="11" s="1"/>
  <c r="AF259" i="11"/>
  <c r="AH261" i="8"/>
  <c r="BB260" i="8"/>
  <c r="AE260" i="8"/>
  <c r="BF269" i="11"/>
  <c r="BC269" i="11"/>
  <c r="BB268" i="11" s="1"/>
  <c r="AV247" i="11"/>
  <c r="AX248" i="11"/>
  <c r="AY248" i="11" s="1"/>
  <c r="BK269" i="11"/>
  <c r="R260" i="11"/>
  <c r="O260" i="11"/>
  <c r="S260" i="11"/>
  <c r="BE261" i="8"/>
  <c r="AO262" i="8"/>
  <c r="BD270" i="8"/>
  <c r="BC269" i="8" s="1"/>
  <c r="BG270" i="8"/>
  <c r="BH270" i="8"/>
  <c r="BI271" i="8"/>
  <c r="AK261" i="8"/>
  <c r="AG261" i="8"/>
  <c r="AJ261" i="8"/>
  <c r="AF260" i="8"/>
  <c r="BL271" i="8"/>
  <c r="AB259" i="8"/>
  <c r="AX249" i="8"/>
  <c r="AZ249" i="8" s="1"/>
  <c r="AV248" i="8"/>
  <c r="S262" i="8"/>
  <c r="O262" i="8"/>
  <c r="R262" i="8"/>
  <c r="AL262" i="8"/>
  <c r="BR259" i="8" l="1"/>
  <c r="BW259" i="11"/>
  <c r="BR259" i="11"/>
  <c r="BS259" i="11" s="1"/>
  <c r="AG259" i="11"/>
  <c r="AK258" i="11" s="1"/>
  <c r="AJ259" i="11"/>
  <c r="AK259" i="11"/>
  <c r="AL260" i="11"/>
  <c r="CA260" i="11"/>
  <c r="BV259" i="11"/>
  <c r="BX260" i="11"/>
  <c r="BT259" i="11"/>
  <c r="BA258" i="11"/>
  <c r="BD258" i="11" s="1"/>
  <c r="AB257" i="11"/>
  <c r="AE258" i="11"/>
  <c r="AH258" i="11" s="1"/>
  <c r="AF258" i="11"/>
  <c r="AH260" i="8"/>
  <c r="BB259" i="8"/>
  <c r="AE259" i="8"/>
  <c r="AV246" i="11"/>
  <c r="AX247" i="11"/>
  <c r="AY247" i="11" s="1"/>
  <c r="BG268" i="11"/>
  <c r="BH269" i="11"/>
  <c r="R259" i="11"/>
  <c r="S259" i="11"/>
  <c r="O259" i="11"/>
  <c r="BL270" i="8"/>
  <c r="AO261" i="8"/>
  <c r="BH269" i="8"/>
  <c r="BG269" i="8"/>
  <c r="BD269" i="8"/>
  <c r="BC268" i="8" s="1"/>
  <c r="BI270" i="8"/>
  <c r="BE260" i="8"/>
  <c r="AB258" i="8"/>
  <c r="AX248" i="8"/>
  <c r="AZ248" i="8" s="1"/>
  <c r="AV247" i="8"/>
  <c r="AF259" i="8"/>
  <c r="AK260" i="8"/>
  <c r="AJ260" i="8"/>
  <c r="AG260" i="8"/>
  <c r="AL261" i="8"/>
  <c r="S261" i="8"/>
  <c r="R261" i="8"/>
  <c r="O261" i="8"/>
  <c r="BR258" i="8" l="1"/>
  <c r="BW258" i="11"/>
  <c r="BR258" i="11"/>
  <c r="BS258" i="11" s="1"/>
  <c r="BR257" i="11" s="1"/>
  <c r="AJ258" i="11"/>
  <c r="AL259" i="11"/>
  <c r="AO258" i="11" s="1"/>
  <c r="AO259" i="11"/>
  <c r="CA259" i="11"/>
  <c r="AG258" i="11"/>
  <c r="AF257" i="11" s="1"/>
  <c r="BV258" i="11"/>
  <c r="BX259" i="11"/>
  <c r="AB256" i="11"/>
  <c r="BT258" i="11"/>
  <c r="BB258" i="8"/>
  <c r="AE258" i="8"/>
  <c r="BF268" i="11"/>
  <c r="BK268" i="11"/>
  <c r="BC268" i="11"/>
  <c r="BB267" i="11" s="1"/>
  <c r="R258" i="11"/>
  <c r="O258" i="11"/>
  <c r="S258" i="11"/>
  <c r="AX246" i="11"/>
  <c r="AY246" i="11" s="1"/>
  <c r="AV245" i="11"/>
  <c r="BL269" i="8"/>
  <c r="AO260" i="8"/>
  <c r="AF258" i="8"/>
  <c r="BH268" i="8"/>
  <c r="BG268" i="8"/>
  <c r="BD268" i="8"/>
  <c r="BC267" i="8" s="1"/>
  <c r="BI269" i="8"/>
  <c r="BE259" i="8"/>
  <c r="AJ259" i="8"/>
  <c r="AG259" i="8"/>
  <c r="AK259" i="8"/>
  <c r="AL260" i="8"/>
  <c r="S260" i="8"/>
  <c r="R260" i="8"/>
  <c r="O260" i="8"/>
  <c r="O259" i="8" s="1"/>
  <c r="AH259" i="8"/>
  <c r="AB257" i="8"/>
  <c r="AX247" i="8"/>
  <c r="AZ247" i="8" s="1"/>
  <c r="AV246" i="8"/>
  <c r="BR257" i="8" l="1"/>
  <c r="BX258" i="11"/>
  <c r="BW257" i="11"/>
  <c r="AL258" i="11"/>
  <c r="AM257" i="11"/>
  <c r="AN257" i="11" s="1"/>
  <c r="AE257" i="11" s="1"/>
  <c r="AH257" i="11" s="1"/>
  <c r="CA258" i="11"/>
  <c r="BY257" i="11"/>
  <c r="BZ257" i="11" s="1"/>
  <c r="BQ257" i="11" s="1"/>
  <c r="BV257" i="11"/>
  <c r="AB255" i="11"/>
  <c r="AH258" i="8"/>
  <c r="BB257" i="8"/>
  <c r="AE257" i="8"/>
  <c r="AK257" i="11"/>
  <c r="AJ257" i="11"/>
  <c r="BF267" i="11"/>
  <c r="BG267" i="11"/>
  <c r="BC267" i="11"/>
  <c r="BB266" i="11" s="1"/>
  <c r="BH268" i="11"/>
  <c r="U257" i="11"/>
  <c r="V257" i="11" s="1"/>
  <c r="M257" i="11" s="1"/>
  <c r="N257" i="11"/>
  <c r="AV244" i="11"/>
  <c r="AX245" i="11"/>
  <c r="AY245" i="11" s="1"/>
  <c r="AL259" i="8"/>
  <c r="BL268" i="8"/>
  <c r="BE258" i="8"/>
  <c r="AO259" i="8"/>
  <c r="BD267" i="8"/>
  <c r="BC266" i="8" s="1"/>
  <c r="BG267" i="8"/>
  <c r="BH267" i="8"/>
  <c r="BI268" i="8"/>
  <c r="AB256" i="8"/>
  <c r="R259" i="8"/>
  <c r="S259" i="8"/>
  <c r="AX246" i="8"/>
  <c r="AZ246" i="8" s="1"/>
  <c r="AV245" i="8"/>
  <c r="AK258" i="8"/>
  <c r="AG258" i="8"/>
  <c r="AJ258" i="8"/>
  <c r="BR256" i="8" l="1"/>
  <c r="CA257" i="11"/>
  <c r="CB257" i="11"/>
  <c r="CC257" i="11"/>
  <c r="BT257" i="11"/>
  <c r="AG257" i="11"/>
  <c r="AF256" i="11" s="1"/>
  <c r="AJ256" i="11" s="1"/>
  <c r="AP257" i="11"/>
  <c r="AQ257" i="11"/>
  <c r="AO257" i="11"/>
  <c r="AB254" i="11"/>
  <c r="BB256" i="8"/>
  <c r="AE256" i="8"/>
  <c r="P257" i="11"/>
  <c r="O257" i="11"/>
  <c r="U256" i="11" s="1"/>
  <c r="V256" i="11" s="1"/>
  <c r="M256" i="11" s="1"/>
  <c r="BK267" i="11"/>
  <c r="S257" i="11"/>
  <c r="W257" i="11" s="1"/>
  <c r="R257" i="11"/>
  <c r="BG266" i="11"/>
  <c r="BC266" i="11"/>
  <c r="BB265" i="11" s="1"/>
  <c r="BF266" i="11"/>
  <c r="BH267" i="11"/>
  <c r="X257" i="11"/>
  <c r="Y257" i="11"/>
  <c r="AV243" i="11"/>
  <c r="AX244" i="11"/>
  <c r="AY244" i="11" s="1"/>
  <c r="AO258" i="8"/>
  <c r="BL267" i="8"/>
  <c r="BD266" i="8"/>
  <c r="BC265" i="8" s="1"/>
  <c r="BH266" i="8"/>
  <c r="BG266" i="8"/>
  <c r="BI267" i="8"/>
  <c r="BE257" i="8"/>
  <c r="AF257" i="8"/>
  <c r="AG257" i="8" s="1"/>
  <c r="AM257" i="8"/>
  <c r="AL258" i="8"/>
  <c r="O258" i="8"/>
  <c r="S258" i="8"/>
  <c r="R258" i="8"/>
  <c r="AB255" i="8"/>
  <c r="AX245" i="8"/>
  <c r="AZ245" i="8" s="1"/>
  <c r="AV244" i="8"/>
  <c r="AH257" i="8"/>
  <c r="BR255" i="8" l="1"/>
  <c r="AM256" i="11"/>
  <c r="AN256" i="11" s="1"/>
  <c r="AE256" i="11" s="1"/>
  <c r="AH256" i="11" s="1"/>
  <c r="AL257" i="11"/>
  <c r="BS257" i="11"/>
  <c r="AK256" i="11"/>
  <c r="AB253" i="11"/>
  <c r="BE256" i="8"/>
  <c r="BB255" i="8"/>
  <c r="AE255" i="8"/>
  <c r="N256" i="11"/>
  <c r="O256" i="11" s="1"/>
  <c r="T257" i="11"/>
  <c r="P256" i="11"/>
  <c r="AK257" i="8"/>
  <c r="AO257" i="8" s="1"/>
  <c r="BK266" i="11"/>
  <c r="Y256" i="11"/>
  <c r="X256" i="11"/>
  <c r="BC265" i="11"/>
  <c r="BB264" i="11" s="1"/>
  <c r="BH266" i="11"/>
  <c r="AV242" i="11"/>
  <c r="AX243" i="11"/>
  <c r="AY243" i="11" s="1"/>
  <c r="AJ257" i="8"/>
  <c r="BL266" i="8"/>
  <c r="AF256" i="8"/>
  <c r="AG256" i="8" s="1"/>
  <c r="AM256" i="8"/>
  <c r="AL257" i="8"/>
  <c r="AX244" i="8"/>
  <c r="AZ244" i="8" s="1"/>
  <c r="AV243" i="8"/>
  <c r="BH265" i="8"/>
  <c r="BG265" i="8"/>
  <c r="BD265" i="8"/>
  <c r="BC264" i="8" s="1"/>
  <c r="BI266" i="8"/>
  <c r="AH256" i="8"/>
  <c r="AB254" i="8"/>
  <c r="N257" i="8"/>
  <c r="O257" i="8" s="1"/>
  <c r="AQ257" i="8"/>
  <c r="AP257" i="8"/>
  <c r="BR254" i="8" l="1"/>
  <c r="BW256" i="11"/>
  <c r="BR256" i="11"/>
  <c r="R256" i="11"/>
  <c r="S256" i="11"/>
  <c r="W256" i="11" s="1"/>
  <c r="T256" i="11"/>
  <c r="AO256" i="11"/>
  <c r="AQ256" i="11"/>
  <c r="AG256" i="11"/>
  <c r="AM255" i="11" s="1"/>
  <c r="AN255" i="11" s="1"/>
  <c r="AE255" i="11" s="1"/>
  <c r="AH255" i="11" s="1"/>
  <c r="AP256" i="11"/>
  <c r="BY256" i="11"/>
  <c r="BZ256" i="11" s="1"/>
  <c r="BQ256" i="11" s="1"/>
  <c r="BV256" i="11"/>
  <c r="BX257" i="11"/>
  <c r="AB252" i="11"/>
  <c r="BE255" i="8"/>
  <c r="BB254" i="8"/>
  <c r="AE254" i="8"/>
  <c r="U255" i="11"/>
  <c r="V255" i="11" s="1"/>
  <c r="M255" i="11" s="1"/>
  <c r="P255" i="11" s="1"/>
  <c r="N255" i="11"/>
  <c r="R255" i="11" s="1"/>
  <c r="R257" i="8"/>
  <c r="BF265" i="11"/>
  <c r="BG265" i="11"/>
  <c r="BK265" i="11" s="1"/>
  <c r="S257" i="8"/>
  <c r="BC264" i="11"/>
  <c r="BB263" i="11" s="1"/>
  <c r="BH265" i="11"/>
  <c r="AV241" i="11"/>
  <c r="AX242" i="11"/>
  <c r="AY242" i="11" s="1"/>
  <c r="AJ256" i="8"/>
  <c r="AK256" i="8"/>
  <c r="AO256" i="8" s="1"/>
  <c r="BH264" i="8"/>
  <c r="BG264" i="8"/>
  <c r="BD264" i="8"/>
  <c r="BC263" i="8" s="1"/>
  <c r="BI265" i="8"/>
  <c r="N256" i="8"/>
  <c r="O256" i="8" s="1"/>
  <c r="AH255" i="8"/>
  <c r="AX243" i="8"/>
  <c r="AZ243" i="8" s="1"/>
  <c r="AV242" i="8"/>
  <c r="AB253" i="8"/>
  <c r="AF255" i="8"/>
  <c r="AG255" i="8" s="1"/>
  <c r="AM255" i="8"/>
  <c r="AQ256" i="8"/>
  <c r="AP256" i="8"/>
  <c r="AL256" i="8"/>
  <c r="BL265" i="8"/>
  <c r="BR253" i="8" l="1"/>
  <c r="AK255" i="11"/>
  <c r="S255" i="11"/>
  <c r="W255" i="11" s="1"/>
  <c r="AF255" i="11"/>
  <c r="AJ255" i="11" s="1"/>
  <c r="AQ255" i="11"/>
  <c r="AL256" i="11"/>
  <c r="AP255" i="11"/>
  <c r="CA256" i="11"/>
  <c r="CC256" i="11"/>
  <c r="CB256" i="11"/>
  <c r="BS256" i="11"/>
  <c r="AB251" i="11"/>
  <c r="BE254" i="8"/>
  <c r="BB253" i="8"/>
  <c r="AE253" i="8"/>
  <c r="X255" i="11"/>
  <c r="Y255" i="11"/>
  <c r="O255" i="11"/>
  <c r="T255" i="11" s="1"/>
  <c r="BF264" i="11"/>
  <c r="BG264" i="11"/>
  <c r="BK264" i="11" s="1"/>
  <c r="BC263" i="11"/>
  <c r="BB262" i="11" s="1"/>
  <c r="BH264" i="11"/>
  <c r="AX241" i="11"/>
  <c r="AY241" i="11" s="1"/>
  <c r="AV240" i="11"/>
  <c r="S256" i="8"/>
  <c r="R256" i="8"/>
  <c r="AJ255" i="8"/>
  <c r="AK255" i="8"/>
  <c r="AO255" i="8" s="1"/>
  <c r="BL264" i="8"/>
  <c r="AF254" i="8"/>
  <c r="AG254" i="8" s="1"/>
  <c r="AM254" i="8"/>
  <c r="AL255" i="8"/>
  <c r="AQ255" i="8"/>
  <c r="AP255" i="8"/>
  <c r="BD263" i="8"/>
  <c r="BC262" i="8" s="1"/>
  <c r="BG263" i="8"/>
  <c r="BH263" i="8"/>
  <c r="BI264" i="8"/>
  <c r="AH254" i="8"/>
  <c r="N255" i="8"/>
  <c r="O255" i="8" s="1"/>
  <c r="AX242" i="8"/>
  <c r="AZ242" i="8" s="1"/>
  <c r="AV241" i="8"/>
  <c r="AB252" i="8"/>
  <c r="BR252" i="8" s="1"/>
  <c r="BW255" i="11" l="1"/>
  <c r="BR255" i="11"/>
  <c r="AO255" i="11"/>
  <c r="AG255" i="11"/>
  <c r="AL255" i="11" s="1"/>
  <c r="BY255" i="11"/>
  <c r="BZ255" i="11" s="1"/>
  <c r="BQ255" i="11" s="1"/>
  <c r="BV255" i="11"/>
  <c r="BT256" i="11"/>
  <c r="BX256" i="11"/>
  <c r="AB250" i="11"/>
  <c r="AH253" i="8"/>
  <c r="N254" i="11"/>
  <c r="R254" i="11" s="1"/>
  <c r="BB252" i="8"/>
  <c r="AE252" i="8"/>
  <c r="U254" i="11"/>
  <c r="V254" i="11" s="1"/>
  <c r="M254" i="11" s="1"/>
  <c r="P254" i="11" s="1"/>
  <c r="BF263" i="11"/>
  <c r="BG263" i="11"/>
  <c r="BK263" i="11" s="1"/>
  <c r="BC262" i="11"/>
  <c r="BB261" i="11" s="1"/>
  <c r="BH263" i="11"/>
  <c r="AX240" i="11"/>
  <c r="AY240" i="11" s="1"/>
  <c r="AV239" i="11"/>
  <c r="S255" i="8"/>
  <c r="AK254" i="8"/>
  <c r="AO254" i="8" s="1"/>
  <c r="AJ254" i="8"/>
  <c r="R255" i="8"/>
  <c r="BL263" i="8"/>
  <c r="N254" i="8"/>
  <c r="O254" i="8" s="1"/>
  <c r="BD262" i="8"/>
  <c r="BC261" i="8" s="1"/>
  <c r="BH262" i="8"/>
  <c r="BG262" i="8"/>
  <c r="BI263" i="8"/>
  <c r="AF253" i="8"/>
  <c r="AG253" i="8" s="1"/>
  <c r="AM253" i="8"/>
  <c r="AL254" i="8"/>
  <c r="AB251" i="8"/>
  <c r="BR251" i="8" s="1"/>
  <c r="BE253" i="8"/>
  <c r="AX241" i="8"/>
  <c r="AZ241" i="8" s="1"/>
  <c r="AV240" i="8"/>
  <c r="AQ254" i="8"/>
  <c r="AP254" i="8"/>
  <c r="CA255" i="11" l="1"/>
  <c r="S254" i="11"/>
  <c r="W254" i="11" s="1"/>
  <c r="AK254" i="11"/>
  <c r="AO254" i="11" s="1"/>
  <c r="AM254" i="11"/>
  <c r="AN254" i="11" s="1"/>
  <c r="AP254" i="11" s="1"/>
  <c r="AF254" i="11"/>
  <c r="AJ254" i="11" s="1"/>
  <c r="CC255" i="11"/>
  <c r="CB255" i="11"/>
  <c r="BS255" i="11"/>
  <c r="AB249" i="11"/>
  <c r="AH252" i="8"/>
  <c r="Y254" i="11"/>
  <c r="BE252" i="8"/>
  <c r="O254" i="11"/>
  <c r="U253" i="11" s="1"/>
  <c r="V253" i="11" s="1"/>
  <c r="M253" i="11" s="1"/>
  <c r="P253" i="11" s="1"/>
  <c r="BB251" i="8"/>
  <c r="X254" i="11"/>
  <c r="AE251" i="8"/>
  <c r="BF262" i="11"/>
  <c r="BG262" i="11"/>
  <c r="BK262" i="11" s="1"/>
  <c r="BC261" i="11"/>
  <c r="BB260" i="11" s="1"/>
  <c r="BH262" i="11"/>
  <c r="AX239" i="11"/>
  <c r="AY239" i="11" s="1"/>
  <c r="AV238" i="11"/>
  <c r="AJ253" i="8"/>
  <c r="R254" i="8"/>
  <c r="S254" i="8"/>
  <c r="AK253" i="8"/>
  <c r="AO253" i="8" s="1"/>
  <c r="BL262" i="8"/>
  <c r="BH261" i="8"/>
  <c r="BG261" i="8"/>
  <c r="BD261" i="8"/>
  <c r="BC260" i="8" s="1"/>
  <c r="BI262" i="8"/>
  <c r="AM252" i="8"/>
  <c r="AF252" i="8"/>
  <c r="AG252" i="8" s="1"/>
  <c r="AL253" i="8"/>
  <c r="AQ253" i="8"/>
  <c r="AP253" i="8"/>
  <c r="N253" i="8"/>
  <c r="O253" i="8" s="1"/>
  <c r="AX240" i="8"/>
  <c r="AZ240" i="8" s="1"/>
  <c r="AV239" i="8"/>
  <c r="AB250" i="8"/>
  <c r="BR250" i="8" l="1"/>
  <c r="BW254" i="11"/>
  <c r="BR254" i="11"/>
  <c r="AQ254" i="11"/>
  <c r="AE254" i="11"/>
  <c r="AH254" i="11" s="1"/>
  <c r="BY254" i="11"/>
  <c r="BZ254" i="11" s="1"/>
  <c r="BQ254" i="11" s="1"/>
  <c r="BV254" i="11"/>
  <c r="BX255" i="11"/>
  <c r="BT255" i="11"/>
  <c r="AB248" i="11"/>
  <c r="AH251" i="8"/>
  <c r="T254" i="11"/>
  <c r="BE251" i="8"/>
  <c r="X253" i="11"/>
  <c r="Y253" i="11"/>
  <c r="N253" i="11"/>
  <c r="S253" i="11" s="1"/>
  <c r="BB250" i="8"/>
  <c r="AE250" i="8"/>
  <c r="BF261" i="11"/>
  <c r="BG261" i="11"/>
  <c r="BK261" i="11" s="1"/>
  <c r="BC260" i="11"/>
  <c r="BB259" i="11" s="1"/>
  <c r="BH261" i="11"/>
  <c r="AV237" i="11"/>
  <c r="AX238" i="11"/>
  <c r="AY238" i="11" s="1"/>
  <c r="S253" i="8"/>
  <c r="R253" i="8"/>
  <c r="AJ252" i="8"/>
  <c r="AK252" i="8"/>
  <c r="AO252" i="8" s="1"/>
  <c r="BL261" i="8"/>
  <c r="AM251" i="8"/>
  <c r="AF251" i="8"/>
  <c r="AG251" i="8" s="1"/>
  <c r="AL252" i="8"/>
  <c r="AQ252" i="8"/>
  <c r="AP252" i="8"/>
  <c r="BH260" i="8"/>
  <c r="BG260" i="8"/>
  <c r="BD260" i="8"/>
  <c r="BC259" i="8" s="1"/>
  <c r="BI261" i="8"/>
  <c r="N252" i="8"/>
  <c r="O252" i="8" s="1"/>
  <c r="AX239" i="8"/>
  <c r="AZ239" i="8" s="1"/>
  <c r="AV238" i="8"/>
  <c r="AB249" i="8"/>
  <c r="BR249" i="8" l="1"/>
  <c r="AG254" i="11"/>
  <c r="AF253" i="11" s="1"/>
  <c r="AJ253" i="11" s="1"/>
  <c r="R253" i="11"/>
  <c r="CA254" i="11"/>
  <c r="CC254" i="11"/>
  <c r="CB254" i="11"/>
  <c r="BS254" i="11"/>
  <c r="AB247" i="11"/>
  <c r="W253" i="11"/>
  <c r="O253" i="11"/>
  <c r="T253" i="11" s="1"/>
  <c r="BB249" i="8"/>
  <c r="AE249" i="8"/>
  <c r="BF260" i="11"/>
  <c r="BG260" i="11"/>
  <c r="BK260" i="11" s="1"/>
  <c r="BC259" i="11"/>
  <c r="BB258" i="11" s="1"/>
  <c r="BH260" i="11"/>
  <c r="AV236" i="11"/>
  <c r="AX237" i="11"/>
  <c r="AY237" i="11" s="1"/>
  <c r="AJ251" i="8"/>
  <c r="AK251" i="8"/>
  <c r="AO251" i="8" s="1"/>
  <c r="R252" i="8"/>
  <c r="S252" i="8"/>
  <c r="BL260" i="8"/>
  <c r="BD259" i="8"/>
  <c r="BC258" i="8" s="1"/>
  <c r="BG259" i="8"/>
  <c r="BH259" i="8"/>
  <c r="BI260" i="8"/>
  <c r="N251" i="8"/>
  <c r="O251" i="8" s="1"/>
  <c r="AF250" i="8"/>
  <c r="AG250" i="8" s="1"/>
  <c r="AM250" i="8"/>
  <c r="AL251" i="8"/>
  <c r="AH250" i="8"/>
  <c r="AQ251" i="8"/>
  <c r="AP251" i="8"/>
  <c r="BE250" i="8"/>
  <c r="AB248" i="8"/>
  <c r="AX238" i="8"/>
  <c r="AZ238" i="8" s="1"/>
  <c r="AV237" i="8"/>
  <c r="BR248" i="8" l="1"/>
  <c r="BW253" i="11"/>
  <c r="BR253" i="11"/>
  <c r="AM253" i="11"/>
  <c r="AN253" i="11" s="1"/>
  <c r="AE253" i="11" s="1"/>
  <c r="AH253" i="11" s="1"/>
  <c r="AK253" i="11"/>
  <c r="AL254" i="11"/>
  <c r="BV253" i="11"/>
  <c r="BY253" i="11"/>
  <c r="BZ253" i="11" s="1"/>
  <c r="BQ253" i="11" s="1"/>
  <c r="BT254" i="11"/>
  <c r="BX254" i="11"/>
  <c r="AB246" i="11"/>
  <c r="U252" i="11"/>
  <c r="V252" i="11" s="1"/>
  <c r="M252" i="11" s="1"/>
  <c r="P252" i="11" s="1"/>
  <c r="N252" i="11"/>
  <c r="S252" i="11" s="1"/>
  <c r="W252" i="11" s="1"/>
  <c r="BE249" i="8"/>
  <c r="AE248" i="8"/>
  <c r="BB248" i="8"/>
  <c r="BF259" i="11"/>
  <c r="BG259" i="11"/>
  <c r="BK259" i="11" s="1"/>
  <c r="BC258" i="11"/>
  <c r="BB257" i="11" s="1"/>
  <c r="BH259" i="11"/>
  <c r="AX236" i="11"/>
  <c r="AY236" i="11" s="1"/>
  <c r="AV235" i="11"/>
  <c r="S251" i="8"/>
  <c r="AJ250" i="8"/>
  <c r="R251" i="8"/>
  <c r="AK250" i="8"/>
  <c r="AO250" i="8" s="1"/>
  <c r="AH249" i="8"/>
  <c r="BL259" i="8"/>
  <c r="BD258" i="8"/>
  <c r="BC257" i="8" s="1"/>
  <c r="BG258" i="8"/>
  <c r="BH258" i="8"/>
  <c r="BI259" i="8"/>
  <c r="AM249" i="8"/>
  <c r="AF249" i="8"/>
  <c r="AG249" i="8" s="1"/>
  <c r="AL250" i="8"/>
  <c r="N250" i="8"/>
  <c r="O250" i="8" s="1"/>
  <c r="AQ250" i="8"/>
  <c r="AP250" i="8"/>
  <c r="AX237" i="8"/>
  <c r="AZ237" i="8" s="1"/>
  <c r="AV236" i="8"/>
  <c r="AB247" i="8"/>
  <c r="BR247" i="8" s="1"/>
  <c r="AQ253" i="11" l="1"/>
  <c r="AP253" i="11"/>
  <c r="AG253" i="11"/>
  <c r="AL253" i="11" s="1"/>
  <c r="AO253" i="11"/>
  <c r="R252" i="11"/>
  <c r="CA253" i="11"/>
  <c r="CC253" i="11"/>
  <c r="CB253" i="11"/>
  <c r="BS253" i="11"/>
  <c r="AB245" i="11"/>
  <c r="X252" i="11"/>
  <c r="Y252" i="11"/>
  <c r="O252" i="11"/>
  <c r="U251" i="11" s="1"/>
  <c r="V251" i="11" s="1"/>
  <c r="M251" i="11" s="1"/>
  <c r="P251" i="11" s="1"/>
  <c r="AH248" i="8"/>
  <c r="BB247" i="8"/>
  <c r="AE247" i="8"/>
  <c r="BF258" i="11"/>
  <c r="BG258" i="11"/>
  <c r="BK258" i="11" s="1"/>
  <c r="BI257" i="11"/>
  <c r="BJ257" i="11" s="1"/>
  <c r="BA257" i="11" s="1"/>
  <c r="BD257" i="11" s="1"/>
  <c r="BH258" i="11"/>
  <c r="AV234" i="11"/>
  <c r="AX235" i="11"/>
  <c r="AY235" i="11" s="1"/>
  <c r="R250" i="8"/>
  <c r="S250" i="8"/>
  <c r="AK249" i="8"/>
  <c r="AO249" i="8" s="1"/>
  <c r="AJ249" i="8"/>
  <c r="BL258" i="8"/>
  <c r="AM248" i="8"/>
  <c r="AF248" i="8"/>
  <c r="AG248" i="8" s="1"/>
  <c r="AL249" i="8"/>
  <c r="N249" i="8"/>
  <c r="O249" i="8" s="1"/>
  <c r="N248" i="8" s="1"/>
  <c r="AP249" i="8"/>
  <c r="AQ249" i="8"/>
  <c r="AB246" i="8"/>
  <c r="AV235" i="8"/>
  <c r="AX236" i="8"/>
  <c r="AZ236" i="8" s="1"/>
  <c r="BG257" i="8"/>
  <c r="BD257" i="8"/>
  <c r="BC256" i="8" s="1"/>
  <c r="BJ257" i="8"/>
  <c r="BH257" i="8"/>
  <c r="BI258" i="8"/>
  <c r="BE248" i="8"/>
  <c r="BR246" i="8" l="1"/>
  <c r="BW252" i="11"/>
  <c r="BR252" i="11"/>
  <c r="AM252" i="11"/>
  <c r="AN252" i="11" s="1"/>
  <c r="AE252" i="11" s="1"/>
  <c r="AH252" i="11" s="1"/>
  <c r="AF252" i="11"/>
  <c r="AJ252" i="11" s="1"/>
  <c r="AK252" i="11"/>
  <c r="AO252" i="11" s="1"/>
  <c r="BY252" i="11"/>
  <c r="BZ252" i="11" s="1"/>
  <c r="BQ252" i="11" s="1"/>
  <c r="BV252" i="11"/>
  <c r="BT253" i="11"/>
  <c r="BX253" i="11"/>
  <c r="AB244" i="11"/>
  <c r="N251" i="11"/>
  <c r="S251" i="11" s="1"/>
  <c r="T252" i="11"/>
  <c r="X251" i="11"/>
  <c r="Y251" i="11"/>
  <c r="AH247" i="8"/>
  <c r="BE247" i="8"/>
  <c r="BB246" i="8"/>
  <c r="AE246" i="8"/>
  <c r="BC257" i="11"/>
  <c r="BF257" i="11"/>
  <c r="BG257" i="11"/>
  <c r="BK257" i="11" s="1"/>
  <c r="AV233" i="11"/>
  <c r="AX234" i="11"/>
  <c r="AY234" i="11" s="1"/>
  <c r="BM257" i="11"/>
  <c r="BL257" i="11"/>
  <c r="AJ248" i="8"/>
  <c r="AK248" i="8"/>
  <c r="AO248" i="8" s="1"/>
  <c r="R249" i="8"/>
  <c r="S249" i="8"/>
  <c r="BL257" i="8"/>
  <c r="BG256" i="8"/>
  <c r="BD256" i="8"/>
  <c r="BC255" i="8" s="1"/>
  <c r="BJ256" i="8"/>
  <c r="BH256" i="8"/>
  <c r="BI257" i="8"/>
  <c r="AM247" i="8"/>
  <c r="AF247" i="8"/>
  <c r="AG247" i="8" s="1"/>
  <c r="AL248" i="8"/>
  <c r="AB245" i="8"/>
  <c r="BN257" i="8"/>
  <c r="BM257" i="8"/>
  <c r="AV234" i="8"/>
  <c r="AX235" i="8"/>
  <c r="AZ235" i="8" s="1"/>
  <c r="O248" i="8"/>
  <c r="AP248" i="8"/>
  <c r="AQ248" i="8"/>
  <c r="BR245" i="8" l="1"/>
  <c r="BF256" i="11"/>
  <c r="BB256" i="11"/>
  <c r="AP252" i="11"/>
  <c r="AG252" i="11"/>
  <c r="AL252" i="11" s="1"/>
  <c r="AQ252" i="11"/>
  <c r="R251" i="11"/>
  <c r="CA252" i="11"/>
  <c r="CC252" i="11"/>
  <c r="CB252" i="11"/>
  <c r="BT252" i="11"/>
  <c r="AB243" i="11"/>
  <c r="BE246" i="8"/>
  <c r="W251" i="11"/>
  <c r="O251" i="11"/>
  <c r="N250" i="11" s="1"/>
  <c r="R250" i="11" s="1"/>
  <c r="BI256" i="11"/>
  <c r="BJ256" i="11" s="1"/>
  <c r="BA256" i="11" s="1"/>
  <c r="BD256" i="11" s="1"/>
  <c r="AE245" i="8"/>
  <c r="BB245" i="8"/>
  <c r="BH257" i="11"/>
  <c r="R248" i="8"/>
  <c r="S248" i="8"/>
  <c r="AX233" i="11"/>
  <c r="AY233" i="11" s="1"/>
  <c r="AV232" i="11"/>
  <c r="BG256" i="11"/>
  <c r="AK247" i="8"/>
  <c r="AO247" i="8" s="1"/>
  <c r="AJ247" i="8"/>
  <c r="BL256" i="8"/>
  <c r="N247" i="8"/>
  <c r="O247" i="8" s="1"/>
  <c r="AP247" i="8"/>
  <c r="AQ247" i="8"/>
  <c r="BG255" i="8"/>
  <c r="BJ255" i="8"/>
  <c r="BH255" i="8"/>
  <c r="BD255" i="8"/>
  <c r="BC254" i="8" s="1"/>
  <c r="BI256" i="8"/>
  <c r="AM246" i="8"/>
  <c r="AF246" i="8"/>
  <c r="AG246" i="8" s="1"/>
  <c r="AL247" i="8"/>
  <c r="AH246" i="8"/>
  <c r="AB244" i="8"/>
  <c r="AX234" i="8"/>
  <c r="AZ234" i="8" s="1"/>
  <c r="AV233" i="8"/>
  <c r="BN256" i="8"/>
  <c r="BM256" i="8"/>
  <c r="BR244" i="8" l="1"/>
  <c r="AK251" i="11"/>
  <c r="AO251" i="11" s="1"/>
  <c r="AM251" i="11"/>
  <c r="AN251" i="11" s="1"/>
  <c r="AP251" i="11" s="1"/>
  <c r="AF251" i="11"/>
  <c r="AJ251" i="11"/>
  <c r="BS252" i="11"/>
  <c r="BR251" i="11" s="1"/>
  <c r="BE245" i="8"/>
  <c r="AB242" i="11"/>
  <c r="T251" i="11"/>
  <c r="S250" i="11"/>
  <c r="U250" i="11"/>
  <c r="V250" i="11" s="1"/>
  <c r="M250" i="11" s="1"/>
  <c r="O250" i="11" s="1"/>
  <c r="N249" i="11" s="1"/>
  <c r="S249" i="11" s="1"/>
  <c r="BL256" i="11"/>
  <c r="BM256" i="11"/>
  <c r="BC256" i="11"/>
  <c r="BK256" i="11"/>
  <c r="AE244" i="8"/>
  <c r="BB244" i="8"/>
  <c r="AV231" i="11"/>
  <c r="AX232" i="11"/>
  <c r="AY232" i="11" s="1"/>
  <c r="AJ246" i="8"/>
  <c r="R247" i="8"/>
  <c r="AK246" i="8"/>
  <c r="AO246" i="8" s="1"/>
  <c r="S247" i="8"/>
  <c r="BL255" i="8"/>
  <c r="AH245" i="8"/>
  <c r="N246" i="8"/>
  <c r="O246" i="8" s="1"/>
  <c r="BN255" i="8"/>
  <c r="BM255" i="8"/>
  <c r="AM245" i="8"/>
  <c r="AF245" i="8"/>
  <c r="AG245" i="8" s="1"/>
  <c r="AL246" i="8"/>
  <c r="BG254" i="8"/>
  <c r="BD254" i="8"/>
  <c r="BC253" i="8" s="1"/>
  <c r="BH254" i="8"/>
  <c r="BJ254" i="8"/>
  <c r="BI255" i="8"/>
  <c r="AV232" i="8"/>
  <c r="AX233" i="8"/>
  <c r="AZ233" i="8" s="1"/>
  <c r="AP246" i="8"/>
  <c r="AQ246" i="8"/>
  <c r="AB243" i="8"/>
  <c r="BR243" i="8" l="1"/>
  <c r="BH256" i="11"/>
  <c r="BB255" i="11"/>
  <c r="AQ251" i="11"/>
  <c r="AE251" i="11"/>
  <c r="AH251" i="11" s="1"/>
  <c r="BX252" i="11"/>
  <c r="BW251" i="11"/>
  <c r="BV251" i="11"/>
  <c r="BY251" i="11"/>
  <c r="BZ251" i="11" s="1"/>
  <c r="BQ251" i="11" s="1"/>
  <c r="BE244" i="8"/>
  <c r="AB241" i="11"/>
  <c r="BB243" i="8"/>
  <c r="Y250" i="11"/>
  <c r="X250" i="11"/>
  <c r="P250" i="11"/>
  <c r="W250" i="11"/>
  <c r="T250" i="11"/>
  <c r="W249" i="11" s="1"/>
  <c r="U249" i="11"/>
  <c r="V249" i="11" s="1"/>
  <c r="M249" i="11" s="1"/>
  <c r="BI255" i="11"/>
  <c r="BJ255" i="11" s="1"/>
  <c r="BA255" i="11" s="1"/>
  <c r="BD255" i="11" s="1"/>
  <c r="BF255" i="11"/>
  <c r="AE243" i="8"/>
  <c r="BG255" i="11"/>
  <c r="R249" i="11"/>
  <c r="AX231" i="11"/>
  <c r="AY231" i="11" s="1"/>
  <c r="AV230" i="11"/>
  <c r="AK245" i="8"/>
  <c r="AO245" i="8" s="1"/>
  <c r="S246" i="8"/>
  <c r="R246" i="8"/>
  <c r="AJ245" i="8"/>
  <c r="AH244" i="8"/>
  <c r="BL254" i="8"/>
  <c r="AP245" i="8"/>
  <c r="AQ245" i="8"/>
  <c r="BG253" i="8"/>
  <c r="BJ253" i="8"/>
  <c r="BH253" i="8"/>
  <c r="BD253" i="8"/>
  <c r="BC252" i="8" s="1"/>
  <c r="BI254" i="8"/>
  <c r="AM244" i="8"/>
  <c r="AF244" i="8"/>
  <c r="AG244" i="8" s="1"/>
  <c r="AL245" i="8"/>
  <c r="BN254" i="8"/>
  <c r="BM254" i="8"/>
  <c r="N245" i="8"/>
  <c r="O245" i="8" s="1"/>
  <c r="AB242" i="8"/>
  <c r="AV231" i="8"/>
  <c r="AX232" i="8"/>
  <c r="AZ232" i="8" s="1"/>
  <c r="BR242" i="8" l="1"/>
  <c r="BK255" i="11"/>
  <c r="CC251" i="11"/>
  <c r="AG251" i="11"/>
  <c r="AM250" i="11" s="1"/>
  <c r="AN250" i="11" s="1"/>
  <c r="AQ250" i="11" s="1"/>
  <c r="CA251" i="11"/>
  <c r="BS251" i="11"/>
  <c r="BR250" i="11" s="1"/>
  <c r="CB251" i="11"/>
  <c r="AB240" i="11"/>
  <c r="P249" i="11"/>
  <c r="Y249" i="11"/>
  <c r="X249" i="11"/>
  <c r="BL255" i="11"/>
  <c r="BM255" i="11"/>
  <c r="BC255" i="11"/>
  <c r="BB242" i="8"/>
  <c r="AE242" i="8"/>
  <c r="O249" i="11"/>
  <c r="U248" i="11" s="1"/>
  <c r="V248" i="11" s="1"/>
  <c r="M248" i="11" s="1"/>
  <c r="AX230" i="11"/>
  <c r="AY230" i="11" s="1"/>
  <c r="AV229" i="11"/>
  <c r="AK244" i="8"/>
  <c r="AO244" i="8" s="1"/>
  <c r="R245" i="8"/>
  <c r="S245" i="8"/>
  <c r="AJ244" i="8"/>
  <c r="BL253" i="8"/>
  <c r="BG252" i="8"/>
  <c r="BH252" i="8"/>
  <c r="BD252" i="8"/>
  <c r="BC251" i="8" s="1"/>
  <c r="BJ252" i="8"/>
  <c r="BI253" i="8"/>
  <c r="N244" i="8"/>
  <c r="O244" i="8" s="1"/>
  <c r="AP244" i="8"/>
  <c r="AQ244" i="8"/>
  <c r="BE243" i="8"/>
  <c r="AH243" i="8"/>
  <c r="AM243" i="8"/>
  <c r="AF243" i="8"/>
  <c r="AG243" i="8" s="1"/>
  <c r="AL244" i="8"/>
  <c r="BN253" i="8"/>
  <c r="BM253" i="8"/>
  <c r="AV230" i="8"/>
  <c r="AX231" i="8"/>
  <c r="AZ231" i="8" s="1"/>
  <c r="AB241" i="8"/>
  <c r="BR241" i="8" s="1"/>
  <c r="BI254" i="11" l="1"/>
  <c r="BJ254" i="11" s="1"/>
  <c r="BA254" i="11" s="1"/>
  <c r="BD254" i="11" s="1"/>
  <c r="BB254" i="11"/>
  <c r="AF250" i="11"/>
  <c r="AK250" i="11" s="1"/>
  <c r="AJ250" i="11"/>
  <c r="AL251" i="11"/>
  <c r="AE250" i="11"/>
  <c r="AH250" i="11" s="1"/>
  <c r="AP250" i="11"/>
  <c r="BV250" i="11"/>
  <c r="BW250" i="11"/>
  <c r="BT251" i="11"/>
  <c r="BX251" i="11"/>
  <c r="BY250" i="11"/>
  <c r="BZ250" i="11" s="1"/>
  <c r="BQ250" i="11" s="1"/>
  <c r="AB239" i="11"/>
  <c r="BH255" i="11"/>
  <c r="BG254" i="11"/>
  <c r="BE242" i="8"/>
  <c r="T249" i="11"/>
  <c r="BB241" i="8"/>
  <c r="AE241" i="8"/>
  <c r="Y248" i="11"/>
  <c r="X248" i="11"/>
  <c r="N248" i="11"/>
  <c r="S248" i="11" s="1"/>
  <c r="P248" i="11"/>
  <c r="BF254" i="11"/>
  <c r="AX229" i="11"/>
  <c r="AY229" i="11" s="1"/>
  <c r="AV228" i="11"/>
  <c r="AK243" i="8"/>
  <c r="AO243" i="8" s="1"/>
  <c r="AJ243" i="8"/>
  <c r="S244" i="8"/>
  <c r="R244" i="8"/>
  <c r="AH242" i="8"/>
  <c r="BL252" i="8"/>
  <c r="AM242" i="8"/>
  <c r="AF242" i="8"/>
  <c r="AG242" i="8" s="1"/>
  <c r="AL243" i="8"/>
  <c r="BG251" i="8"/>
  <c r="BH251" i="8"/>
  <c r="BJ251" i="8"/>
  <c r="BD251" i="8"/>
  <c r="BC250" i="8" s="1"/>
  <c r="BI252" i="8"/>
  <c r="N243" i="8"/>
  <c r="O243" i="8" s="1"/>
  <c r="AP243" i="8"/>
  <c r="AQ243" i="8"/>
  <c r="AV229" i="8"/>
  <c r="AX230" i="8"/>
  <c r="AZ230" i="8" s="1"/>
  <c r="BN252" i="8"/>
  <c r="BM252" i="8"/>
  <c r="AB240" i="8"/>
  <c r="BR240" i="8" l="1"/>
  <c r="BL254" i="11"/>
  <c r="BM254" i="11"/>
  <c r="AO250" i="11"/>
  <c r="CC250" i="11"/>
  <c r="AG250" i="11"/>
  <c r="AL250" i="11" s="1"/>
  <c r="R248" i="11"/>
  <c r="CB250" i="11"/>
  <c r="BS250" i="11"/>
  <c r="CA250" i="11"/>
  <c r="BT250" i="11"/>
  <c r="BK254" i="11"/>
  <c r="AB238" i="11"/>
  <c r="BC254" i="11"/>
  <c r="BE241" i="8"/>
  <c r="W248" i="11"/>
  <c r="BB240" i="8"/>
  <c r="AE240" i="8"/>
  <c r="O248" i="11"/>
  <c r="N247" i="11" s="1"/>
  <c r="S247" i="11" s="1"/>
  <c r="AX228" i="11"/>
  <c r="AY228" i="11" s="1"/>
  <c r="AV227" i="11"/>
  <c r="AH241" i="8"/>
  <c r="AJ242" i="8"/>
  <c r="R243" i="8"/>
  <c r="S243" i="8"/>
  <c r="AK242" i="8"/>
  <c r="AO242" i="8" s="1"/>
  <c r="AM241" i="8"/>
  <c r="AF241" i="8"/>
  <c r="AG241" i="8" s="1"/>
  <c r="AL242" i="8"/>
  <c r="N242" i="8"/>
  <c r="O242" i="8" s="1"/>
  <c r="AB239" i="8"/>
  <c r="BG250" i="8"/>
  <c r="BJ250" i="8"/>
  <c r="BH250" i="8"/>
  <c r="BD250" i="8"/>
  <c r="BC249" i="8" s="1"/>
  <c r="BI251" i="8"/>
  <c r="BL251" i="8"/>
  <c r="BN251" i="8"/>
  <c r="BM251" i="8"/>
  <c r="AP242" i="8"/>
  <c r="AQ242" i="8"/>
  <c r="AV228" i="8"/>
  <c r="AX229" i="8"/>
  <c r="AZ229" i="8" s="1"/>
  <c r="BR239" i="8" l="1"/>
  <c r="BG253" i="11"/>
  <c r="BB253" i="11"/>
  <c r="BW249" i="11"/>
  <c r="BR249" i="11"/>
  <c r="AK249" i="11"/>
  <c r="AO249" i="11" s="1"/>
  <c r="AF249" i="11"/>
  <c r="AJ249" i="11" s="1"/>
  <c r="AM249" i="11"/>
  <c r="AN249" i="11" s="1"/>
  <c r="AE249" i="11" s="1"/>
  <c r="BX250" i="11"/>
  <c r="BY249" i="11"/>
  <c r="BZ249" i="11" s="1"/>
  <c r="BQ249" i="11" s="1"/>
  <c r="BV249" i="11"/>
  <c r="AB237" i="11"/>
  <c r="BI253" i="11"/>
  <c r="BJ253" i="11" s="1"/>
  <c r="BA253" i="11" s="1"/>
  <c r="BD253" i="11" s="1"/>
  <c r="BH254" i="11"/>
  <c r="U247" i="11"/>
  <c r="V247" i="11" s="1"/>
  <c r="Y247" i="11" s="1"/>
  <c r="T248" i="11"/>
  <c r="W247" i="11" s="1"/>
  <c r="BB239" i="8"/>
  <c r="AE239" i="8"/>
  <c r="R247" i="11"/>
  <c r="AX227" i="11"/>
  <c r="AY227" i="11" s="1"/>
  <c r="AV226" i="11"/>
  <c r="BF253" i="11"/>
  <c r="AK241" i="8"/>
  <c r="AO241" i="8" s="1"/>
  <c r="S242" i="8"/>
  <c r="AJ241" i="8"/>
  <c r="R242" i="8"/>
  <c r="BL250" i="8"/>
  <c r="N241" i="8"/>
  <c r="O241" i="8" s="1"/>
  <c r="BN250" i="8"/>
  <c r="BM250" i="8"/>
  <c r="BG249" i="8"/>
  <c r="BD249" i="8"/>
  <c r="BC248" i="8" s="1"/>
  <c r="BJ249" i="8"/>
  <c r="BH249" i="8"/>
  <c r="BI250" i="8"/>
  <c r="AM240" i="8"/>
  <c r="AF240" i="8"/>
  <c r="AG240" i="8" s="1"/>
  <c r="AL241" i="8"/>
  <c r="AV227" i="8"/>
  <c r="AX228" i="8"/>
  <c r="AZ228" i="8" s="1"/>
  <c r="AP241" i="8"/>
  <c r="AQ241" i="8"/>
  <c r="AH240" i="8"/>
  <c r="AB238" i="8"/>
  <c r="BE240" i="8"/>
  <c r="BR238" i="8" l="1"/>
  <c r="BK253" i="11"/>
  <c r="CA249" i="11"/>
  <c r="CC249" i="11"/>
  <c r="CB249" i="11"/>
  <c r="AQ249" i="11"/>
  <c r="BT249" i="11"/>
  <c r="AP249" i="11"/>
  <c r="BS249" i="11"/>
  <c r="AB236" i="11"/>
  <c r="BL253" i="11"/>
  <c r="BM253" i="11"/>
  <c r="BC253" i="11"/>
  <c r="AH249" i="11"/>
  <c r="AG249" i="11"/>
  <c r="M247" i="11"/>
  <c r="P247" i="11" s="1"/>
  <c r="X247" i="11"/>
  <c r="BE239" i="8"/>
  <c r="BB238" i="8"/>
  <c r="AE238" i="8"/>
  <c r="AX226" i="11"/>
  <c r="AY226" i="11" s="1"/>
  <c r="AV225" i="11"/>
  <c r="S241" i="8"/>
  <c r="AJ240" i="8"/>
  <c r="AK240" i="8"/>
  <c r="AO240" i="8" s="1"/>
  <c r="R241" i="8"/>
  <c r="AH239" i="8"/>
  <c r="BL249" i="8"/>
  <c r="BD248" i="8"/>
  <c r="BC247" i="8" s="1"/>
  <c r="BH248" i="8"/>
  <c r="BJ248" i="8"/>
  <c r="BG248" i="8"/>
  <c r="BI249" i="8"/>
  <c r="AP240" i="8"/>
  <c r="AQ240" i="8"/>
  <c r="BN249" i="8"/>
  <c r="BM249" i="8"/>
  <c r="AM239" i="8"/>
  <c r="AF239" i="8"/>
  <c r="AG239" i="8" s="1"/>
  <c r="AL240" i="8"/>
  <c r="N240" i="8"/>
  <c r="O240" i="8" s="1"/>
  <c r="AB237" i="8"/>
  <c r="BR237" i="8" s="1"/>
  <c r="AV226" i="8"/>
  <c r="AX227" i="8"/>
  <c r="AZ227" i="8" s="1"/>
  <c r="BG252" i="11" l="1"/>
  <c r="BB252" i="11"/>
  <c r="BW248" i="11"/>
  <c r="BR248" i="11"/>
  <c r="BX249" i="11"/>
  <c r="BY248" i="11"/>
  <c r="BZ248" i="11" s="1"/>
  <c r="BQ248" i="11" s="1"/>
  <c r="BV248" i="11"/>
  <c r="AB235" i="11"/>
  <c r="BH253" i="11"/>
  <c r="BI252" i="11"/>
  <c r="BJ252" i="11" s="1"/>
  <c r="BA252" i="11" s="1"/>
  <c r="BD252" i="11" s="1"/>
  <c r="AL249" i="11"/>
  <c r="AF248" i="11"/>
  <c r="AM248" i="11"/>
  <c r="AN248" i="11" s="1"/>
  <c r="AK248" i="11"/>
  <c r="AJ248" i="11"/>
  <c r="O247" i="11"/>
  <c r="T247" i="11" s="1"/>
  <c r="AE237" i="8"/>
  <c r="BB237" i="8"/>
  <c r="BF252" i="11"/>
  <c r="AX225" i="11"/>
  <c r="AY225" i="11" s="1"/>
  <c r="AV224" i="11"/>
  <c r="AK239" i="8"/>
  <c r="AO239" i="8" s="1"/>
  <c r="AJ239" i="8"/>
  <c r="R240" i="8"/>
  <c r="S240" i="8"/>
  <c r="BL248" i="8"/>
  <c r="N239" i="8"/>
  <c r="O239" i="8" s="1"/>
  <c r="AM238" i="8"/>
  <c r="AF238" i="8"/>
  <c r="AG238" i="8" s="1"/>
  <c r="AL239" i="8"/>
  <c r="AP239" i="8"/>
  <c r="AQ239" i="8"/>
  <c r="BN248" i="8"/>
  <c r="BM248" i="8"/>
  <c r="AV225" i="8"/>
  <c r="AX226" i="8"/>
  <c r="AZ226" i="8" s="1"/>
  <c r="AH238" i="8"/>
  <c r="BE238" i="8"/>
  <c r="BD247" i="8"/>
  <c r="BC246" i="8" s="1"/>
  <c r="BH247" i="8"/>
  <c r="BJ247" i="8"/>
  <c r="BG247" i="8"/>
  <c r="BI248" i="8"/>
  <c r="AB236" i="8"/>
  <c r="BR236" i="8" l="1"/>
  <c r="BK252" i="11"/>
  <c r="CA248" i="11"/>
  <c r="CC248" i="11"/>
  <c r="CB248" i="11"/>
  <c r="AB234" i="11"/>
  <c r="BL252" i="11"/>
  <c r="BC252" i="11"/>
  <c r="BM252" i="11"/>
  <c r="AO248" i="11"/>
  <c r="AE248" i="11"/>
  <c r="AQ248" i="11"/>
  <c r="AP248" i="11"/>
  <c r="U246" i="11"/>
  <c r="V246" i="11" s="1"/>
  <c r="N246" i="11"/>
  <c r="S246" i="11" s="1"/>
  <c r="W246" i="11" s="1"/>
  <c r="BB236" i="8"/>
  <c r="BE237" i="8"/>
  <c r="AE236" i="8"/>
  <c r="AX224" i="11"/>
  <c r="AY224" i="11" s="1"/>
  <c r="AV223" i="11"/>
  <c r="AK238" i="8"/>
  <c r="AO238" i="8" s="1"/>
  <c r="AJ238" i="8"/>
  <c r="R239" i="8"/>
  <c r="S239" i="8"/>
  <c r="BL247" i="8"/>
  <c r="AP238" i="8"/>
  <c r="AQ238" i="8"/>
  <c r="AM237" i="8"/>
  <c r="AF237" i="8"/>
  <c r="AG237" i="8" s="1"/>
  <c r="AL238" i="8"/>
  <c r="N238" i="8"/>
  <c r="O238" i="8" s="1"/>
  <c r="AV224" i="8"/>
  <c r="AX225" i="8"/>
  <c r="AZ225" i="8" s="1"/>
  <c r="BN247" i="8"/>
  <c r="BM247" i="8"/>
  <c r="BD246" i="8"/>
  <c r="BC245" i="8" s="1"/>
  <c r="BH246" i="8"/>
  <c r="BJ246" i="8"/>
  <c r="BG246" i="8"/>
  <c r="BI247" i="8"/>
  <c r="AH237" i="8"/>
  <c r="AB235" i="8"/>
  <c r="BR235" i="8" l="1"/>
  <c r="BI251" i="11"/>
  <c r="BJ251" i="11" s="1"/>
  <c r="BA251" i="11" s="1"/>
  <c r="BD251" i="11" s="1"/>
  <c r="BB251" i="11"/>
  <c r="R246" i="11"/>
  <c r="BT248" i="11"/>
  <c r="BS248" i="11"/>
  <c r="AB233" i="11"/>
  <c r="BH252" i="11"/>
  <c r="BG251" i="11"/>
  <c r="AH248" i="11"/>
  <c r="AG248" i="11"/>
  <c r="BE236" i="8"/>
  <c r="M246" i="11"/>
  <c r="Y246" i="11"/>
  <c r="X246" i="11"/>
  <c r="BB235" i="8"/>
  <c r="AE235" i="8"/>
  <c r="BF251" i="11"/>
  <c r="AV222" i="11"/>
  <c r="AX223" i="11"/>
  <c r="AY223" i="11" s="1"/>
  <c r="S238" i="8"/>
  <c r="R238" i="8"/>
  <c r="AK237" i="8"/>
  <c r="AO237" i="8" s="1"/>
  <c r="AJ237" i="8"/>
  <c r="BL246" i="8"/>
  <c r="BN246" i="8"/>
  <c r="BM246" i="8"/>
  <c r="AM236" i="8"/>
  <c r="AF236" i="8"/>
  <c r="AG236" i="8" s="1"/>
  <c r="AL237" i="8"/>
  <c r="AP237" i="8"/>
  <c r="AQ237" i="8"/>
  <c r="AB234" i="8"/>
  <c r="N237" i="8"/>
  <c r="O237" i="8" s="1"/>
  <c r="BD245" i="8"/>
  <c r="BC244" i="8" s="1"/>
  <c r="BH245" i="8"/>
  <c r="BJ245" i="8"/>
  <c r="BG245" i="8"/>
  <c r="BI246" i="8"/>
  <c r="AH236" i="8"/>
  <c r="AV223" i="8"/>
  <c r="AX224" i="8"/>
  <c r="AZ224" i="8" s="1"/>
  <c r="BR234" i="8" l="1"/>
  <c r="BM251" i="11"/>
  <c r="BL251" i="11"/>
  <c r="BW247" i="11"/>
  <c r="BR247" i="11"/>
  <c r="BY247" i="11"/>
  <c r="BZ247" i="11" s="1"/>
  <c r="BQ247" i="11" s="1"/>
  <c r="BV247" i="11"/>
  <c r="BX248" i="11"/>
  <c r="AB232" i="11"/>
  <c r="BK251" i="11"/>
  <c r="BC251" i="11"/>
  <c r="BB250" i="11" s="1"/>
  <c r="AM247" i="11"/>
  <c r="AN247" i="11" s="1"/>
  <c r="AK247" i="11"/>
  <c r="AJ247" i="11"/>
  <c r="AF247" i="11"/>
  <c r="AL248" i="11"/>
  <c r="P246" i="11"/>
  <c r="O246" i="11"/>
  <c r="AE234" i="8"/>
  <c r="BB234" i="8"/>
  <c r="AX222" i="11"/>
  <c r="AY222" i="11" s="1"/>
  <c r="AV221" i="11"/>
  <c r="AJ236" i="8"/>
  <c r="AK236" i="8"/>
  <c r="AO236" i="8" s="1"/>
  <c r="R237" i="8"/>
  <c r="S237" i="8"/>
  <c r="BL245" i="8"/>
  <c r="AP236" i="8"/>
  <c r="AQ236" i="8"/>
  <c r="AF235" i="8"/>
  <c r="AG235" i="8" s="1"/>
  <c r="AM235" i="8"/>
  <c r="AL236" i="8"/>
  <c r="N236" i="8"/>
  <c r="O236" i="8" s="1"/>
  <c r="BE235" i="8"/>
  <c r="BN245" i="8"/>
  <c r="BM245" i="8"/>
  <c r="BD244" i="8"/>
  <c r="BC243" i="8" s="1"/>
  <c r="BH244" i="8"/>
  <c r="BG244" i="8"/>
  <c r="BJ244" i="8"/>
  <c r="BI245" i="8"/>
  <c r="AV222" i="8"/>
  <c r="AX223" i="8"/>
  <c r="AZ223" i="8" s="1"/>
  <c r="AH235" i="8"/>
  <c r="AB233" i="8"/>
  <c r="BR233" i="8" l="1"/>
  <c r="CA247" i="11"/>
  <c r="CC247" i="11"/>
  <c r="CB247" i="11"/>
  <c r="BS247" i="11"/>
  <c r="AB231" i="11"/>
  <c r="BB233" i="8"/>
  <c r="BI250" i="11"/>
  <c r="BJ250" i="11" s="1"/>
  <c r="BA250" i="11" s="1"/>
  <c r="BD250" i="11" s="1"/>
  <c r="BH251" i="11"/>
  <c r="AO247" i="11"/>
  <c r="AE247" i="11"/>
  <c r="AQ247" i="11"/>
  <c r="AP247" i="11"/>
  <c r="N245" i="11"/>
  <c r="S245" i="11" s="1"/>
  <c r="U245" i="11"/>
  <c r="V245" i="11" s="1"/>
  <c r="T246" i="11"/>
  <c r="BE234" i="8"/>
  <c r="AE233" i="8"/>
  <c r="BF250" i="11"/>
  <c r="BG250" i="11"/>
  <c r="AX221" i="11"/>
  <c r="AY221" i="11" s="1"/>
  <c r="AV220" i="11"/>
  <c r="AJ235" i="8"/>
  <c r="AK235" i="8"/>
  <c r="AO235" i="8" s="1"/>
  <c r="S236" i="8"/>
  <c r="R236" i="8"/>
  <c r="AH234" i="8"/>
  <c r="BL244" i="8"/>
  <c r="AP235" i="8"/>
  <c r="AQ235" i="8"/>
  <c r="N235" i="8"/>
  <c r="O235" i="8" s="1"/>
  <c r="BD243" i="8"/>
  <c r="BC242" i="8" s="1"/>
  <c r="BH243" i="8"/>
  <c r="BJ243" i="8"/>
  <c r="BG243" i="8"/>
  <c r="BI244" i="8"/>
  <c r="AM234" i="8"/>
  <c r="AF234" i="8"/>
  <c r="AG234" i="8" s="1"/>
  <c r="AL235" i="8"/>
  <c r="BN244" i="8"/>
  <c r="BM244" i="8"/>
  <c r="AV221" i="8"/>
  <c r="AX222" i="8"/>
  <c r="AZ222" i="8" s="1"/>
  <c r="AB232" i="8"/>
  <c r="BR232" i="8" l="1"/>
  <c r="BW246" i="11"/>
  <c r="BR246" i="11"/>
  <c r="R245" i="11"/>
  <c r="BT247" i="11"/>
  <c r="BX247" i="11"/>
  <c r="BY246" i="11"/>
  <c r="BZ246" i="11" s="1"/>
  <c r="BQ246" i="11" s="1"/>
  <c r="BV246" i="11"/>
  <c r="AB230" i="11"/>
  <c r="BK250" i="11"/>
  <c r="BE233" i="8"/>
  <c r="BC250" i="11"/>
  <c r="BM250" i="11"/>
  <c r="BL250" i="11"/>
  <c r="AH247" i="11"/>
  <c r="AG247" i="11"/>
  <c r="W245" i="11"/>
  <c r="M245" i="11"/>
  <c r="Y245" i="11"/>
  <c r="X245" i="11"/>
  <c r="BB232" i="8"/>
  <c r="AE232" i="8"/>
  <c r="AX220" i="11"/>
  <c r="AY220" i="11" s="1"/>
  <c r="AV219" i="11"/>
  <c r="R235" i="8"/>
  <c r="S235" i="8"/>
  <c r="AJ234" i="8"/>
  <c r="AK234" i="8"/>
  <c r="AO234" i="8" s="1"/>
  <c r="AH233" i="8"/>
  <c r="BL243" i="8"/>
  <c r="N234" i="8"/>
  <c r="O234" i="8" s="1"/>
  <c r="BN243" i="8"/>
  <c r="BM243" i="8"/>
  <c r="AP234" i="8"/>
  <c r="AQ234" i="8"/>
  <c r="AM233" i="8"/>
  <c r="AF233" i="8"/>
  <c r="AG233" i="8" s="1"/>
  <c r="AL234" i="8"/>
  <c r="AB231" i="8"/>
  <c r="BD242" i="8"/>
  <c r="BC241" i="8" s="1"/>
  <c r="BH242" i="8"/>
  <c r="BJ242" i="8"/>
  <c r="BG242" i="8"/>
  <c r="BI243" i="8"/>
  <c r="AV220" i="8"/>
  <c r="AX221" i="8"/>
  <c r="AZ221" i="8" s="1"/>
  <c r="BR231" i="8" l="1"/>
  <c r="BI249" i="11"/>
  <c r="BJ249" i="11" s="1"/>
  <c r="BA249" i="11" s="1"/>
  <c r="BD249" i="11" s="1"/>
  <c r="BB249" i="11"/>
  <c r="CC246" i="11"/>
  <c r="CB246" i="11"/>
  <c r="BS246" i="11"/>
  <c r="CA246" i="11"/>
  <c r="AB229" i="11"/>
  <c r="BH250" i="11"/>
  <c r="BF249" i="11"/>
  <c r="BG249" i="11"/>
  <c r="AM246" i="11"/>
  <c r="AN246" i="11" s="1"/>
  <c r="AF246" i="11"/>
  <c r="AK246" i="11"/>
  <c r="AJ246" i="11"/>
  <c r="AL247" i="11"/>
  <c r="P245" i="11"/>
  <c r="O245" i="11"/>
  <c r="BB231" i="8"/>
  <c r="AE231" i="8"/>
  <c r="AX219" i="11"/>
  <c r="AY219" i="11" s="1"/>
  <c r="AV218" i="11"/>
  <c r="AK233" i="8"/>
  <c r="AO233" i="8" s="1"/>
  <c r="R234" i="8"/>
  <c r="AJ233" i="8"/>
  <c r="S234" i="8"/>
  <c r="BL242" i="8"/>
  <c r="AF232" i="8"/>
  <c r="AG232" i="8" s="1"/>
  <c r="AM232" i="8"/>
  <c r="AL233" i="8"/>
  <c r="N233" i="8"/>
  <c r="O233" i="8" s="1"/>
  <c r="AP233" i="8"/>
  <c r="AQ233" i="8"/>
  <c r="AB230" i="8"/>
  <c r="BN242" i="8"/>
  <c r="BM242" i="8"/>
  <c r="BE232" i="8"/>
  <c r="AV219" i="8"/>
  <c r="AX220" i="8"/>
  <c r="AZ220" i="8" s="1"/>
  <c r="AH232" i="8"/>
  <c r="BD241" i="8"/>
  <c r="BC240" i="8" s="1"/>
  <c r="BH241" i="8"/>
  <c r="BJ241" i="8"/>
  <c r="BG241" i="8"/>
  <c r="BI242" i="8"/>
  <c r="BR230" i="8" l="1"/>
  <c r="BM249" i="11"/>
  <c r="BL249" i="11"/>
  <c r="BW245" i="11"/>
  <c r="BR245" i="11"/>
  <c r="BY245" i="11"/>
  <c r="BZ245" i="11" s="1"/>
  <c r="BQ245" i="11" s="1"/>
  <c r="BV245" i="11"/>
  <c r="BT246" i="11"/>
  <c r="BX246" i="11"/>
  <c r="AB228" i="11"/>
  <c r="BK249" i="11"/>
  <c r="BC249" i="11"/>
  <c r="AO246" i="11"/>
  <c r="AE246" i="11"/>
  <c r="AP246" i="11"/>
  <c r="AQ246" i="11"/>
  <c r="U244" i="11"/>
  <c r="V244" i="11" s="1"/>
  <c r="N244" i="11"/>
  <c r="R244" i="11" s="1"/>
  <c r="T245" i="11"/>
  <c r="AH231" i="8"/>
  <c r="BB230" i="8"/>
  <c r="AE230" i="8"/>
  <c r="AV217" i="11"/>
  <c r="AX218" i="11"/>
  <c r="AY218" i="11" s="1"/>
  <c r="AK232" i="8"/>
  <c r="AO232" i="8" s="1"/>
  <c r="AJ232" i="8"/>
  <c r="R233" i="8"/>
  <c r="S233" i="8"/>
  <c r="N232" i="8"/>
  <c r="O232" i="8" s="1"/>
  <c r="BN241" i="8"/>
  <c r="BM241" i="8"/>
  <c r="BD240" i="8"/>
  <c r="BC239" i="8" s="1"/>
  <c r="BH240" i="8"/>
  <c r="BG240" i="8"/>
  <c r="BJ240" i="8"/>
  <c r="BI241" i="8"/>
  <c r="AM231" i="8"/>
  <c r="AF231" i="8"/>
  <c r="AG231" i="8" s="1"/>
  <c r="AL232" i="8"/>
  <c r="AB229" i="8"/>
  <c r="AV218" i="8"/>
  <c r="AX219" i="8"/>
  <c r="AZ219" i="8" s="1"/>
  <c r="BL241" i="8"/>
  <c r="AP232" i="8"/>
  <c r="AQ232" i="8"/>
  <c r="BE231" i="8"/>
  <c r="BR229" i="8" l="1"/>
  <c r="BH249" i="11"/>
  <c r="BB248" i="11"/>
  <c r="S244" i="11"/>
  <c r="W244" i="11" s="1"/>
  <c r="CA245" i="11"/>
  <c r="CB245" i="11"/>
  <c r="CC245" i="11"/>
  <c r="BS245" i="11"/>
  <c r="BF248" i="11"/>
  <c r="AB227" i="11"/>
  <c r="BI248" i="11"/>
  <c r="BJ248" i="11" s="1"/>
  <c r="BA248" i="11" s="1"/>
  <c r="BD248" i="11" s="1"/>
  <c r="BG248" i="11"/>
  <c r="AH246" i="11"/>
  <c r="AG246" i="11"/>
  <c r="M244" i="11"/>
  <c r="Y244" i="11"/>
  <c r="X244" i="11"/>
  <c r="AH230" i="8"/>
  <c r="AE229" i="8"/>
  <c r="BB229" i="8"/>
  <c r="AV216" i="11"/>
  <c r="AX217" i="11"/>
  <c r="AY217" i="11" s="1"/>
  <c r="S232" i="8"/>
  <c r="AK231" i="8"/>
  <c r="AO231" i="8" s="1"/>
  <c r="R232" i="8"/>
  <c r="AJ231" i="8"/>
  <c r="BL240" i="8"/>
  <c r="AM230" i="8"/>
  <c r="AF230" i="8"/>
  <c r="AG230" i="8" s="1"/>
  <c r="AL231" i="8"/>
  <c r="N231" i="8"/>
  <c r="O231" i="8" s="1"/>
  <c r="BE230" i="8"/>
  <c r="BN240" i="8"/>
  <c r="BM240" i="8"/>
  <c r="AQ231" i="8"/>
  <c r="AP231" i="8"/>
  <c r="AX218" i="8"/>
  <c r="AZ218" i="8" s="1"/>
  <c r="AV217" i="8"/>
  <c r="BD239" i="8"/>
  <c r="BC238" i="8" s="1"/>
  <c r="BH239" i="8"/>
  <c r="BJ239" i="8"/>
  <c r="BG239" i="8"/>
  <c r="BI240" i="8"/>
  <c r="AB228" i="8"/>
  <c r="BR228" i="8" l="1"/>
  <c r="BK248" i="11"/>
  <c r="BW244" i="11"/>
  <c r="BR244" i="11"/>
  <c r="BY244" i="11"/>
  <c r="BZ244" i="11" s="1"/>
  <c r="BQ244" i="11" s="1"/>
  <c r="BV244" i="11"/>
  <c r="BT245" i="11"/>
  <c r="BX245" i="11"/>
  <c r="AB226" i="11"/>
  <c r="BM248" i="11"/>
  <c r="BL248" i="11"/>
  <c r="BC248" i="11"/>
  <c r="AM245" i="11"/>
  <c r="AN245" i="11" s="1"/>
  <c r="AF245" i="11"/>
  <c r="AJ245" i="11"/>
  <c r="AK245" i="11"/>
  <c r="AL246" i="11"/>
  <c r="AH229" i="8"/>
  <c r="P244" i="11"/>
  <c r="O244" i="11"/>
  <c r="BB228" i="8"/>
  <c r="AE228" i="8"/>
  <c r="AV215" i="11"/>
  <c r="AX216" i="11"/>
  <c r="AY216" i="11" s="1"/>
  <c r="AJ230" i="8"/>
  <c r="AK230" i="8"/>
  <c r="AO230" i="8" s="1"/>
  <c r="S231" i="8"/>
  <c r="R231" i="8"/>
  <c r="BL239" i="8"/>
  <c r="N230" i="8"/>
  <c r="O230" i="8" s="1"/>
  <c r="AF229" i="8"/>
  <c r="AG229" i="8" s="1"/>
  <c r="AM229" i="8"/>
  <c r="AL230" i="8"/>
  <c r="BN239" i="8"/>
  <c r="BM239" i="8"/>
  <c r="AQ230" i="8"/>
  <c r="AP230" i="8"/>
  <c r="AB227" i="8"/>
  <c r="BD238" i="8"/>
  <c r="BC237" i="8" s="1"/>
  <c r="BH238" i="8"/>
  <c r="BJ238" i="8"/>
  <c r="BG238" i="8"/>
  <c r="BI239" i="8"/>
  <c r="AX217" i="8"/>
  <c r="AZ217" i="8" s="1"/>
  <c r="AV216" i="8"/>
  <c r="BE229" i="8"/>
  <c r="BR227" i="8" l="1"/>
  <c r="BI247" i="11"/>
  <c r="BJ247" i="11" s="1"/>
  <c r="BA247" i="11" s="1"/>
  <c r="BD247" i="11" s="1"/>
  <c r="BB247" i="11"/>
  <c r="CA244" i="11"/>
  <c r="CC244" i="11"/>
  <c r="CB244" i="11"/>
  <c r="BS244" i="11"/>
  <c r="AB225" i="11"/>
  <c r="BF247" i="11"/>
  <c r="BH248" i="11"/>
  <c r="BG247" i="11"/>
  <c r="AO245" i="11"/>
  <c r="AE245" i="11"/>
  <c r="AQ245" i="11"/>
  <c r="AP245" i="11"/>
  <c r="N243" i="11"/>
  <c r="R243" i="11" s="1"/>
  <c r="U243" i="11"/>
  <c r="V243" i="11" s="1"/>
  <c r="T244" i="11"/>
  <c r="BE228" i="8"/>
  <c r="BB227" i="8"/>
  <c r="AE227" i="8"/>
  <c r="AV214" i="11"/>
  <c r="AX215" i="11"/>
  <c r="AY215" i="11" s="1"/>
  <c r="AK229" i="8"/>
  <c r="AO229" i="8" s="1"/>
  <c r="AJ229" i="8"/>
  <c r="R230" i="8"/>
  <c r="S230" i="8"/>
  <c r="BL238" i="8"/>
  <c r="N229" i="8"/>
  <c r="O229" i="8" s="1"/>
  <c r="AF228" i="8"/>
  <c r="AG228" i="8" s="1"/>
  <c r="AM228" i="8"/>
  <c r="AL229" i="8"/>
  <c r="AX216" i="8"/>
  <c r="AZ216" i="8" s="1"/>
  <c r="AV215" i="8"/>
  <c r="BD237" i="8"/>
  <c r="BC236" i="8" s="1"/>
  <c r="BH237" i="8"/>
  <c r="BJ237" i="8"/>
  <c r="BG237" i="8"/>
  <c r="BI238" i="8"/>
  <c r="AQ229" i="8"/>
  <c r="AP229" i="8"/>
  <c r="BN238" i="8"/>
  <c r="BM238" i="8"/>
  <c r="AH228" i="8"/>
  <c r="AB226" i="8"/>
  <c r="BR226" i="8" s="1"/>
  <c r="BL247" i="11" l="1"/>
  <c r="BC247" i="11"/>
  <c r="BF246" i="11" s="1"/>
  <c r="BM247" i="11"/>
  <c r="BW243" i="11"/>
  <c r="BR243" i="11"/>
  <c r="S243" i="11"/>
  <c r="W243" i="11" s="1"/>
  <c r="BK247" i="11"/>
  <c r="BV243" i="11"/>
  <c r="BY243" i="11"/>
  <c r="BZ243" i="11" s="1"/>
  <c r="BQ243" i="11" s="1"/>
  <c r="BX244" i="11"/>
  <c r="BT244" i="11"/>
  <c r="AB224" i="11"/>
  <c r="AH245" i="11"/>
  <c r="AG245" i="11"/>
  <c r="M243" i="11"/>
  <c r="X243" i="11"/>
  <c r="Y243" i="11"/>
  <c r="BE227" i="8"/>
  <c r="AE226" i="8"/>
  <c r="BB226" i="8"/>
  <c r="AV213" i="11"/>
  <c r="AX214" i="11"/>
  <c r="AY214" i="11" s="1"/>
  <c r="S229" i="8"/>
  <c r="AH227" i="8"/>
  <c r="AK228" i="8"/>
  <c r="AO228" i="8" s="1"/>
  <c r="AJ228" i="8"/>
  <c r="R229" i="8"/>
  <c r="BL237" i="8"/>
  <c r="AQ228" i="8"/>
  <c r="AP228" i="8"/>
  <c r="AF227" i="8"/>
  <c r="AG227" i="8" s="1"/>
  <c r="AM227" i="8"/>
  <c r="AL228" i="8"/>
  <c r="BN237" i="8"/>
  <c r="BM237" i="8"/>
  <c r="BJ236" i="8"/>
  <c r="BH236" i="8"/>
  <c r="BG236" i="8"/>
  <c r="BD236" i="8"/>
  <c r="BC235" i="8" s="1"/>
  <c r="BI237" i="8"/>
  <c r="AX215" i="8"/>
  <c r="AZ215" i="8" s="1"/>
  <c r="AV214" i="8"/>
  <c r="N228" i="8"/>
  <c r="O228" i="8" s="1"/>
  <c r="AB225" i="8"/>
  <c r="BG246" i="11" l="1"/>
  <c r="BB246" i="11"/>
  <c r="BH247" i="11"/>
  <c r="BI246" i="11"/>
  <c r="BJ246" i="11" s="1"/>
  <c r="BL246" i="11" s="1"/>
  <c r="CA243" i="11"/>
  <c r="CC243" i="11"/>
  <c r="CB243" i="11"/>
  <c r="AB223" i="11"/>
  <c r="AL245" i="11"/>
  <c r="AF244" i="11"/>
  <c r="AJ244" i="11" s="1"/>
  <c r="AM244" i="11"/>
  <c r="AN244" i="11" s="1"/>
  <c r="AK244" i="11"/>
  <c r="BE226" i="8"/>
  <c r="P243" i="11"/>
  <c r="O243" i="11"/>
  <c r="AV212" i="11"/>
  <c r="AX213" i="11"/>
  <c r="AY213" i="11" s="1"/>
  <c r="AK227" i="8"/>
  <c r="AO227" i="8" s="1"/>
  <c r="AH226" i="8"/>
  <c r="AJ227" i="8"/>
  <c r="R228" i="8"/>
  <c r="S228" i="8"/>
  <c r="BL236" i="8"/>
  <c r="AQ227" i="8"/>
  <c r="AP227" i="8"/>
  <c r="AF226" i="8"/>
  <c r="AK226" i="8" s="1"/>
  <c r="AM226" i="8"/>
  <c r="AL227" i="8"/>
  <c r="BJ235" i="8"/>
  <c r="BH235" i="8"/>
  <c r="BG235" i="8"/>
  <c r="BD235" i="8"/>
  <c r="BC234" i="8" s="1"/>
  <c r="BI236" i="8"/>
  <c r="BN236" i="8"/>
  <c r="BM236" i="8"/>
  <c r="AB224" i="8"/>
  <c r="N227" i="8"/>
  <c r="O227" i="8" s="1"/>
  <c r="AX214" i="8"/>
  <c r="AZ214" i="8" s="1"/>
  <c r="AV213" i="8"/>
  <c r="BK246" i="11" l="1"/>
  <c r="BA246" i="11"/>
  <c r="BM246" i="11"/>
  <c r="BT243" i="11"/>
  <c r="BS243" i="11"/>
  <c r="AB222" i="11"/>
  <c r="AO244" i="11"/>
  <c r="AE244" i="11"/>
  <c r="AQ244" i="11"/>
  <c r="AP244" i="11"/>
  <c r="N242" i="11"/>
  <c r="S242" i="11" s="1"/>
  <c r="U242" i="11"/>
  <c r="V242" i="11" s="1"/>
  <c r="T243" i="11"/>
  <c r="AV211" i="11"/>
  <c r="AX212" i="11"/>
  <c r="AY212" i="11" s="1"/>
  <c r="R227" i="8"/>
  <c r="S227" i="8"/>
  <c r="BL235" i="8"/>
  <c r="BD234" i="8"/>
  <c r="BC233" i="8" s="1"/>
  <c r="BJ234" i="8"/>
  <c r="BH234" i="8"/>
  <c r="BG234" i="8"/>
  <c r="BI235" i="8"/>
  <c r="AQ226" i="8"/>
  <c r="AP226" i="8"/>
  <c r="AX213" i="8"/>
  <c r="AZ213" i="8" s="1"/>
  <c r="AV212" i="8"/>
  <c r="AJ226" i="8"/>
  <c r="N226" i="8"/>
  <c r="O226" i="8" s="1"/>
  <c r="AG226" i="8"/>
  <c r="BN235" i="8"/>
  <c r="BM235" i="8"/>
  <c r="AO226" i="8"/>
  <c r="AB223" i="8"/>
  <c r="BD246" i="11" l="1"/>
  <c r="BC246" i="11"/>
  <c r="BW242" i="11"/>
  <c r="BR242" i="11"/>
  <c r="R242" i="11"/>
  <c r="BY242" i="11"/>
  <c r="BZ242" i="11" s="1"/>
  <c r="BQ242" i="11" s="1"/>
  <c r="BV242" i="11"/>
  <c r="BX243" i="11"/>
  <c r="AB221" i="11"/>
  <c r="AH244" i="11"/>
  <c r="AG244" i="11"/>
  <c r="W242" i="11"/>
  <c r="M242" i="11"/>
  <c r="X242" i="11"/>
  <c r="Y242" i="11"/>
  <c r="AV210" i="11"/>
  <c r="AX211" i="11"/>
  <c r="AY211" i="11" s="1"/>
  <c r="S226" i="8"/>
  <c r="R226" i="8"/>
  <c r="BJ233" i="8"/>
  <c r="BH233" i="8"/>
  <c r="BG233" i="8"/>
  <c r="BD233" i="8"/>
  <c r="BC232" i="8" s="1"/>
  <c r="BI234" i="8"/>
  <c r="AF225" i="8"/>
  <c r="AJ225" i="8" s="1"/>
  <c r="AM225" i="8"/>
  <c r="AN225" i="8" s="1"/>
  <c r="AE225" i="8" s="1"/>
  <c r="AH225" i="8" s="1"/>
  <c r="AL226" i="8"/>
  <c r="AB222" i="8"/>
  <c r="N225" i="8"/>
  <c r="U225" i="8"/>
  <c r="V225" i="8" s="1"/>
  <c r="M225" i="8" s="1"/>
  <c r="P225" i="8" s="1"/>
  <c r="BL234" i="8"/>
  <c r="AX212" i="8"/>
  <c r="AZ212" i="8" s="1"/>
  <c r="AV211" i="8"/>
  <c r="BN234" i="8"/>
  <c r="BM234" i="8"/>
  <c r="BH246" i="11" l="1"/>
  <c r="BF245" i="11"/>
  <c r="BB245" i="11"/>
  <c r="BG245" i="11"/>
  <c r="BI245" i="11"/>
  <c r="BJ245" i="11" s="1"/>
  <c r="CA242" i="11"/>
  <c r="CC242" i="11"/>
  <c r="CB242" i="11"/>
  <c r="BS242" i="11"/>
  <c r="AB220" i="11"/>
  <c r="AL244" i="11"/>
  <c r="AJ243" i="11"/>
  <c r="AF243" i="11"/>
  <c r="AK243" i="11" s="1"/>
  <c r="AM243" i="11"/>
  <c r="AN243" i="11" s="1"/>
  <c r="P242" i="11"/>
  <c r="O242" i="11"/>
  <c r="O225" i="8"/>
  <c r="N224" i="8" s="1"/>
  <c r="AV209" i="11"/>
  <c r="AX210" i="11"/>
  <c r="AY210" i="11" s="1"/>
  <c r="R225" i="8"/>
  <c r="S225" i="8"/>
  <c r="W225" i="8" s="1"/>
  <c r="BL233" i="8"/>
  <c r="AK225" i="8"/>
  <c r="AO225" i="8" s="1"/>
  <c r="Y225" i="8"/>
  <c r="X225" i="8"/>
  <c r="BJ232" i="8"/>
  <c r="BG232" i="8"/>
  <c r="BH232" i="8"/>
  <c r="BD232" i="8"/>
  <c r="BC231" i="8" s="1"/>
  <c r="BI233" i="8"/>
  <c r="AQ225" i="8"/>
  <c r="AP225" i="8"/>
  <c r="BN233" i="8"/>
  <c r="BM233" i="8"/>
  <c r="AG225" i="8"/>
  <c r="AB221" i="8"/>
  <c r="AV210" i="8"/>
  <c r="AX211" i="8"/>
  <c r="AZ211" i="8" s="1"/>
  <c r="BL245" i="11" l="1"/>
  <c r="BA245" i="11"/>
  <c r="BM245" i="11"/>
  <c r="BK245" i="11"/>
  <c r="BW241" i="11"/>
  <c r="BR241" i="11"/>
  <c r="BV241" i="11"/>
  <c r="BY241" i="11"/>
  <c r="BZ241" i="11" s="1"/>
  <c r="BQ241" i="11" s="1"/>
  <c r="BT242" i="11"/>
  <c r="BX242" i="11"/>
  <c r="AB219" i="11"/>
  <c r="AO243" i="11"/>
  <c r="AP243" i="11"/>
  <c r="AQ243" i="11"/>
  <c r="AE243" i="11"/>
  <c r="T225" i="8"/>
  <c r="U241" i="11"/>
  <c r="V241" i="11" s="1"/>
  <c r="N241" i="11"/>
  <c r="R241" i="11" s="1"/>
  <c r="T242" i="11"/>
  <c r="U224" i="8"/>
  <c r="V224" i="8" s="1"/>
  <c r="M224" i="8" s="1"/>
  <c r="P224" i="8" s="1"/>
  <c r="AV208" i="11"/>
  <c r="AX209" i="11"/>
  <c r="AY209" i="11" s="1"/>
  <c r="R224" i="8"/>
  <c r="S224" i="8"/>
  <c r="BL232" i="8"/>
  <c r="BH231" i="8"/>
  <c r="BG231" i="8"/>
  <c r="BD231" i="8"/>
  <c r="BC230" i="8" s="1"/>
  <c r="BJ231" i="8"/>
  <c r="BI232" i="8"/>
  <c r="AF224" i="8"/>
  <c r="AJ224" i="8" s="1"/>
  <c r="AM224" i="8"/>
  <c r="AN224" i="8" s="1"/>
  <c r="AE224" i="8" s="1"/>
  <c r="AH224" i="8" s="1"/>
  <c r="AL225" i="8"/>
  <c r="BN232" i="8"/>
  <c r="BM232" i="8"/>
  <c r="AV209" i="8"/>
  <c r="AX210" i="8"/>
  <c r="AZ210" i="8" s="1"/>
  <c r="AB220" i="8"/>
  <c r="BD245" i="11" l="1"/>
  <c r="BC245" i="11"/>
  <c r="CA241" i="11"/>
  <c r="S241" i="11"/>
  <c r="W241" i="11" s="1"/>
  <c r="CB241" i="11"/>
  <c r="CC241" i="11"/>
  <c r="BT241" i="11"/>
  <c r="AB218" i="11"/>
  <c r="AH243" i="11"/>
  <c r="AG243" i="11"/>
  <c r="W224" i="8"/>
  <c r="M241" i="11"/>
  <c r="X241" i="11"/>
  <c r="Y241" i="11"/>
  <c r="Y224" i="8"/>
  <c r="O224" i="8"/>
  <c r="N223" i="8" s="1"/>
  <c r="X224" i="8"/>
  <c r="AV207" i="11"/>
  <c r="AX208" i="11"/>
  <c r="AY208" i="11" s="1"/>
  <c r="AK224" i="8"/>
  <c r="AO224" i="8" s="1"/>
  <c r="BN231" i="8"/>
  <c r="BM231" i="8"/>
  <c r="BD230" i="8"/>
  <c r="BC229" i="8" s="1"/>
  <c r="BH230" i="8"/>
  <c r="BJ230" i="8"/>
  <c r="BG230" i="8"/>
  <c r="BI231" i="8"/>
  <c r="AB219" i="8"/>
  <c r="AQ224" i="8"/>
  <c r="AP224" i="8"/>
  <c r="BL231" i="8"/>
  <c r="AG224" i="8"/>
  <c r="AV208" i="8"/>
  <c r="AX209" i="8"/>
  <c r="AZ209" i="8" s="1"/>
  <c r="BH245" i="11" l="1"/>
  <c r="BB244" i="11"/>
  <c r="BI244" i="11"/>
  <c r="BJ244" i="11" s="1"/>
  <c r="BF244" i="11"/>
  <c r="BG244" i="11"/>
  <c r="BS241" i="11"/>
  <c r="AB217" i="11"/>
  <c r="AL243" i="11"/>
  <c r="AF242" i="11"/>
  <c r="AM242" i="11"/>
  <c r="AN242" i="11" s="1"/>
  <c r="AJ242" i="11"/>
  <c r="AK242" i="11"/>
  <c r="U223" i="8"/>
  <c r="V223" i="8" s="1"/>
  <c r="M223" i="8" s="1"/>
  <c r="P223" i="8" s="1"/>
  <c r="T224" i="8"/>
  <c r="R223" i="8"/>
  <c r="P241" i="11"/>
  <c r="S223" i="8"/>
  <c r="O241" i="11"/>
  <c r="AV206" i="11"/>
  <c r="AX207" i="11"/>
  <c r="AY207" i="11" s="1"/>
  <c r="BN230" i="8"/>
  <c r="BM230" i="8"/>
  <c r="AV207" i="8"/>
  <c r="AX208" i="8"/>
  <c r="AZ208" i="8" s="1"/>
  <c r="BJ229" i="8"/>
  <c r="BH229" i="8"/>
  <c r="BG229" i="8"/>
  <c r="BD229" i="8"/>
  <c r="BC228" i="8" s="1"/>
  <c r="BI230" i="8"/>
  <c r="AF223" i="8"/>
  <c r="AM223" i="8"/>
  <c r="AN223" i="8" s="1"/>
  <c r="AE223" i="8" s="1"/>
  <c r="AH223" i="8" s="1"/>
  <c r="AL224" i="8"/>
  <c r="AB218" i="8"/>
  <c r="BL230" i="8"/>
  <c r="BM244" i="11" l="1"/>
  <c r="BA244" i="11"/>
  <c r="BL244" i="11"/>
  <c r="BK244" i="11"/>
  <c r="BW240" i="11"/>
  <c r="BR240" i="11"/>
  <c r="BX241" i="11"/>
  <c r="BY240" i="11"/>
  <c r="BZ240" i="11" s="1"/>
  <c r="BQ240" i="11" s="1"/>
  <c r="BV240" i="11"/>
  <c r="AB216" i="11"/>
  <c r="AO242" i="11"/>
  <c r="AE242" i="11"/>
  <c r="AP242" i="11"/>
  <c r="AQ242" i="11"/>
  <c r="O223" i="8"/>
  <c r="U222" i="8" s="1"/>
  <c r="V222" i="8" s="1"/>
  <c r="M222" i="8" s="1"/>
  <c r="P222" i="8" s="1"/>
  <c r="W223" i="8"/>
  <c r="X223" i="8"/>
  <c r="Y223" i="8"/>
  <c r="N240" i="11"/>
  <c r="S240" i="11" s="1"/>
  <c r="U240" i="11"/>
  <c r="V240" i="11" s="1"/>
  <c r="T241" i="11"/>
  <c r="AG223" i="8"/>
  <c r="AM222" i="8" s="1"/>
  <c r="AN222" i="8" s="1"/>
  <c r="AE222" i="8" s="1"/>
  <c r="AH222" i="8" s="1"/>
  <c r="AV205" i="11"/>
  <c r="AX206" i="11"/>
  <c r="AY206" i="11" s="1"/>
  <c r="BL229" i="8"/>
  <c r="BJ228" i="8"/>
  <c r="BG228" i="8"/>
  <c r="BD228" i="8"/>
  <c r="BC227" i="8" s="1"/>
  <c r="BH228" i="8"/>
  <c r="BI229" i="8"/>
  <c r="AQ223" i="8"/>
  <c r="AP223" i="8"/>
  <c r="BN229" i="8"/>
  <c r="BM229" i="8"/>
  <c r="AJ223" i="8"/>
  <c r="AK223" i="8"/>
  <c r="AO223" i="8" s="1"/>
  <c r="AB217" i="8"/>
  <c r="AV206" i="8"/>
  <c r="AX207" i="8"/>
  <c r="AZ207" i="8" s="1"/>
  <c r="BD244" i="11" l="1"/>
  <c r="BC244" i="11"/>
  <c r="R240" i="11"/>
  <c r="CA240" i="11"/>
  <c r="CC240" i="11"/>
  <c r="CB240" i="11"/>
  <c r="AB215" i="11"/>
  <c r="S222" i="8"/>
  <c r="N222" i="8"/>
  <c r="O222" i="8" s="1"/>
  <c r="T222" i="8" s="1"/>
  <c r="T223" i="8"/>
  <c r="AH242" i="11"/>
  <c r="AG242" i="11"/>
  <c r="Y222" i="8"/>
  <c r="X222" i="8"/>
  <c r="R222" i="8"/>
  <c r="W240" i="11"/>
  <c r="M240" i="11"/>
  <c r="X240" i="11"/>
  <c r="Y240" i="11"/>
  <c r="AF222" i="8"/>
  <c r="AG222" i="8" s="1"/>
  <c r="AM221" i="8" s="1"/>
  <c r="AN221" i="8" s="1"/>
  <c r="AE221" i="8" s="1"/>
  <c r="AH221" i="8" s="1"/>
  <c r="AL223" i="8"/>
  <c r="AV204" i="11"/>
  <c r="AX205" i="11"/>
  <c r="AY205" i="11" s="1"/>
  <c r="BL228" i="8"/>
  <c r="AQ222" i="8"/>
  <c r="AP222" i="8"/>
  <c r="BJ227" i="8"/>
  <c r="BG227" i="8"/>
  <c r="BD227" i="8"/>
  <c r="BC226" i="8" s="1"/>
  <c r="BH227" i="8"/>
  <c r="BI228" i="8"/>
  <c r="AK222" i="8"/>
  <c r="AJ222" i="8"/>
  <c r="AB216" i="8"/>
  <c r="BN228" i="8"/>
  <c r="BM228" i="8"/>
  <c r="AX206" i="8"/>
  <c r="AZ206" i="8" s="1"/>
  <c r="AV205" i="8"/>
  <c r="BB243" i="11" l="1"/>
  <c r="BF243" i="11"/>
  <c r="BI243" i="11"/>
  <c r="BJ243" i="11" s="1"/>
  <c r="BG243" i="11"/>
  <c r="BH244" i="11"/>
  <c r="BT240" i="11"/>
  <c r="BS240" i="11"/>
  <c r="AB214" i="11"/>
  <c r="R221" i="8"/>
  <c r="W222" i="8"/>
  <c r="N221" i="8"/>
  <c r="U221" i="8"/>
  <c r="V221" i="8" s="1"/>
  <c r="M221" i="8" s="1"/>
  <c r="P221" i="8" s="1"/>
  <c r="S221" i="8"/>
  <c r="W221" i="8" s="1"/>
  <c r="AL242" i="11"/>
  <c r="AJ241" i="11"/>
  <c r="AM241" i="11"/>
  <c r="AN241" i="11" s="1"/>
  <c r="AF241" i="11"/>
  <c r="AK241" i="11"/>
  <c r="P240" i="11"/>
  <c r="O240" i="11"/>
  <c r="AO222" i="8"/>
  <c r="AF221" i="8"/>
  <c r="AJ221" i="8" s="1"/>
  <c r="AL222" i="8"/>
  <c r="AV203" i="11"/>
  <c r="AX204" i="11"/>
  <c r="AY204" i="11" s="1"/>
  <c r="AK221" i="8"/>
  <c r="BL227" i="8"/>
  <c r="BJ226" i="8"/>
  <c r="BD226" i="8"/>
  <c r="BC225" i="8" s="1"/>
  <c r="BI227" i="8"/>
  <c r="AB215" i="8"/>
  <c r="BN227" i="8"/>
  <c r="BM227" i="8"/>
  <c r="AP221" i="8"/>
  <c r="AQ221" i="8"/>
  <c r="AV204" i="8"/>
  <c r="AX205" i="8"/>
  <c r="AZ205" i="8" s="1"/>
  <c r="BK243" i="11" l="1"/>
  <c r="BM243" i="11"/>
  <c r="BA243" i="11"/>
  <c r="BL243" i="11"/>
  <c r="BW239" i="11"/>
  <c r="BR239" i="11"/>
  <c r="BV239" i="11"/>
  <c r="BY239" i="11"/>
  <c r="BZ239" i="11" s="1"/>
  <c r="BQ239" i="11" s="1"/>
  <c r="BX240" i="11"/>
  <c r="AB213" i="11"/>
  <c r="Y221" i="8"/>
  <c r="X221" i="8"/>
  <c r="O221" i="8"/>
  <c r="R220" i="8" s="1"/>
  <c r="AO241" i="11"/>
  <c r="AP241" i="11"/>
  <c r="AQ241" i="11"/>
  <c r="AE241" i="11"/>
  <c r="N239" i="11"/>
  <c r="R239" i="11" s="1"/>
  <c r="U239" i="11"/>
  <c r="V239" i="11" s="1"/>
  <c r="T240" i="11"/>
  <c r="AG221" i="8"/>
  <c r="AM220" i="8" s="1"/>
  <c r="AN220" i="8" s="1"/>
  <c r="AO221" i="8"/>
  <c r="AV202" i="11"/>
  <c r="AX203" i="11"/>
  <c r="AY203" i="11" s="1"/>
  <c r="BG226" i="8"/>
  <c r="BH226" i="8"/>
  <c r="BL226" i="8" s="1"/>
  <c r="BN226" i="8"/>
  <c r="BM226" i="8"/>
  <c r="AV203" i="8"/>
  <c r="AX204" i="8"/>
  <c r="AZ204" i="8" s="1"/>
  <c r="BJ225" i="8"/>
  <c r="BK225" i="8" s="1"/>
  <c r="BI226" i="8"/>
  <c r="AB214" i="8"/>
  <c r="BD243" i="11" l="1"/>
  <c r="BC243" i="11"/>
  <c r="BH243" i="11" s="1"/>
  <c r="CA239" i="11"/>
  <c r="S239" i="11"/>
  <c r="W239" i="11" s="1"/>
  <c r="CC239" i="11"/>
  <c r="CB239" i="11"/>
  <c r="BT239" i="11"/>
  <c r="AB212" i="11"/>
  <c r="BB225" i="8"/>
  <c r="BE225" i="8" s="1"/>
  <c r="T221" i="8"/>
  <c r="N220" i="8"/>
  <c r="U220" i="8"/>
  <c r="V220" i="8" s="1"/>
  <c r="M220" i="8" s="1"/>
  <c r="P220" i="8" s="1"/>
  <c r="S220" i="8"/>
  <c r="AH241" i="11"/>
  <c r="AG241" i="11"/>
  <c r="M239" i="11"/>
  <c r="X239" i="11"/>
  <c r="Y239" i="11"/>
  <c r="AL221" i="8"/>
  <c r="AF220" i="8"/>
  <c r="AP220" i="8"/>
  <c r="AE220" i="8"/>
  <c r="AH220" i="8" s="1"/>
  <c r="AV201" i="11"/>
  <c r="AX202" i="11"/>
  <c r="AY202" i="11" s="1"/>
  <c r="AJ220" i="8"/>
  <c r="AK220" i="8"/>
  <c r="AQ220" i="8"/>
  <c r="BH225" i="8"/>
  <c r="BL225" i="8" s="1"/>
  <c r="BG225" i="8"/>
  <c r="BM225" i="8"/>
  <c r="BN225" i="8"/>
  <c r="AV202" i="8"/>
  <c r="AX203" i="8"/>
  <c r="AZ203" i="8" s="1"/>
  <c r="AB213" i="8"/>
  <c r="BB242" i="11" l="1"/>
  <c r="BF242" i="11"/>
  <c r="BG242" i="11"/>
  <c r="BK242" i="11" s="1"/>
  <c r="BI242" i="11"/>
  <c r="BJ242" i="11" s="1"/>
  <c r="BS239" i="11"/>
  <c r="AB211" i="11"/>
  <c r="W220" i="8"/>
  <c r="BD225" i="8"/>
  <c r="BC224" i="8" s="1"/>
  <c r="X220" i="8"/>
  <c r="Y220" i="8"/>
  <c r="O220" i="8"/>
  <c r="AL241" i="11"/>
  <c r="AF240" i="11"/>
  <c r="AM240" i="11"/>
  <c r="AN240" i="11" s="1"/>
  <c r="AJ240" i="11"/>
  <c r="AK240" i="11"/>
  <c r="AO220" i="8"/>
  <c r="P239" i="11"/>
  <c r="O239" i="11"/>
  <c r="AG220" i="8"/>
  <c r="AF219" i="8" s="1"/>
  <c r="AV200" i="11"/>
  <c r="AX201" i="11"/>
  <c r="AY201" i="11" s="1"/>
  <c r="AX202" i="8"/>
  <c r="AZ202" i="8" s="1"/>
  <c r="AV201" i="8"/>
  <c r="AB212" i="8"/>
  <c r="BL242" i="11" l="1"/>
  <c r="BA242" i="11"/>
  <c r="BM242" i="11"/>
  <c r="BW238" i="11"/>
  <c r="BR238" i="11"/>
  <c r="BX239" i="11"/>
  <c r="BV238" i="11"/>
  <c r="BY238" i="11"/>
  <c r="BZ238" i="11" s="1"/>
  <c r="BQ238" i="11" s="1"/>
  <c r="BG224" i="8"/>
  <c r="BI225" i="8"/>
  <c r="BH224" i="8"/>
  <c r="AB210" i="11"/>
  <c r="BJ224" i="8"/>
  <c r="BK224" i="8" s="1"/>
  <c r="BM224" i="8" s="1"/>
  <c r="AO240" i="11"/>
  <c r="S219" i="8"/>
  <c r="N219" i="8"/>
  <c r="U219" i="8"/>
  <c r="V219" i="8" s="1"/>
  <c r="T220" i="8"/>
  <c r="R219" i="8"/>
  <c r="AP240" i="11"/>
  <c r="AE240" i="11"/>
  <c r="AQ240" i="11"/>
  <c r="AM219" i="8"/>
  <c r="AN219" i="8" s="1"/>
  <c r="AP219" i="8" s="1"/>
  <c r="U238" i="11"/>
  <c r="V238" i="11" s="1"/>
  <c r="N238" i="11"/>
  <c r="S238" i="11" s="1"/>
  <c r="AJ219" i="8"/>
  <c r="AL220" i="8"/>
  <c r="T239" i="11"/>
  <c r="AK219" i="8"/>
  <c r="AX200" i="11"/>
  <c r="AY200" i="11" s="1"/>
  <c r="AV199" i="11"/>
  <c r="AX201" i="8"/>
  <c r="AZ201" i="8" s="1"/>
  <c r="AV200" i="8"/>
  <c r="AB211" i="8"/>
  <c r="BD242" i="11" l="1"/>
  <c r="BC242" i="11"/>
  <c r="R238" i="11"/>
  <c r="CA238" i="11"/>
  <c r="BL224" i="8"/>
  <c r="CC238" i="11"/>
  <c r="CB238" i="11"/>
  <c r="BS238" i="11"/>
  <c r="AB209" i="11"/>
  <c r="BB224" i="8"/>
  <c r="BE224" i="8" s="1"/>
  <c r="BN224" i="8"/>
  <c r="W219" i="8"/>
  <c r="M219" i="8"/>
  <c r="O219" i="8" s="1"/>
  <c r="Y219" i="8"/>
  <c r="X219" i="8"/>
  <c r="AH240" i="11"/>
  <c r="AG240" i="11"/>
  <c r="AE219" i="8"/>
  <c r="AG219" i="8" s="1"/>
  <c r="AL219" i="8" s="1"/>
  <c r="AQ219" i="8"/>
  <c r="AO219" i="8"/>
  <c r="W238" i="11"/>
  <c r="M238" i="11"/>
  <c r="X238" i="11"/>
  <c r="Y238" i="11"/>
  <c r="AX199" i="11"/>
  <c r="AY199" i="11" s="1"/>
  <c r="AV198" i="11"/>
  <c r="AX200" i="8"/>
  <c r="AZ200" i="8" s="1"/>
  <c r="AV199" i="8"/>
  <c r="AB210" i="8"/>
  <c r="BB241" i="11" l="1"/>
  <c r="BI241" i="11"/>
  <c r="BJ241" i="11" s="1"/>
  <c r="BF241" i="11"/>
  <c r="BH242" i="11"/>
  <c r="BG241" i="11"/>
  <c r="BW237" i="11"/>
  <c r="BR237" i="11"/>
  <c r="BV237" i="11"/>
  <c r="BY237" i="11"/>
  <c r="BZ237" i="11" s="1"/>
  <c r="BQ237" i="11" s="1"/>
  <c r="BT238" i="11"/>
  <c r="BX238" i="11"/>
  <c r="AB208" i="11"/>
  <c r="BD224" i="8"/>
  <c r="BC223" i="8" s="1"/>
  <c r="N218" i="8"/>
  <c r="R218" i="8"/>
  <c r="S218" i="8"/>
  <c r="U218" i="8"/>
  <c r="V218" i="8" s="1"/>
  <c r="P219" i="8"/>
  <c r="T219" i="8"/>
  <c r="AH219" i="8"/>
  <c r="AF239" i="11"/>
  <c r="AJ239" i="11" s="1"/>
  <c r="AM239" i="11"/>
  <c r="AN239" i="11" s="1"/>
  <c r="AK239" i="11"/>
  <c r="AL240" i="11"/>
  <c r="P238" i="11"/>
  <c r="O238" i="11"/>
  <c r="AF218" i="8"/>
  <c r="AM218" i="8"/>
  <c r="AN218" i="8" s="1"/>
  <c r="AK218" i="8"/>
  <c r="AO218" i="8" s="1"/>
  <c r="AJ218" i="8"/>
  <c r="AX198" i="11"/>
  <c r="AY198" i="11" s="1"/>
  <c r="AV197" i="11"/>
  <c r="AV198" i="8"/>
  <c r="AX199" i="8"/>
  <c r="AZ199" i="8" s="1"/>
  <c r="AB209" i="8"/>
  <c r="BK241" i="11" l="1"/>
  <c r="BM241" i="11"/>
  <c r="BL241" i="11"/>
  <c r="BA241" i="11"/>
  <c r="CA237" i="11"/>
  <c r="CC237" i="11"/>
  <c r="CB237" i="11"/>
  <c r="BS237" i="11"/>
  <c r="AB207" i="11"/>
  <c r="BG223" i="8"/>
  <c r="BJ223" i="8"/>
  <c r="BK223" i="8" s="1"/>
  <c r="BH223" i="8"/>
  <c r="BI224" i="8"/>
  <c r="W218" i="8"/>
  <c r="M218" i="8"/>
  <c r="O218" i="8" s="1"/>
  <c r="Y218" i="8"/>
  <c r="X218" i="8"/>
  <c r="AO239" i="11"/>
  <c r="AE239" i="11"/>
  <c r="AP239" i="11"/>
  <c r="AQ239" i="11"/>
  <c r="U237" i="11"/>
  <c r="V237" i="11" s="1"/>
  <c r="N237" i="11"/>
  <c r="S237" i="11" s="1"/>
  <c r="T238" i="11"/>
  <c r="AQ218" i="8"/>
  <c r="AE218" i="8"/>
  <c r="AG218" i="8" s="1"/>
  <c r="AP218" i="8"/>
  <c r="AX197" i="11"/>
  <c r="AY197" i="11" s="1"/>
  <c r="AV196" i="11"/>
  <c r="AB208" i="8"/>
  <c r="AX198" i="8"/>
  <c r="AZ198" i="8" s="1"/>
  <c r="AV197" i="8"/>
  <c r="BC241" i="11" l="1"/>
  <c r="BF240" i="11" s="1"/>
  <c r="BD241" i="11"/>
  <c r="BW236" i="11"/>
  <c r="BR236" i="11"/>
  <c r="R237" i="11"/>
  <c r="BY236" i="11"/>
  <c r="BZ236" i="11" s="1"/>
  <c r="BQ236" i="11" s="1"/>
  <c r="BV236" i="11"/>
  <c r="BX237" i="11"/>
  <c r="BT237" i="11"/>
  <c r="BL223" i="8"/>
  <c r="AB206" i="11"/>
  <c r="BN223" i="8"/>
  <c r="BM223" i="8"/>
  <c r="BB223" i="8"/>
  <c r="N217" i="8"/>
  <c r="U217" i="8"/>
  <c r="V217" i="8" s="1"/>
  <c r="P218" i="8"/>
  <c r="T218" i="8"/>
  <c r="AH239" i="11"/>
  <c r="AG239" i="11"/>
  <c r="W237" i="11"/>
  <c r="M237" i="11"/>
  <c r="Y237" i="11"/>
  <c r="X237" i="11"/>
  <c r="AF217" i="8"/>
  <c r="AM217" i="8"/>
  <c r="AN217" i="8" s="1"/>
  <c r="AJ217" i="8"/>
  <c r="AK217" i="8"/>
  <c r="AH218" i="8"/>
  <c r="AL218" i="8"/>
  <c r="AV195" i="11"/>
  <c r="AX196" i="11"/>
  <c r="AY196" i="11" s="1"/>
  <c r="AB207" i="8"/>
  <c r="AX197" i="8"/>
  <c r="AZ197" i="8" s="1"/>
  <c r="AV196" i="8"/>
  <c r="BB240" i="11" l="1"/>
  <c r="BI240" i="11"/>
  <c r="BJ240" i="11" s="1"/>
  <c r="BG240" i="11"/>
  <c r="BH241" i="11"/>
  <c r="CA236" i="11"/>
  <c r="CC236" i="11"/>
  <c r="CB236" i="11"/>
  <c r="AB205" i="11"/>
  <c r="BD223" i="8"/>
  <c r="BC222" i="8" s="1"/>
  <c r="BE223" i="8"/>
  <c r="X217" i="8"/>
  <c r="M217" i="8"/>
  <c r="O217" i="8" s="1"/>
  <c r="Y217" i="8"/>
  <c r="AM238" i="11"/>
  <c r="AN238" i="11" s="1"/>
  <c r="AK238" i="11"/>
  <c r="AF238" i="11"/>
  <c r="AJ238" i="11" s="1"/>
  <c r="AL239" i="11"/>
  <c r="P237" i="11"/>
  <c r="O237" i="11"/>
  <c r="AO217" i="8"/>
  <c r="AP217" i="8"/>
  <c r="AE217" i="8"/>
  <c r="AG217" i="8" s="1"/>
  <c r="AQ217" i="8"/>
  <c r="AX195" i="11"/>
  <c r="AY195" i="11" s="1"/>
  <c r="AV194" i="11"/>
  <c r="AX196" i="8"/>
  <c r="AZ196" i="8" s="1"/>
  <c r="AV195" i="8"/>
  <c r="AB206" i="8"/>
  <c r="BK240" i="11" l="1"/>
  <c r="BM240" i="11"/>
  <c r="BA240" i="11"/>
  <c r="BL240" i="11"/>
  <c r="BT236" i="11"/>
  <c r="BS236" i="11"/>
  <c r="AB204" i="11"/>
  <c r="BJ222" i="8"/>
  <c r="BK222" i="8" s="1"/>
  <c r="BG222" i="8"/>
  <c r="BH222" i="8"/>
  <c r="BI223" i="8"/>
  <c r="AO238" i="11"/>
  <c r="N216" i="8"/>
  <c r="S216" i="8" s="1"/>
  <c r="U216" i="8"/>
  <c r="V216" i="8" s="1"/>
  <c r="P217" i="8"/>
  <c r="T217" i="8"/>
  <c r="AP238" i="11"/>
  <c r="AQ238" i="11"/>
  <c r="AE238" i="11"/>
  <c r="U236" i="11"/>
  <c r="V236" i="11" s="1"/>
  <c r="N236" i="11"/>
  <c r="S236" i="11" s="1"/>
  <c r="T237" i="11"/>
  <c r="AM216" i="8"/>
  <c r="AN216" i="8" s="1"/>
  <c r="AF216" i="8"/>
  <c r="AK216" i="8"/>
  <c r="AJ216" i="8"/>
  <c r="AH217" i="8"/>
  <c r="AL217" i="8"/>
  <c r="AX194" i="11"/>
  <c r="AY194" i="11" s="1"/>
  <c r="AV193" i="11"/>
  <c r="AB205" i="8"/>
  <c r="AX195" i="8"/>
  <c r="AZ195" i="8" s="1"/>
  <c r="AV194" i="8"/>
  <c r="BC240" i="11" l="1"/>
  <c r="BH240" i="11" s="1"/>
  <c r="BD240" i="11"/>
  <c r="BW235" i="11"/>
  <c r="BR235" i="11"/>
  <c r="R236" i="11"/>
  <c r="R216" i="8"/>
  <c r="S217" i="8"/>
  <c r="W217" i="8" s="1"/>
  <c r="R217" i="8"/>
  <c r="BV235" i="11"/>
  <c r="BY235" i="11"/>
  <c r="BZ235" i="11" s="1"/>
  <c r="BQ235" i="11" s="1"/>
  <c r="BX236" i="11"/>
  <c r="AB203" i="11"/>
  <c r="BL222" i="8"/>
  <c r="BN222" i="8"/>
  <c r="BM222" i="8"/>
  <c r="BB222" i="8"/>
  <c r="BD222" i="8" s="1"/>
  <c r="BC221" i="8" s="1"/>
  <c r="W216" i="8"/>
  <c r="X216" i="8"/>
  <c r="M216" i="8"/>
  <c r="Y216" i="8"/>
  <c r="AH238" i="11"/>
  <c r="AG238" i="11"/>
  <c r="W236" i="11"/>
  <c r="M236" i="11"/>
  <c r="Y236" i="11"/>
  <c r="X236" i="11"/>
  <c r="AO216" i="8"/>
  <c r="AQ216" i="8"/>
  <c r="AE216" i="8"/>
  <c r="AP216" i="8"/>
  <c r="AX193" i="11"/>
  <c r="AY193" i="11" s="1"/>
  <c r="AV192" i="11"/>
  <c r="AX194" i="8"/>
  <c r="AZ194" i="8" s="1"/>
  <c r="AV193" i="8"/>
  <c r="AB204" i="8"/>
  <c r="BB239" i="11" l="1"/>
  <c r="BF239" i="11"/>
  <c r="BI239" i="11"/>
  <c r="BJ239" i="11" s="1"/>
  <c r="BG239" i="11"/>
  <c r="BK239" i="11" s="1"/>
  <c r="CA235" i="11"/>
  <c r="CC235" i="11"/>
  <c r="CB235" i="11"/>
  <c r="BS235" i="11"/>
  <c r="AB202" i="11"/>
  <c r="BJ221" i="8"/>
  <c r="BK221" i="8" s="1"/>
  <c r="BH221" i="8"/>
  <c r="BG221" i="8"/>
  <c r="BE222" i="8"/>
  <c r="BI222" i="8"/>
  <c r="P216" i="8"/>
  <c r="O216" i="8"/>
  <c r="T216" i="8" s="1"/>
  <c r="AM237" i="11"/>
  <c r="AN237" i="11" s="1"/>
  <c r="AK237" i="11"/>
  <c r="AF237" i="11"/>
  <c r="AJ237" i="11" s="1"/>
  <c r="AL238" i="11"/>
  <c r="P236" i="11"/>
  <c r="O236" i="11"/>
  <c r="AH216" i="8"/>
  <c r="AG216" i="8"/>
  <c r="AX192" i="11"/>
  <c r="AY192" i="11" s="1"/>
  <c r="AV191" i="11"/>
  <c r="AB203" i="8"/>
  <c r="AX193" i="8"/>
  <c r="AZ193" i="8" s="1"/>
  <c r="AV192" i="8"/>
  <c r="BL239" i="11" l="1"/>
  <c r="BA239" i="11"/>
  <c r="BC239" i="11" s="1"/>
  <c r="BM239" i="11"/>
  <c r="BW234" i="11"/>
  <c r="BR234" i="11"/>
  <c r="BY234" i="11"/>
  <c r="BZ234" i="11" s="1"/>
  <c r="BQ234" i="11" s="1"/>
  <c r="BV234" i="11"/>
  <c r="BT235" i="11"/>
  <c r="BX235" i="11"/>
  <c r="AB201" i="11"/>
  <c r="BL221" i="8"/>
  <c r="BN221" i="8"/>
  <c r="BB221" i="8"/>
  <c r="BE221" i="8" s="1"/>
  <c r="BM221" i="8"/>
  <c r="AO237" i="11"/>
  <c r="U215" i="8"/>
  <c r="V215" i="8" s="1"/>
  <c r="N215" i="8"/>
  <c r="AE237" i="11"/>
  <c r="AP237" i="11"/>
  <c r="AQ237" i="11"/>
  <c r="N235" i="11"/>
  <c r="S235" i="11" s="1"/>
  <c r="U235" i="11"/>
  <c r="V235" i="11" s="1"/>
  <c r="T236" i="11"/>
  <c r="AM215" i="8"/>
  <c r="AN215" i="8" s="1"/>
  <c r="AF215" i="8"/>
  <c r="AJ215" i="8"/>
  <c r="AK215" i="8"/>
  <c r="AL216" i="8"/>
  <c r="AX191" i="11"/>
  <c r="AY191" i="11" s="1"/>
  <c r="AV190" i="11"/>
  <c r="AB202" i="8"/>
  <c r="AX192" i="8"/>
  <c r="AZ192" i="8" s="1"/>
  <c r="AV191" i="8"/>
  <c r="BF238" i="11" l="1"/>
  <c r="BI238" i="11"/>
  <c r="BJ238" i="11" s="1"/>
  <c r="BB238" i="11"/>
  <c r="BG238" i="11"/>
  <c r="BD239" i="11"/>
  <c r="BH239" i="11"/>
  <c r="CA234" i="11"/>
  <c r="R235" i="11"/>
  <c r="CC234" i="11"/>
  <c r="CB234" i="11"/>
  <c r="AB200" i="11"/>
  <c r="BD221" i="8"/>
  <c r="BC220" i="8" s="1"/>
  <c r="M215" i="8"/>
  <c r="X215" i="8"/>
  <c r="Y215" i="8"/>
  <c r="AH237" i="11"/>
  <c r="AG237" i="11"/>
  <c r="W235" i="11"/>
  <c r="M235" i="11"/>
  <c r="Y235" i="11"/>
  <c r="X235" i="11"/>
  <c r="AO215" i="8"/>
  <c r="AQ215" i="8"/>
  <c r="AE215" i="8"/>
  <c r="AP215" i="8"/>
  <c r="AX190" i="11"/>
  <c r="AY190" i="11" s="1"/>
  <c r="AV189" i="11"/>
  <c r="AB201" i="8"/>
  <c r="AX191" i="8"/>
  <c r="AZ191" i="8" s="1"/>
  <c r="AV190" i="8"/>
  <c r="BK238" i="11" l="1"/>
  <c r="BL238" i="11"/>
  <c r="BM238" i="11"/>
  <c r="BA238" i="11"/>
  <c r="BD238" i="11" s="1"/>
  <c r="BT234" i="11"/>
  <c r="BS234" i="11"/>
  <c r="AB199" i="11"/>
  <c r="BJ220" i="8"/>
  <c r="BK220" i="8" s="1"/>
  <c r="BG220" i="8"/>
  <c r="BH220" i="8"/>
  <c r="BI221" i="8"/>
  <c r="P215" i="8"/>
  <c r="O215" i="8"/>
  <c r="AK236" i="11"/>
  <c r="AJ236" i="11"/>
  <c r="AF236" i="11"/>
  <c r="AM236" i="11"/>
  <c r="AN236" i="11" s="1"/>
  <c r="AL237" i="11"/>
  <c r="P235" i="11"/>
  <c r="O235" i="11"/>
  <c r="AH215" i="8"/>
  <c r="AG215" i="8"/>
  <c r="AX189" i="11"/>
  <c r="AY189" i="11" s="1"/>
  <c r="AV188" i="11"/>
  <c r="AV189" i="8"/>
  <c r="AX190" i="8"/>
  <c r="AZ190" i="8" s="1"/>
  <c r="AB200" i="8"/>
  <c r="BC238" i="11" l="1"/>
  <c r="BH238" i="11" s="1"/>
  <c r="BW233" i="11"/>
  <c r="BR233" i="11"/>
  <c r="R215" i="8"/>
  <c r="S215" i="8"/>
  <c r="W215" i="8" s="1"/>
  <c r="BY233" i="11"/>
  <c r="BZ233" i="11" s="1"/>
  <c r="BQ233" i="11" s="1"/>
  <c r="BV233" i="11"/>
  <c r="BX234" i="11"/>
  <c r="BL220" i="8"/>
  <c r="AB198" i="11"/>
  <c r="BB220" i="8"/>
  <c r="BM220" i="8"/>
  <c r="BN220" i="8"/>
  <c r="AO236" i="11"/>
  <c r="R214" i="8"/>
  <c r="S214" i="8"/>
  <c r="U214" i="8"/>
  <c r="V214" i="8" s="1"/>
  <c r="T215" i="8"/>
  <c r="N214" i="8"/>
  <c r="AP236" i="11"/>
  <c r="AQ236" i="11"/>
  <c r="AE236" i="11"/>
  <c r="N234" i="11"/>
  <c r="S234" i="11" s="1"/>
  <c r="U234" i="11"/>
  <c r="V234" i="11" s="1"/>
  <c r="T235" i="11"/>
  <c r="AF214" i="8"/>
  <c r="AM214" i="8"/>
  <c r="AN214" i="8" s="1"/>
  <c r="AJ214" i="8"/>
  <c r="AK214" i="8"/>
  <c r="AL215" i="8"/>
  <c r="AX188" i="11"/>
  <c r="AY188" i="11" s="1"/>
  <c r="AV187" i="11"/>
  <c r="AB199" i="8"/>
  <c r="AX189" i="8"/>
  <c r="AZ189" i="8" s="1"/>
  <c r="AV188" i="8"/>
  <c r="BI237" i="11" l="1"/>
  <c r="BJ237" i="11" s="1"/>
  <c r="BG237" i="11"/>
  <c r="BK237" i="11" s="1"/>
  <c r="BF237" i="11"/>
  <c r="BB237" i="11"/>
  <c r="CA233" i="11"/>
  <c r="R234" i="11"/>
  <c r="CB233" i="11"/>
  <c r="CC233" i="11"/>
  <c r="AB197" i="11"/>
  <c r="BE220" i="8"/>
  <c r="BD220" i="8"/>
  <c r="BC219" i="8" s="1"/>
  <c r="W214" i="8"/>
  <c r="M214" i="8"/>
  <c r="Y214" i="8"/>
  <c r="X214" i="8"/>
  <c r="AH236" i="11"/>
  <c r="AG236" i="11"/>
  <c r="W234" i="11"/>
  <c r="M234" i="11"/>
  <c r="Y234" i="11"/>
  <c r="X234" i="11"/>
  <c r="AO214" i="8"/>
  <c r="AQ214" i="8"/>
  <c r="AE214" i="8"/>
  <c r="AG214" i="8" s="1"/>
  <c r="AP214" i="8"/>
  <c r="AX187" i="11"/>
  <c r="AY187" i="11" s="1"/>
  <c r="AV186" i="11"/>
  <c r="AX188" i="8"/>
  <c r="AZ188" i="8" s="1"/>
  <c r="AV187" i="8"/>
  <c r="AB198" i="8"/>
  <c r="BM237" i="11" l="1"/>
  <c r="BA237" i="11"/>
  <c r="BD237" i="11" s="1"/>
  <c r="BL237" i="11"/>
  <c r="BT233" i="11"/>
  <c r="BS233" i="11"/>
  <c r="AB196" i="11"/>
  <c r="BG219" i="8"/>
  <c r="BJ219" i="8"/>
  <c r="BK219" i="8" s="1"/>
  <c r="BH219" i="8"/>
  <c r="BI220" i="8"/>
  <c r="P214" i="8"/>
  <c r="O214" i="8"/>
  <c r="AF235" i="11"/>
  <c r="AM235" i="11"/>
  <c r="AN235" i="11" s="1"/>
  <c r="AK235" i="11"/>
  <c r="AJ235" i="11"/>
  <c r="AL236" i="11"/>
  <c r="P234" i="11"/>
  <c r="O234" i="11"/>
  <c r="AM213" i="8"/>
  <c r="AN213" i="8" s="1"/>
  <c r="AF213" i="8"/>
  <c r="AK213" i="8"/>
  <c r="AJ213" i="8"/>
  <c r="AH214" i="8"/>
  <c r="AL214" i="8"/>
  <c r="AX186" i="11"/>
  <c r="AY186" i="11" s="1"/>
  <c r="AV185" i="11"/>
  <c r="AX187" i="8"/>
  <c r="AZ187" i="8" s="1"/>
  <c r="AV186" i="8"/>
  <c r="AB197" i="8"/>
  <c r="BC237" i="11" l="1"/>
  <c r="BW232" i="11"/>
  <c r="BR232" i="11"/>
  <c r="BY232" i="11"/>
  <c r="BZ232" i="11" s="1"/>
  <c r="BQ232" i="11" s="1"/>
  <c r="BV232" i="11"/>
  <c r="BX233" i="11"/>
  <c r="AB195" i="11"/>
  <c r="BL219" i="8"/>
  <c r="BB219" i="8"/>
  <c r="BE219" i="8" s="1"/>
  <c r="BN219" i="8"/>
  <c r="BM219" i="8"/>
  <c r="AO235" i="11"/>
  <c r="T214" i="8"/>
  <c r="U213" i="8"/>
  <c r="V213" i="8" s="1"/>
  <c r="N213" i="8"/>
  <c r="AE235" i="11"/>
  <c r="AP235" i="11"/>
  <c r="AQ235" i="11"/>
  <c r="U233" i="11"/>
  <c r="V233" i="11" s="1"/>
  <c r="N233" i="11"/>
  <c r="S233" i="11" s="1"/>
  <c r="T234" i="11"/>
  <c r="AO213" i="8"/>
  <c r="AP213" i="8"/>
  <c r="AE213" i="8"/>
  <c r="AQ213" i="8"/>
  <c r="AX185" i="11"/>
  <c r="AY185" i="11" s="1"/>
  <c r="AV184" i="11"/>
  <c r="AB196" i="8"/>
  <c r="AV185" i="8"/>
  <c r="AX186" i="8"/>
  <c r="AZ186" i="8" s="1"/>
  <c r="BB236" i="11" l="1"/>
  <c r="BF236" i="11"/>
  <c r="BG236" i="11"/>
  <c r="BI236" i="11"/>
  <c r="BJ236" i="11" s="1"/>
  <c r="BH237" i="11"/>
  <c r="R233" i="11"/>
  <c r="CA232" i="11"/>
  <c r="CC232" i="11"/>
  <c r="CB232" i="11"/>
  <c r="BS232" i="11"/>
  <c r="AB194" i="11"/>
  <c r="BD219" i="8"/>
  <c r="X213" i="8"/>
  <c r="M213" i="8"/>
  <c r="Y213" i="8"/>
  <c r="AH235" i="11"/>
  <c r="AG235" i="11"/>
  <c r="W233" i="11"/>
  <c r="M233" i="11"/>
  <c r="Y233" i="11"/>
  <c r="X233" i="11"/>
  <c r="AH213" i="8"/>
  <c r="AG213" i="8"/>
  <c r="AX184" i="11"/>
  <c r="AY184" i="11" s="1"/>
  <c r="AV183" i="11"/>
  <c r="AX185" i="8"/>
  <c r="AZ185" i="8" s="1"/>
  <c r="AV184" i="8"/>
  <c r="AB195" i="8"/>
  <c r="BK236" i="11" l="1"/>
  <c r="BM236" i="11"/>
  <c r="BA236" i="11"/>
  <c r="BL236" i="11"/>
  <c r="BG218" i="8"/>
  <c r="BC218" i="8"/>
  <c r="BW231" i="11"/>
  <c r="BR231" i="11"/>
  <c r="BY231" i="11"/>
  <c r="BZ231" i="11" s="1"/>
  <c r="BQ231" i="11" s="1"/>
  <c r="BV231" i="11"/>
  <c r="BT232" i="11"/>
  <c r="BX232" i="11"/>
  <c r="AB193" i="11"/>
  <c r="BJ218" i="8"/>
  <c r="BK218" i="8" s="1"/>
  <c r="BH218" i="8"/>
  <c r="BI219" i="8"/>
  <c r="P213" i="8"/>
  <c r="O213" i="8"/>
  <c r="AL235" i="11"/>
  <c r="AF234" i="11"/>
  <c r="AJ234" i="11" s="1"/>
  <c r="AK234" i="11"/>
  <c r="AM234" i="11"/>
  <c r="AN234" i="11" s="1"/>
  <c r="P233" i="11"/>
  <c r="O233" i="11"/>
  <c r="AK212" i="8"/>
  <c r="AF212" i="8"/>
  <c r="AM212" i="8"/>
  <c r="AN212" i="8" s="1"/>
  <c r="AJ212" i="8"/>
  <c r="AL213" i="8"/>
  <c r="AX183" i="11"/>
  <c r="AY183" i="11" s="1"/>
  <c r="AV182" i="11"/>
  <c r="AX184" i="8"/>
  <c r="AZ184" i="8" s="1"/>
  <c r="AV183" i="8"/>
  <c r="AB194" i="8"/>
  <c r="BC236" i="11" l="1"/>
  <c r="BD236" i="11"/>
  <c r="S213" i="8"/>
  <c r="W213" i="8" s="1"/>
  <c r="R213" i="8"/>
  <c r="CA231" i="11"/>
  <c r="CC231" i="11"/>
  <c r="CB231" i="11"/>
  <c r="BT231" i="11"/>
  <c r="AB192" i="11"/>
  <c r="BL218" i="8"/>
  <c r="BN218" i="8"/>
  <c r="BM218" i="8"/>
  <c r="BB218" i="8"/>
  <c r="T213" i="8"/>
  <c r="S212" i="8"/>
  <c r="N212" i="8"/>
  <c r="U212" i="8"/>
  <c r="V212" i="8" s="1"/>
  <c r="R212" i="8"/>
  <c r="AO234" i="11"/>
  <c r="AE234" i="11"/>
  <c r="AQ234" i="11"/>
  <c r="AP234" i="11"/>
  <c r="N232" i="11"/>
  <c r="S232" i="11" s="1"/>
  <c r="U232" i="11"/>
  <c r="V232" i="11" s="1"/>
  <c r="T233" i="11"/>
  <c r="AO212" i="8"/>
  <c r="AQ212" i="8"/>
  <c r="AE212" i="8"/>
  <c r="AG212" i="8" s="1"/>
  <c r="AP212" i="8"/>
  <c r="AX182" i="11"/>
  <c r="AY182" i="11" s="1"/>
  <c r="AV181" i="11"/>
  <c r="AB193" i="8"/>
  <c r="AX183" i="8"/>
  <c r="AZ183" i="8" s="1"/>
  <c r="AV182" i="8"/>
  <c r="BI235" i="11" l="1"/>
  <c r="BJ235" i="11" s="1"/>
  <c r="BB235" i="11"/>
  <c r="BH236" i="11"/>
  <c r="BG235" i="11"/>
  <c r="BF235" i="11"/>
  <c r="R232" i="11"/>
  <c r="BS231" i="11"/>
  <c r="AB191" i="11"/>
  <c r="BD218" i="8"/>
  <c r="BC217" i="8" s="1"/>
  <c r="BE218" i="8"/>
  <c r="M212" i="8"/>
  <c r="X212" i="8"/>
  <c r="Y212" i="8"/>
  <c r="W212" i="8"/>
  <c r="AG234" i="11"/>
  <c r="AL234" i="11" s="1"/>
  <c r="AH234" i="11"/>
  <c r="W232" i="11"/>
  <c r="M232" i="11"/>
  <c r="X232" i="11"/>
  <c r="Y232" i="11"/>
  <c r="AF211" i="8"/>
  <c r="AK211" i="8"/>
  <c r="AM211" i="8"/>
  <c r="AN211" i="8" s="1"/>
  <c r="AJ211" i="8"/>
  <c r="AH212" i="8"/>
  <c r="AL212" i="8"/>
  <c r="AX181" i="11"/>
  <c r="AY181" i="11" s="1"/>
  <c r="AV180" i="11"/>
  <c r="AV181" i="8"/>
  <c r="AX182" i="8"/>
  <c r="AZ182" i="8" s="1"/>
  <c r="AB192" i="8"/>
  <c r="BK235" i="11" l="1"/>
  <c r="BM235" i="11"/>
  <c r="BL235" i="11"/>
  <c r="BA235" i="11"/>
  <c r="BW230" i="11"/>
  <c r="BR230" i="11"/>
  <c r="BX231" i="11"/>
  <c r="BY230" i="11"/>
  <c r="BZ230" i="11" s="1"/>
  <c r="BQ230" i="11" s="1"/>
  <c r="BV230" i="11"/>
  <c r="AB190" i="11"/>
  <c r="BI218" i="8"/>
  <c r="BG217" i="8"/>
  <c r="BJ217" i="8"/>
  <c r="BK217" i="8" s="1"/>
  <c r="BH217" i="8"/>
  <c r="P212" i="8"/>
  <c r="O212" i="8"/>
  <c r="AM233" i="11"/>
  <c r="AN233" i="11" s="1"/>
  <c r="AF233" i="11"/>
  <c r="AK233" i="11" s="1"/>
  <c r="AO233" i="11" s="1"/>
  <c r="AJ233" i="11"/>
  <c r="P232" i="11"/>
  <c r="O232" i="11"/>
  <c r="AO211" i="8"/>
  <c r="AP211" i="8"/>
  <c r="AE211" i="8"/>
  <c r="AG211" i="8" s="1"/>
  <c r="AQ211" i="8"/>
  <c r="AX180" i="11"/>
  <c r="AY180" i="11" s="1"/>
  <c r="AV179" i="11"/>
  <c r="AB191" i="8"/>
  <c r="AV180" i="8"/>
  <c r="AX181" i="8"/>
  <c r="AZ181" i="8" s="1"/>
  <c r="BC235" i="11" l="1"/>
  <c r="BD235" i="11"/>
  <c r="CC230" i="11"/>
  <c r="CB230" i="11"/>
  <c r="BT230" i="11"/>
  <c r="CA230" i="11"/>
  <c r="AB189" i="11"/>
  <c r="BL217" i="8"/>
  <c r="BB217" i="8"/>
  <c r="BN217" i="8"/>
  <c r="BM217" i="8"/>
  <c r="U211" i="8"/>
  <c r="V211" i="8" s="1"/>
  <c r="N211" i="8"/>
  <c r="S211" i="8"/>
  <c r="R211" i="8"/>
  <c r="T212" i="8"/>
  <c r="AE233" i="11"/>
  <c r="AP233" i="11"/>
  <c r="AQ233" i="11"/>
  <c r="U231" i="11"/>
  <c r="V231" i="11" s="1"/>
  <c r="N231" i="11"/>
  <c r="R231" i="11" s="1"/>
  <c r="T232" i="11"/>
  <c r="AF210" i="8"/>
  <c r="AM210" i="8"/>
  <c r="AN210" i="8" s="1"/>
  <c r="AJ210" i="8"/>
  <c r="AK210" i="8"/>
  <c r="AH211" i="8"/>
  <c r="AL211" i="8"/>
  <c r="AX179" i="11"/>
  <c r="AY179" i="11" s="1"/>
  <c r="AV178" i="11"/>
  <c r="AX180" i="8"/>
  <c r="AZ180" i="8" s="1"/>
  <c r="AV179" i="8"/>
  <c r="AB190" i="8"/>
  <c r="BF234" i="11" l="1"/>
  <c r="BG234" i="11"/>
  <c r="BH235" i="11"/>
  <c r="BI234" i="11"/>
  <c r="BJ234" i="11" s="1"/>
  <c r="BB234" i="11"/>
  <c r="S231" i="11"/>
  <c r="W231" i="11" s="1"/>
  <c r="BS230" i="11"/>
  <c r="W211" i="8"/>
  <c r="AB188" i="11"/>
  <c r="BD217" i="8"/>
  <c r="BC216" i="8" s="1"/>
  <c r="BE217" i="8"/>
  <c r="Y211" i="8"/>
  <c r="M211" i="8"/>
  <c r="X211" i="8"/>
  <c r="AH233" i="11"/>
  <c r="AG233" i="11"/>
  <c r="M231" i="11"/>
  <c r="X231" i="11"/>
  <c r="Y231" i="11"/>
  <c r="AO210" i="8"/>
  <c r="AQ210" i="8"/>
  <c r="AE210" i="8"/>
  <c r="AG210" i="8" s="1"/>
  <c r="AP210" i="8"/>
  <c r="AX178" i="11"/>
  <c r="AY178" i="11" s="1"/>
  <c r="AV177" i="11"/>
  <c r="AB189" i="8"/>
  <c r="AX179" i="8"/>
  <c r="AZ179" i="8" s="1"/>
  <c r="AV178" i="8"/>
  <c r="BK234" i="11" l="1"/>
  <c r="BL234" i="11"/>
  <c r="BA234" i="11"/>
  <c r="BM234" i="11"/>
  <c r="BW229" i="11"/>
  <c r="BR229" i="11"/>
  <c r="BX230" i="11"/>
  <c r="BY229" i="11"/>
  <c r="BZ229" i="11" s="1"/>
  <c r="BQ229" i="11" s="1"/>
  <c r="BV229" i="11"/>
  <c r="AB187" i="11"/>
  <c r="BG216" i="8"/>
  <c r="BJ216" i="8"/>
  <c r="BK216" i="8" s="1"/>
  <c r="BH216" i="8"/>
  <c r="BI217" i="8"/>
  <c r="P211" i="8"/>
  <c r="O211" i="8"/>
  <c r="AM232" i="11"/>
  <c r="AN232" i="11" s="1"/>
  <c r="AK232" i="11"/>
  <c r="AF232" i="11"/>
  <c r="AJ232" i="11" s="1"/>
  <c r="AL233" i="11"/>
  <c r="P231" i="11"/>
  <c r="O231" i="11"/>
  <c r="AF209" i="8"/>
  <c r="AM209" i="8"/>
  <c r="AN209" i="8" s="1"/>
  <c r="AJ209" i="8"/>
  <c r="AK209" i="8"/>
  <c r="AH210" i="8"/>
  <c r="AL210" i="8"/>
  <c r="AX177" i="11"/>
  <c r="AY177" i="11" s="1"/>
  <c r="AV176" i="11"/>
  <c r="AV177" i="8"/>
  <c r="AX178" i="8"/>
  <c r="AZ178" i="8" s="1"/>
  <c r="AB188" i="8"/>
  <c r="BD234" i="11" l="1"/>
  <c r="BC234" i="11"/>
  <c r="CB229" i="11"/>
  <c r="CC229" i="11"/>
  <c r="BS229" i="11"/>
  <c r="CA229" i="11"/>
  <c r="AB186" i="11"/>
  <c r="BL216" i="8"/>
  <c r="BB216" i="8"/>
  <c r="BE216" i="8" s="1"/>
  <c r="BN216" i="8"/>
  <c r="BM216" i="8"/>
  <c r="AO232" i="11"/>
  <c r="T211" i="8"/>
  <c r="U210" i="8"/>
  <c r="V210" i="8" s="1"/>
  <c r="S210" i="8"/>
  <c r="N210" i="8"/>
  <c r="R210" i="8"/>
  <c r="AE232" i="11"/>
  <c r="AQ232" i="11"/>
  <c r="AP232" i="11"/>
  <c r="N230" i="11"/>
  <c r="R230" i="11" s="1"/>
  <c r="U230" i="11"/>
  <c r="V230" i="11" s="1"/>
  <c r="T231" i="11"/>
  <c r="AO209" i="8"/>
  <c r="AQ209" i="8"/>
  <c r="AE209" i="8"/>
  <c r="AG209" i="8" s="1"/>
  <c r="AP209" i="8"/>
  <c r="AX176" i="11"/>
  <c r="AY176" i="11" s="1"/>
  <c r="AV175" i="11"/>
  <c r="AB187" i="8"/>
  <c r="AV176" i="8"/>
  <c r="AX177" i="8"/>
  <c r="AZ177" i="8" s="1"/>
  <c r="BB233" i="11" l="1"/>
  <c r="BG233" i="11"/>
  <c r="BH234" i="11"/>
  <c r="BI233" i="11"/>
  <c r="BJ233" i="11" s="1"/>
  <c r="BF233" i="11"/>
  <c r="BW228" i="11"/>
  <c r="BR228" i="11"/>
  <c r="S230" i="11"/>
  <c r="W230" i="11" s="1"/>
  <c r="BV228" i="11"/>
  <c r="BY228" i="11"/>
  <c r="BZ228" i="11" s="1"/>
  <c r="BQ228" i="11" s="1"/>
  <c r="BT229" i="11"/>
  <c r="BX229" i="11"/>
  <c r="AB185" i="11"/>
  <c r="BD216" i="8"/>
  <c r="BC215" i="8" s="1"/>
  <c r="Y210" i="8"/>
  <c r="X210" i="8"/>
  <c r="M210" i="8"/>
  <c r="W210" i="8"/>
  <c r="AH232" i="11"/>
  <c r="AG232" i="11"/>
  <c r="M230" i="11"/>
  <c r="Y230" i="11"/>
  <c r="X230" i="11"/>
  <c r="AF208" i="8"/>
  <c r="AM208" i="8"/>
  <c r="AN208" i="8" s="1"/>
  <c r="AJ208" i="8"/>
  <c r="AK208" i="8"/>
  <c r="AH209" i="8"/>
  <c r="AL209" i="8"/>
  <c r="AV174" i="11"/>
  <c r="AX175" i="11"/>
  <c r="AY175" i="11" s="1"/>
  <c r="AX176" i="8"/>
  <c r="AZ176" i="8" s="1"/>
  <c r="AV175" i="8"/>
  <c r="AB186" i="8"/>
  <c r="BK233" i="11" l="1"/>
  <c r="BM233" i="11"/>
  <c r="BL233" i="11"/>
  <c r="BA233" i="11"/>
  <c r="BD233" i="11" s="1"/>
  <c r="CA228" i="11"/>
  <c r="CC228" i="11"/>
  <c r="CB228" i="11"/>
  <c r="BS228" i="11"/>
  <c r="AB184" i="11"/>
  <c r="BJ215" i="8"/>
  <c r="BK215" i="8" s="1"/>
  <c r="BG215" i="8"/>
  <c r="BH215" i="8"/>
  <c r="BI216" i="8"/>
  <c r="O210" i="8"/>
  <c r="P210" i="8"/>
  <c r="AL232" i="11"/>
  <c r="AM231" i="11"/>
  <c r="AN231" i="11" s="1"/>
  <c r="AF231" i="11"/>
  <c r="AJ231" i="11" s="1"/>
  <c r="AK231" i="11"/>
  <c r="P230" i="11"/>
  <c r="O230" i="11"/>
  <c r="AO208" i="8"/>
  <c r="AQ208" i="8"/>
  <c r="AE208" i="8"/>
  <c r="AG208" i="8" s="1"/>
  <c r="AP208" i="8"/>
  <c r="AX174" i="11"/>
  <c r="AY174" i="11" s="1"/>
  <c r="AV173" i="11"/>
  <c r="AV174" i="8"/>
  <c r="AX175" i="8"/>
  <c r="AZ175" i="8" s="1"/>
  <c r="AB185" i="8"/>
  <c r="BC233" i="11" l="1"/>
  <c r="BW227" i="11"/>
  <c r="BR227" i="11"/>
  <c r="BV227" i="11"/>
  <c r="BY227" i="11"/>
  <c r="BZ227" i="11" s="1"/>
  <c r="BQ227" i="11" s="1"/>
  <c r="BT228" i="11"/>
  <c r="BX228" i="11"/>
  <c r="BL215" i="8"/>
  <c r="AB183" i="11"/>
  <c r="BN215" i="8"/>
  <c r="BB215" i="8"/>
  <c r="BM215" i="8"/>
  <c r="AO231" i="11"/>
  <c r="U209" i="8"/>
  <c r="V209" i="8" s="1"/>
  <c r="N209" i="8"/>
  <c r="R209" i="8"/>
  <c r="S209" i="8"/>
  <c r="T210" i="8"/>
  <c r="AP231" i="11"/>
  <c r="AE231" i="11"/>
  <c r="AQ231" i="11"/>
  <c r="N229" i="11"/>
  <c r="S229" i="11" s="1"/>
  <c r="U229" i="11"/>
  <c r="V229" i="11" s="1"/>
  <c r="T230" i="11"/>
  <c r="AL208" i="8"/>
  <c r="AM207" i="8"/>
  <c r="AN207" i="8" s="1"/>
  <c r="AF207" i="8"/>
  <c r="AK207" i="8" s="1"/>
  <c r="AJ207" i="8"/>
  <c r="AH208" i="8"/>
  <c r="AX173" i="11"/>
  <c r="AY173" i="11" s="1"/>
  <c r="AV172" i="11"/>
  <c r="AB184" i="8"/>
  <c r="AX174" i="8"/>
  <c r="AZ174" i="8" s="1"/>
  <c r="AV173" i="8"/>
  <c r="BB232" i="11" l="1"/>
  <c r="BG232" i="11"/>
  <c r="BI232" i="11"/>
  <c r="BJ232" i="11" s="1"/>
  <c r="BF232" i="11"/>
  <c r="BH233" i="11"/>
  <c r="BK232" i="11" s="1"/>
  <c r="CA227" i="11"/>
  <c r="R229" i="11"/>
  <c r="CC227" i="11"/>
  <c r="CB227" i="11"/>
  <c r="AB182" i="11"/>
  <c r="BE215" i="8"/>
  <c r="BD215" i="8"/>
  <c r="BC214" i="8" s="1"/>
  <c r="W209" i="8"/>
  <c r="M209" i="8"/>
  <c r="X209" i="8"/>
  <c r="Y209" i="8"/>
  <c r="AH231" i="11"/>
  <c r="AG231" i="11"/>
  <c r="W229" i="11"/>
  <c r="M229" i="11"/>
  <c r="Y229" i="11"/>
  <c r="X229" i="11"/>
  <c r="AQ207" i="8"/>
  <c r="AE207" i="8"/>
  <c r="AP207" i="8"/>
  <c r="AO207" i="8"/>
  <c r="AX172" i="11"/>
  <c r="AY172" i="11" s="1"/>
  <c r="AV171" i="11"/>
  <c r="AX173" i="8"/>
  <c r="AZ173" i="8" s="1"/>
  <c r="AV172" i="8"/>
  <c r="AB183" i="8"/>
  <c r="BL232" i="11" l="1"/>
  <c r="BM232" i="11"/>
  <c r="BA232" i="11"/>
  <c r="BS227" i="11"/>
  <c r="BT227" i="11"/>
  <c r="AB181" i="11"/>
  <c r="BG214" i="8"/>
  <c r="BH214" i="8"/>
  <c r="BJ214" i="8"/>
  <c r="BK214" i="8" s="1"/>
  <c r="BI215" i="8"/>
  <c r="P209" i="8"/>
  <c r="O209" i="8"/>
  <c r="AF230" i="11"/>
  <c r="AJ230" i="11" s="1"/>
  <c r="AM230" i="11"/>
  <c r="AN230" i="11" s="1"/>
  <c r="AK230" i="11"/>
  <c r="AL231" i="11"/>
  <c r="P229" i="11"/>
  <c r="O229" i="11"/>
  <c r="AH207" i="8"/>
  <c r="AG207" i="8"/>
  <c r="AX171" i="11"/>
  <c r="AY171" i="11" s="1"/>
  <c r="AV170" i="11"/>
  <c r="AX172" i="8"/>
  <c r="AZ172" i="8" s="1"/>
  <c r="AV171" i="8"/>
  <c r="AB182" i="8"/>
  <c r="BC232" i="11" l="1"/>
  <c r="BD232" i="11"/>
  <c r="BW226" i="11"/>
  <c r="BR226" i="11"/>
  <c r="BY226" i="11"/>
  <c r="BZ226" i="11" s="1"/>
  <c r="BQ226" i="11" s="1"/>
  <c r="BV226" i="11"/>
  <c r="BX227" i="11"/>
  <c r="AB180" i="11"/>
  <c r="BL214" i="8"/>
  <c r="BN214" i="8"/>
  <c r="BM214" i="8"/>
  <c r="BB214" i="8"/>
  <c r="AO230" i="11"/>
  <c r="T209" i="8"/>
  <c r="N208" i="8"/>
  <c r="U208" i="8"/>
  <c r="V208" i="8" s="1"/>
  <c r="S208" i="8"/>
  <c r="R208" i="8"/>
  <c r="AQ230" i="11"/>
  <c r="AE230" i="11"/>
  <c r="AP230" i="11"/>
  <c r="U228" i="11"/>
  <c r="V228" i="11" s="1"/>
  <c r="N228" i="11"/>
  <c r="R228" i="11" s="1"/>
  <c r="T229" i="11"/>
  <c r="AF206" i="8"/>
  <c r="AK206" i="8" s="1"/>
  <c r="AM206" i="8"/>
  <c r="AN206" i="8" s="1"/>
  <c r="AL207" i="8"/>
  <c r="AX170" i="11"/>
  <c r="AY170" i="11" s="1"/>
  <c r="AV169" i="11"/>
  <c r="AB181" i="8"/>
  <c r="AX171" i="8"/>
  <c r="AZ171" i="8" s="1"/>
  <c r="AV170" i="8"/>
  <c r="BG231" i="11" l="1"/>
  <c r="BF231" i="11"/>
  <c r="BB231" i="11"/>
  <c r="BI231" i="11"/>
  <c r="BJ231" i="11" s="1"/>
  <c r="BH232" i="11"/>
  <c r="AJ206" i="8"/>
  <c r="CA226" i="11"/>
  <c r="S228" i="11"/>
  <c r="W228" i="11" s="1"/>
  <c r="CC226" i="11"/>
  <c r="CB226" i="11"/>
  <c r="AB179" i="11"/>
  <c r="BE214" i="8"/>
  <c r="BD214" i="8"/>
  <c r="BC213" i="8" s="1"/>
  <c r="M208" i="8"/>
  <c r="X208" i="8"/>
  <c r="Y208" i="8"/>
  <c r="W208" i="8"/>
  <c r="AH230" i="11"/>
  <c r="AG230" i="11"/>
  <c r="M228" i="11"/>
  <c r="Y228" i="11"/>
  <c r="X228" i="11"/>
  <c r="AO206" i="8"/>
  <c r="AE206" i="8"/>
  <c r="AP206" i="8"/>
  <c r="AQ206" i="8"/>
  <c r="AX169" i="11"/>
  <c r="AY169" i="11" s="1"/>
  <c r="AV168" i="11"/>
  <c r="AX170" i="8"/>
  <c r="AZ170" i="8" s="1"/>
  <c r="AV169" i="8"/>
  <c r="AB180" i="8"/>
  <c r="BK231" i="11" l="1"/>
  <c r="BM231" i="11"/>
  <c r="BA231" i="11"/>
  <c r="BD231" i="11" s="1"/>
  <c r="BL231" i="11"/>
  <c r="BT226" i="11"/>
  <c r="BS226" i="11"/>
  <c r="AB178" i="11"/>
  <c r="BJ213" i="8"/>
  <c r="BK213" i="8" s="1"/>
  <c r="BI214" i="8"/>
  <c r="BG213" i="8"/>
  <c r="BH213" i="8"/>
  <c r="O208" i="8"/>
  <c r="T208" i="8" s="1"/>
  <c r="P208" i="8"/>
  <c r="AF229" i="11"/>
  <c r="AK229" i="11" s="1"/>
  <c r="AJ229" i="11"/>
  <c r="AM229" i="11"/>
  <c r="AN229" i="11" s="1"/>
  <c r="AL230" i="11"/>
  <c r="P228" i="11"/>
  <c r="O228" i="11"/>
  <c r="AH206" i="8"/>
  <c r="AG206" i="8"/>
  <c r="AX168" i="11"/>
  <c r="AY168" i="11" s="1"/>
  <c r="AV167" i="11"/>
  <c r="AB179" i="8"/>
  <c r="AX169" i="8"/>
  <c r="AZ169" i="8" s="1"/>
  <c r="AV168" i="8"/>
  <c r="BC231" i="11" l="1"/>
  <c r="BW225" i="11"/>
  <c r="BR225" i="11"/>
  <c r="BV225" i="11"/>
  <c r="BY225" i="11"/>
  <c r="BZ225" i="11" s="1"/>
  <c r="BQ225" i="11" s="1"/>
  <c r="BX226" i="11"/>
  <c r="AB177" i="11"/>
  <c r="BL213" i="8"/>
  <c r="BB213" i="8"/>
  <c r="BN213" i="8"/>
  <c r="BM213" i="8"/>
  <c r="AO229" i="11"/>
  <c r="R207" i="8"/>
  <c r="U207" i="8"/>
  <c r="V207" i="8" s="1"/>
  <c r="N207" i="8"/>
  <c r="S207" i="8"/>
  <c r="W207" i="8" s="1"/>
  <c r="AQ229" i="11"/>
  <c r="AE229" i="11"/>
  <c r="AP229" i="11"/>
  <c r="N227" i="11"/>
  <c r="R227" i="11" s="1"/>
  <c r="U227" i="11"/>
  <c r="V227" i="11" s="1"/>
  <c r="T228" i="11"/>
  <c r="AF205" i="8"/>
  <c r="AM205" i="8"/>
  <c r="AN205" i="8" s="1"/>
  <c r="AL206" i="8"/>
  <c r="AX167" i="11"/>
  <c r="AY167" i="11" s="1"/>
  <c r="AV166" i="11"/>
  <c r="AB178" i="8"/>
  <c r="AX168" i="8"/>
  <c r="AZ168" i="8" s="1"/>
  <c r="AV167" i="8"/>
  <c r="BI230" i="11" l="1"/>
  <c r="BJ230" i="11" s="1"/>
  <c r="BG230" i="11"/>
  <c r="BF230" i="11"/>
  <c r="BH231" i="11"/>
  <c r="BB230" i="11"/>
  <c r="CA225" i="11"/>
  <c r="S227" i="11"/>
  <c r="W227" i="11" s="1"/>
  <c r="CB225" i="11"/>
  <c r="CC225" i="11"/>
  <c r="AB176" i="11"/>
  <c r="BE213" i="8"/>
  <c r="BD213" i="8"/>
  <c r="BC212" i="8" s="1"/>
  <c r="M207" i="8"/>
  <c r="Y207" i="8"/>
  <c r="X207" i="8"/>
  <c r="AH229" i="11"/>
  <c r="AG229" i="11"/>
  <c r="M227" i="11"/>
  <c r="Y227" i="11"/>
  <c r="X227" i="11"/>
  <c r="AQ205" i="8"/>
  <c r="AE205" i="8"/>
  <c r="AG205" i="8" s="1"/>
  <c r="AP205" i="8"/>
  <c r="AX166" i="11"/>
  <c r="AY166" i="11" s="1"/>
  <c r="AV165" i="11"/>
  <c r="AB177" i="8"/>
  <c r="AX167" i="8"/>
  <c r="AZ167" i="8" s="1"/>
  <c r="AV166" i="8"/>
  <c r="BK230" i="11" l="1"/>
  <c r="BL230" i="11"/>
  <c r="BM230" i="11"/>
  <c r="BA230" i="11"/>
  <c r="BD230" i="11" s="1"/>
  <c r="BT225" i="11"/>
  <c r="BS225" i="11"/>
  <c r="AB175" i="11"/>
  <c r="BG212" i="8"/>
  <c r="BJ212" i="8"/>
  <c r="BK212" i="8" s="1"/>
  <c r="BH212" i="8"/>
  <c r="BI213" i="8"/>
  <c r="P207" i="8"/>
  <c r="O207" i="8"/>
  <c r="T207" i="8" s="1"/>
  <c r="AF228" i="11"/>
  <c r="AM228" i="11"/>
  <c r="AN228" i="11" s="1"/>
  <c r="AJ228" i="11"/>
  <c r="AK228" i="11"/>
  <c r="AL229" i="11"/>
  <c r="P227" i="11"/>
  <c r="O227" i="11"/>
  <c r="AM204" i="8"/>
  <c r="AN204" i="8" s="1"/>
  <c r="AF204" i="8"/>
  <c r="AK204" i="8" s="1"/>
  <c r="AH205" i="8"/>
  <c r="AL205" i="8"/>
  <c r="AX165" i="11"/>
  <c r="AY165" i="11" s="1"/>
  <c r="AV164" i="11"/>
  <c r="AB176" i="8"/>
  <c r="AX166" i="8"/>
  <c r="AZ166" i="8" s="1"/>
  <c r="AV165" i="8"/>
  <c r="BC230" i="11" l="1"/>
  <c r="BW224" i="11"/>
  <c r="BR224" i="11"/>
  <c r="AJ204" i="8"/>
  <c r="AK205" i="8"/>
  <c r="AO205" i="8" s="1"/>
  <c r="AJ205" i="8"/>
  <c r="BL212" i="8"/>
  <c r="BV224" i="11"/>
  <c r="BY224" i="11"/>
  <c r="BZ224" i="11" s="1"/>
  <c r="BQ224" i="11" s="1"/>
  <c r="BX225" i="11"/>
  <c r="AB174" i="11"/>
  <c r="BN212" i="8"/>
  <c r="BM212" i="8"/>
  <c r="BB212" i="8"/>
  <c r="BE212" i="8" s="1"/>
  <c r="U206" i="8"/>
  <c r="V206" i="8" s="1"/>
  <c r="N206" i="8"/>
  <c r="S206" i="8" s="1"/>
  <c r="W206" i="8" s="1"/>
  <c r="AO228" i="11"/>
  <c r="AQ228" i="11"/>
  <c r="AE228" i="11"/>
  <c r="AP228" i="11"/>
  <c r="U226" i="11"/>
  <c r="V226" i="11" s="1"/>
  <c r="N226" i="11"/>
  <c r="R226" i="11" s="1"/>
  <c r="T227" i="11"/>
  <c r="AO204" i="8"/>
  <c r="AE204" i="8"/>
  <c r="AP204" i="8"/>
  <c r="AQ204" i="8"/>
  <c r="AX164" i="11"/>
  <c r="AY164" i="11" s="1"/>
  <c r="AV163" i="11"/>
  <c r="AB175" i="8"/>
  <c r="AX165" i="8"/>
  <c r="AZ165" i="8" s="1"/>
  <c r="AV164" i="8"/>
  <c r="BB229" i="11" l="1"/>
  <c r="BI229" i="11"/>
  <c r="BJ229" i="11" s="1"/>
  <c r="BG229" i="11"/>
  <c r="BF229" i="11"/>
  <c r="BH230" i="11"/>
  <c r="BK229" i="11" s="1"/>
  <c r="S226" i="11"/>
  <c r="W226" i="11" s="1"/>
  <c r="R206" i="8"/>
  <c r="CA224" i="11"/>
  <c r="CC224" i="11"/>
  <c r="CB224" i="11"/>
  <c r="AB173" i="11"/>
  <c r="BD212" i="8"/>
  <c r="BC211" i="8" s="1"/>
  <c r="Y206" i="8"/>
  <c r="M206" i="8"/>
  <c r="X206" i="8"/>
  <c r="AH228" i="11"/>
  <c r="AG228" i="11"/>
  <c r="M226" i="11"/>
  <c r="Y226" i="11"/>
  <c r="X226" i="11"/>
  <c r="AH204" i="8"/>
  <c r="AG204" i="8"/>
  <c r="AX163" i="11"/>
  <c r="AY163" i="11" s="1"/>
  <c r="AV162" i="11"/>
  <c r="AX164" i="8"/>
  <c r="AZ164" i="8" s="1"/>
  <c r="AV163" i="8"/>
  <c r="AB174" i="8"/>
  <c r="BA229" i="11" l="1"/>
  <c r="BM229" i="11"/>
  <c r="BL229" i="11"/>
  <c r="BT224" i="11"/>
  <c r="BS224" i="11"/>
  <c r="AB172" i="11"/>
  <c r="BJ211" i="8"/>
  <c r="BK211" i="8" s="1"/>
  <c r="BI212" i="8"/>
  <c r="BH211" i="8"/>
  <c r="BG211" i="8"/>
  <c r="P206" i="8"/>
  <c r="O206" i="8"/>
  <c r="AL228" i="11"/>
  <c r="AF227" i="11"/>
  <c r="AK227" i="11"/>
  <c r="AM227" i="11"/>
  <c r="AN227" i="11" s="1"/>
  <c r="AJ227" i="11"/>
  <c r="P226" i="11"/>
  <c r="O226" i="11"/>
  <c r="AF203" i="8"/>
  <c r="AM203" i="8"/>
  <c r="AN203" i="8" s="1"/>
  <c r="AL204" i="8"/>
  <c r="AV161" i="11"/>
  <c r="AX162" i="11"/>
  <c r="AY162" i="11" s="1"/>
  <c r="AB173" i="8"/>
  <c r="AX163" i="8"/>
  <c r="AZ163" i="8" s="1"/>
  <c r="AV162" i="8"/>
  <c r="BD229" i="11" l="1"/>
  <c r="BC229" i="11"/>
  <c r="BW223" i="11"/>
  <c r="BR223" i="11"/>
  <c r="BY223" i="11"/>
  <c r="BZ223" i="11" s="1"/>
  <c r="BQ223" i="11" s="1"/>
  <c r="BV223" i="11"/>
  <c r="BX224" i="11"/>
  <c r="AB171" i="11"/>
  <c r="BL211" i="8"/>
  <c r="BM211" i="8"/>
  <c r="BB211" i="8"/>
  <c r="BN211" i="8"/>
  <c r="AO227" i="11"/>
  <c r="U205" i="8"/>
  <c r="V205" i="8" s="1"/>
  <c r="N205" i="8"/>
  <c r="S205" i="8" s="1"/>
  <c r="T206" i="8"/>
  <c r="AE227" i="11"/>
  <c r="AQ227" i="11"/>
  <c r="AP227" i="11"/>
  <c r="N225" i="11"/>
  <c r="R225" i="11" s="1"/>
  <c r="U225" i="11"/>
  <c r="V225" i="11" s="1"/>
  <c r="T226" i="11"/>
  <c r="AE203" i="8"/>
  <c r="AG203" i="8" s="1"/>
  <c r="AP203" i="8"/>
  <c r="AQ203" i="8"/>
  <c r="AV160" i="11"/>
  <c r="AX161" i="11"/>
  <c r="AY161" i="11" s="1"/>
  <c r="AB172" i="8"/>
  <c r="AX162" i="8"/>
  <c r="AZ162" i="8" s="1"/>
  <c r="AV161" i="8"/>
  <c r="BB228" i="11" l="1"/>
  <c r="BG228" i="11"/>
  <c r="BF228" i="11"/>
  <c r="BH229" i="11"/>
  <c r="BI228" i="11"/>
  <c r="BJ228" i="11" s="1"/>
  <c r="S225" i="11"/>
  <c r="W225" i="11" s="1"/>
  <c r="R205" i="8"/>
  <c r="CA223" i="11"/>
  <c r="CB223" i="11"/>
  <c r="CC223" i="11"/>
  <c r="AB170" i="11"/>
  <c r="BD211" i="8"/>
  <c r="BC210" i="8" s="1"/>
  <c r="BE211" i="8"/>
  <c r="W205" i="8"/>
  <c r="Y205" i="8"/>
  <c r="M205" i="8"/>
  <c r="X205" i="8"/>
  <c r="AH227" i="11"/>
  <c r="AG227" i="11"/>
  <c r="M225" i="11"/>
  <c r="Y225" i="11"/>
  <c r="X225" i="11"/>
  <c r="AF202" i="8"/>
  <c r="AM202" i="8"/>
  <c r="AN202" i="8" s="1"/>
  <c r="AJ202" i="8"/>
  <c r="AK202" i="8"/>
  <c r="AH203" i="8"/>
  <c r="AL203" i="8"/>
  <c r="AV159" i="11"/>
  <c r="AX160" i="11"/>
  <c r="AY160" i="11" s="1"/>
  <c r="AB171" i="8"/>
  <c r="AX161" i="8"/>
  <c r="AZ161" i="8" s="1"/>
  <c r="AV160" i="8"/>
  <c r="BK228" i="11" l="1"/>
  <c r="BM228" i="11"/>
  <c r="BA228" i="11"/>
  <c r="BL228" i="11"/>
  <c r="AK203" i="8"/>
  <c r="AO203" i="8" s="1"/>
  <c r="AJ203" i="8"/>
  <c r="BT223" i="11"/>
  <c r="BS223" i="11"/>
  <c r="AB169" i="11"/>
  <c r="BI211" i="8"/>
  <c r="BH210" i="8"/>
  <c r="BJ210" i="8"/>
  <c r="BK210" i="8" s="1"/>
  <c r="BG210" i="8"/>
  <c r="O205" i="8"/>
  <c r="T205" i="8" s="1"/>
  <c r="P205" i="8"/>
  <c r="AM226" i="11"/>
  <c r="AN226" i="11" s="1"/>
  <c r="AK226" i="11"/>
  <c r="AF226" i="11"/>
  <c r="AJ226" i="11"/>
  <c r="AL227" i="11"/>
  <c r="P225" i="11"/>
  <c r="O225" i="11"/>
  <c r="AO202" i="8"/>
  <c r="AE202" i="8"/>
  <c r="AG202" i="8" s="1"/>
  <c r="AQ202" i="8"/>
  <c r="AP202" i="8"/>
  <c r="AV158" i="11"/>
  <c r="AX159" i="11"/>
  <c r="AY159" i="11" s="1"/>
  <c r="AX160" i="8"/>
  <c r="AZ160" i="8" s="1"/>
  <c r="AV159" i="8"/>
  <c r="AB170" i="8"/>
  <c r="BC228" i="11" l="1"/>
  <c r="BH228" i="11" s="1"/>
  <c r="BD228" i="11"/>
  <c r="BW222" i="11"/>
  <c r="BR222" i="11"/>
  <c r="BY222" i="11"/>
  <c r="BZ222" i="11" s="1"/>
  <c r="BQ222" i="11" s="1"/>
  <c r="BV222" i="11"/>
  <c r="BX223" i="11"/>
  <c r="AB168" i="11"/>
  <c r="BN210" i="8"/>
  <c r="BM210" i="8"/>
  <c r="BB210" i="8"/>
  <c r="BE210" i="8" s="1"/>
  <c r="BL210" i="8"/>
  <c r="AO226" i="11"/>
  <c r="N204" i="8"/>
  <c r="R204" i="8" s="1"/>
  <c r="U204" i="8"/>
  <c r="V204" i="8" s="1"/>
  <c r="AP226" i="11"/>
  <c r="AQ226" i="11"/>
  <c r="AE226" i="11"/>
  <c r="N224" i="11"/>
  <c r="S224" i="11" s="1"/>
  <c r="U224" i="11"/>
  <c r="V224" i="11" s="1"/>
  <c r="T225" i="11"/>
  <c r="AM201" i="8"/>
  <c r="AN201" i="8" s="1"/>
  <c r="AF201" i="8"/>
  <c r="AK201" i="8" s="1"/>
  <c r="AL202" i="8"/>
  <c r="AH202" i="8"/>
  <c r="AX158" i="11"/>
  <c r="AY158" i="11" s="1"/>
  <c r="AV157" i="11"/>
  <c r="AB169" i="8"/>
  <c r="AX159" i="8"/>
  <c r="AZ159" i="8" s="1"/>
  <c r="AV158" i="8"/>
  <c r="BB227" i="11" l="1"/>
  <c r="BI227" i="11"/>
  <c r="BJ227" i="11" s="1"/>
  <c r="BF227" i="11"/>
  <c r="BG227" i="11"/>
  <c r="BK227" i="11" s="1"/>
  <c r="CA222" i="11"/>
  <c r="AJ201" i="8"/>
  <c r="R224" i="11"/>
  <c r="S204" i="8"/>
  <c r="W204" i="8" s="1"/>
  <c r="CC222" i="11"/>
  <c r="CB222" i="11"/>
  <c r="AB167" i="11"/>
  <c r="BD210" i="8"/>
  <c r="BC209" i="8" s="1"/>
  <c r="Y204" i="8"/>
  <c r="X204" i="8"/>
  <c r="M204" i="8"/>
  <c r="AH226" i="11"/>
  <c r="AG226" i="11"/>
  <c r="W224" i="11"/>
  <c r="M224" i="11"/>
  <c r="Y224" i="11"/>
  <c r="X224" i="11"/>
  <c r="AO201" i="8"/>
  <c r="AE201" i="8"/>
  <c r="AQ201" i="8"/>
  <c r="AP201" i="8"/>
  <c r="AX157" i="11"/>
  <c r="AY157" i="11" s="1"/>
  <c r="AV156" i="11"/>
  <c r="AB168" i="8"/>
  <c r="AX158" i="8"/>
  <c r="AZ158" i="8" s="1"/>
  <c r="AV157" i="8"/>
  <c r="BA227" i="11" l="1"/>
  <c r="BC227" i="11" s="1"/>
  <c r="BL227" i="11"/>
  <c r="BM227" i="11"/>
  <c r="BT222" i="11"/>
  <c r="BS222" i="11"/>
  <c r="AB166" i="11"/>
  <c r="BJ209" i="8"/>
  <c r="BK209" i="8" s="1"/>
  <c r="BG209" i="8"/>
  <c r="BH209" i="8"/>
  <c r="BI210" i="8"/>
  <c r="O204" i="8"/>
  <c r="T204" i="8" s="1"/>
  <c r="P204" i="8"/>
  <c r="AL226" i="11"/>
  <c r="AM225" i="11"/>
  <c r="AN225" i="11" s="1"/>
  <c r="AF225" i="11"/>
  <c r="AJ225" i="11"/>
  <c r="AK225" i="11"/>
  <c r="P224" i="11"/>
  <c r="O224" i="11"/>
  <c r="AH201" i="8"/>
  <c r="AG201" i="8"/>
  <c r="AX156" i="11"/>
  <c r="AY156" i="11" s="1"/>
  <c r="AV155" i="11"/>
  <c r="AB167" i="8"/>
  <c r="AX157" i="8"/>
  <c r="AZ157" i="8" s="1"/>
  <c r="AV156" i="8"/>
  <c r="BB226" i="11" l="1"/>
  <c r="BI226" i="11"/>
  <c r="BJ226" i="11" s="1"/>
  <c r="BF226" i="11"/>
  <c r="BG226" i="11"/>
  <c r="BD227" i="11"/>
  <c r="BH227" i="11"/>
  <c r="BK226" i="11" s="1"/>
  <c r="BW221" i="11"/>
  <c r="BR221" i="11"/>
  <c r="BV221" i="11"/>
  <c r="BY221" i="11"/>
  <c r="BZ221" i="11" s="1"/>
  <c r="BQ221" i="11" s="1"/>
  <c r="BX222" i="11"/>
  <c r="BL209" i="8"/>
  <c r="AB165" i="11"/>
  <c r="BN209" i="8"/>
  <c r="BM209" i="8"/>
  <c r="BB209" i="8"/>
  <c r="BE209" i="8" s="1"/>
  <c r="AO225" i="11"/>
  <c r="N203" i="8"/>
  <c r="S203" i="8" s="1"/>
  <c r="W203" i="8" s="1"/>
  <c r="U203" i="8"/>
  <c r="V203" i="8" s="1"/>
  <c r="AQ225" i="11"/>
  <c r="AP225" i="11"/>
  <c r="AE225" i="11"/>
  <c r="U223" i="11"/>
  <c r="V223" i="11" s="1"/>
  <c r="N223" i="11"/>
  <c r="S223" i="11" s="1"/>
  <c r="T224" i="11"/>
  <c r="AF200" i="8"/>
  <c r="AK200" i="8" s="1"/>
  <c r="AM200" i="8"/>
  <c r="AN200" i="8" s="1"/>
  <c r="AL201" i="8"/>
  <c r="AX155" i="11"/>
  <c r="AY155" i="11" s="1"/>
  <c r="AV154" i="11"/>
  <c r="AX156" i="8"/>
  <c r="AZ156" i="8" s="1"/>
  <c r="AV155" i="8"/>
  <c r="AB166" i="8"/>
  <c r="BA226" i="11" l="1"/>
  <c r="BL226" i="11"/>
  <c r="BM226" i="11"/>
  <c r="R203" i="8"/>
  <c r="AJ200" i="8"/>
  <c r="R223" i="11"/>
  <c r="CA221" i="11"/>
  <c r="CB221" i="11"/>
  <c r="CC221" i="11"/>
  <c r="AB164" i="11"/>
  <c r="BD209" i="8"/>
  <c r="BC208" i="8" s="1"/>
  <c r="Y203" i="8"/>
  <c r="M203" i="8"/>
  <c r="X203" i="8"/>
  <c r="AH225" i="11"/>
  <c r="AG225" i="11"/>
  <c r="W223" i="11"/>
  <c r="M223" i="11"/>
  <c r="Y223" i="11"/>
  <c r="X223" i="11"/>
  <c r="AO200" i="8"/>
  <c r="AE200" i="8"/>
  <c r="AG200" i="8" s="1"/>
  <c r="AQ200" i="8"/>
  <c r="AP200" i="8"/>
  <c r="AX154" i="11"/>
  <c r="AY154" i="11" s="1"/>
  <c r="AV153" i="11"/>
  <c r="AB165" i="8"/>
  <c r="AX155" i="8"/>
  <c r="AZ155" i="8" s="1"/>
  <c r="AV154" i="8"/>
  <c r="BD226" i="11" l="1"/>
  <c r="BC226" i="11"/>
  <c r="BT221" i="11"/>
  <c r="BS221" i="11"/>
  <c r="AB163" i="11"/>
  <c r="BG208" i="8"/>
  <c r="BH208" i="8"/>
  <c r="BI209" i="8"/>
  <c r="BJ208" i="8"/>
  <c r="BK208" i="8" s="1"/>
  <c r="P203" i="8"/>
  <c r="O203" i="8"/>
  <c r="AL225" i="11"/>
  <c r="AM224" i="11"/>
  <c r="AN224" i="11" s="1"/>
  <c r="AF224" i="11"/>
  <c r="AJ224" i="11" s="1"/>
  <c r="AK224" i="11"/>
  <c r="P223" i="11"/>
  <c r="O223" i="11"/>
  <c r="AM199" i="8"/>
  <c r="AN199" i="8" s="1"/>
  <c r="AF199" i="8"/>
  <c r="AH200" i="8"/>
  <c r="AL200" i="8"/>
  <c r="AX153" i="11"/>
  <c r="AY153" i="11" s="1"/>
  <c r="AV152" i="11"/>
  <c r="AX154" i="8"/>
  <c r="AZ154" i="8" s="1"/>
  <c r="AV153" i="8"/>
  <c r="AB164" i="8"/>
  <c r="BB225" i="11" l="1"/>
  <c r="BG225" i="11"/>
  <c r="BH226" i="11"/>
  <c r="BF225" i="11"/>
  <c r="BI225" i="11"/>
  <c r="BJ225" i="11" s="1"/>
  <c r="BW220" i="11"/>
  <c r="BR220" i="11"/>
  <c r="BV220" i="11"/>
  <c r="BY220" i="11"/>
  <c r="BZ220" i="11" s="1"/>
  <c r="BQ220" i="11" s="1"/>
  <c r="BX221" i="11"/>
  <c r="AB162" i="11"/>
  <c r="BL208" i="8"/>
  <c r="BN208" i="8"/>
  <c r="BB208" i="8"/>
  <c r="BE208" i="8" s="1"/>
  <c r="BM208" i="8"/>
  <c r="AO224" i="11"/>
  <c r="N202" i="8"/>
  <c r="U202" i="8"/>
  <c r="V202" i="8" s="1"/>
  <c r="T203" i="8"/>
  <c r="AE224" i="11"/>
  <c r="AQ224" i="11"/>
  <c r="AP224" i="11"/>
  <c r="U222" i="11"/>
  <c r="V222" i="11" s="1"/>
  <c r="N222" i="11"/>
  <c r="S222" i="11" s="1"/>
  <c r="T223" i="11"/>
  <c r="AE199" i="8"/>
  <c r="AQ199" i="8"/>
  <c r="AP199" i="8"/>
  <c r="AX152" i="11"/>
  <c r="AY152" i="11" s="1"/>
  <c r="AV151" i="11"/>
  <c r="AB163" i="8"/>
  <c r="AX153" i="8"/>
  <c r="AZ153" i="8" s="1"/>
  <c r="AV152" i="8"/>
  <c r="BL225" i="11" l="1"/>
  <c r="BA225" i="11"/>
  <c r="BM225" i="11"/>
  <c r="BK225" i="11"/>
  <c r="CA220" i="11"/>
  <c r="R222" i="11"/>
  <c r="CB220" i="11"/>
  <c r="CC220" i="11"/>
  <c r="AB161" i="11"/>
  <c r="BD208" i="8"/>
  <c r="BC207" i="8" s="1"/>
  <c r="X202" i="8"/>
  <c r="M202" i="8"/>
  <c r="Y202" i="8"/>
  <c r="AH224" i="11"/>
  <c r="AG224" i="11"/>
  <c r="W222" i="11"/>
  <c r="M222" i="11"/>
  <c r="X222" i="11"/>
  <c r="Y222" i="11"/>
  <c r="AH199" i="8"/>
  <c r="AG199" i="8"/>
  <c r="AX151" i="11"/>
  <c r="AY151" i="11" s="1"/>
  <c r="AV150" i="11"/>
  <c r="AB162" i="8"/>
  <c r="AV151" i="8"/>
  <c r="AX152" i="8"/>
  <c r="AZ152" i="8" s="1"/>
  <c r="BC225" i="11" l="1"/>
  <c r="BD225" i="11"/>
  <c r="AK199" i="8"/>
  <c r="AO199" i="8" s="1"/>
  <c r="AJ199" i="8"/>
  <c r="BT220" i="11"/>
  <c r="BS220" i="11"/>
  <c r="AB160" i="11"/>
  <c r="BG207" i="8"/>
  <c r="BI208" i="8"/>
  <c r="BJ207" i="8"/>
  <c r="BK207" i="8" s="1"/>
  <c r="BH207" i="8"/>
  <c r="P202" i="8"/>
  <c r="O202" i="8"/>
  <c r="AM223" i="11"/>
  <c r="AN223" i="11" s="1"/>
  <c r="AK223" i="11"/>
  <c r="AJ223" i="11"/>
  <c r="AF223" i="11"/>
  <c r="AL224" i="11"/>
  <c r="P222" i="11"/>
  <c r="O222" i="11"/>
  <c r="AF198" i="8"/>
  <c r="AM198" i="8"/>
  <c r="AN198" i="8" s="1"/>
  <c r="AK198" i="8"/>
  <c r="AJ198" i="8"/>
  <c r="AL199" i="8"/>
  <c r="AX150" i="11"/>
  <c r="AY150" i="11" s="1"/>
  <c r="AV149" i="11"/>
  <c r="AB161" i="8"/>
  <c r="AX151" i="8"/>
  <c r="AZ151" i="8" s="1"/>
  <c r="AV150" i="8"/>
  <c r="BB224" i="11" l="1"/>
  <c r="BF224" i="11"/>
  <c r="BG224" i="11"/>
  <c r="BH225" i="11"/>
  <c r="BI224" i="11"/>
  <c r="BJ224" i="11" s="1"/>
  <c r="BW219" i="11"/>
  <c r="BR219" i="11"/>
  <c r="R202" i="8"/>
  <c r="S202" i="8"/>
  <c r="W202" i="8" s="1"/>
  <c r="BY219" i="11"/>
  <c r="BZ219" i="11" s="1"/>
  <c r="BQ219" i="11" s="1"/>
  <c r="BV219" i="11"/>
  <c r="BX220" i="11"/>
  <c r="AB159" i="11"/>
  <c r="BN207" i="8"/>
  <c r="BB207" i="8"/>
  <c r="BM207" i="8"/>
  <c r="BL207" i="8"/>
  <c r="AO223" i="11"/>
  <c r="U201" i="8"/>
  <c r="V201" i="8" s="1"/>
  <c r="N201" i="8"/>
  <c r="T202" i="8"/>
  <c r="AQ223" i="11"/>
  <c r="AP223" i="11"/>
  <c r="AE223" i="11"/>
  <c r="U221" i="11"/>
  <c r="V221" i="11" s="1"/>
  <c r="N221" i="11"/>
  <c r="S221" i="11" s="1"/>
  <c r="T222" i="11"/>
  <c r="AO198" i="8"/>
  <c r="AE198" i="8"/>
  <c r="AG198" i="8" s="1"/>
  <c r="AP198" i="8"/>
  <c r="AQ198" i="8"/>
  <c r="AX149" i="11"/>
  <c r="AY149" i="11" s="1"/>
  <c r="AV148" i="11"/>
  <c r="AB160" i="8"/>
  <c r="AX150" i="8"/>
  <c r="AZ150" i="8" s="1"/>
  <c r="AV149" i="8"/>
  <c r="BK224" i="11" l="1"/>
  <c r="BA224" i="11"/>
  <c r="BM224" i="11"/>
  <c r="BL224" i="11"/>
  <c r="R221" i="11"/>
  <c r="CA219" i="11"/>
  <c r="CB219" i="11"/>
  <c r="CC219" i="11"/>
  <c r="AB158" i="11"/>
  <c r="BE207" i="8"/>
  <c r="BD207" i="8"/>
  <c r="BC206" i="8" s="1"/>
  <c r="M201" i="8"/>
  <c r="X201" i="8"/>
  <c r="Y201" i="8"/>
  <c r="AH223" i="11"/>
  <c r="AG223" i="11"/>
  <c r="W221" i="11"/>
  <c r="M221" i="11"/>
  <c r="X221" i="11"/>
  <c r="Y221" i="11"/>
  <c r="AM197" i="8"/>
  <c r="AN197" i="8" s="1"/>
  <c r="AF197" i="8"/>
  <c r="AJ197" i="8"/>
  <c r="AK197" i="8"/>
  <c r="AH198" i="8"/>
  <c r="AL198" i="8"/>
  <c r="AX148" i="11"/>
  <c r="AY148" i="11" s="1"/>
  <c r="AV147" i="11"/>
  <c r="AB159" i="8"/>
  <c r="AV148" i="8"/>
  <c r="AX149" i="8"/>
  <c r="AZ149" i="8" s="1"/>
  <c r="BD224" i="11" l="1"/>
  <c r="BC224" i="11"/>
  <c r="BT219" i="11"/>
  <c r="BS219" i="11"/>
  <c r="AB157" i="11"/>
  <c r="BI207" i="8"/>
  <c r="BG206" i="8"/>
  <c r="BH206" i="8"/>
  <c r="BJ206" i="8"/>
  <c r="BK206" i="8" s="1"/>
  <c r="P201" i="8"/>
  <c r="O201" i="8"/>
  <c r="AF222" i="11"/>
  <c r="AK222" i="11" s="1"/>
  <c r="AM222" i="11"/>
  <c r="AN222" i="11" s="1"/>
  <c r="AJ222" i="11"/>
  <c r="AL223" i="11"/>
  <c r="P221" i="11"/>
  <c r="O221" i="11"/>
  <c r="AO197" i="8"/>
  <c r="AE197" i="8"/>
  <c r="AQ197" i="8"/>
  <c r="AP197" i="8"/>
  <c r="AX147" i="11"/>
  <c r="AY147" i="11" s="1"/>
  <c r="AV146" i="11"/>
  <c r="AX148" i="8"/>
  <c r="AZ148" i="8" s="1"/>
  <c r="AV147" i="8"/>
  <c r="AB158" i="8"/>
  <c r="BB223" i="11" l="1"/>
  <c r="BF223" i="11"/>
  <c r="BG223" i="11"/>
  <c r="BH224" i="11"/>
  <c r="BI223" i="11"/>
  <c r="BJ223" i="11" s="1"/>
  <c r="BW218" i="11"/>
  <c r="BR218" i="11"/>
  <c r="R201" i="8"/>
  <c r="S201" i="8"/>
  <c r="W201" i="8" s="1"/>
  <c r="BY218" i="11"/>
  <c r="BZ218" i="11" s="1"/>
  <c r="BQ218" i="11" s="1"/>
  <c r="BV218" i="11"/>
  <c r="BX219" i="11"/>
  <c r="AB156" i="11"/>
  <c r="BM206" i="8"/>
  <c r="BB206" i="8"/>
  <c r="BN206" i="8"/>
  <c r="BL206" i="8"/>
  <c r="N200" i="8"/>
  <c r="R200" i="8" s="1"/>
  <c r="U200" i="8"/>
  <c r="V200" i="8" s="1"/>
  <c r="AO222" i="11"/>
  <c r="T201" i="8"/>
  <c r="AE222" i="11"/>
  <c r="AP222" i="11"/>
  <c r="AQ222" i="11"/>
  <c r="U220" i="11"/>
  <c r="V220" i="11" s="1"/>
  <c r="N220" i="11"/>
  <c r="R220" i="11" s="1"/>
  <c r="T221" i="11"/>
  <c r="AH197" i="8"/>
  <c r="AG197" i="8"/>
  <c r="AX146" i="11"/>
  <c r="AY146" i="11" s="1"/>
  <c r="AV145" i="11"/>
  <c r="AB157" i="8"/>
  <c r="AX147" i="8"/>
  <c r="AZ147" i="8" s="1"/>
  <c r="AV146" i="8"/>
  <c r="BK223" i="11" l="1"/>
  <c r="BM223" i="11"/>
  <c r="BA223" i="11"/>
  <c r="BL223" i="11"/>
  <c r="S220" i="11"/>
  <c r="W220" i="11" s="1"/>
  <c r="S200" i="8"/>
  <c r="W200" i="8" s="1"/>
  <c r="CA218" i="11"/>
  <c r="CC218" i="11"/>
  <c r="CB218" i="11"/>
  <c r="AB155" i="11"/>
  <c r="BD206" i="8"/>
  <c r="BC205" i="8" s="1"/>
  <c r="BE206" i="8"/>
  <c r="X200" i="8"/>
  <c r="M200" i="8"/>
  <c r="Y200" i="8"/>
  <c r="AG222" i="11"/>
  <c r="AL222" i="11" s="1"/>
  <c r="AH222" i="11"/>
  <c r="M220" i="11"/>
  <c r="X220" i="11"/>
  <c r="Y220" i="11"/>
  <c r="AM196" i="8"/>
  <c r="AN196" i="8" s="1"/>
  <c r="AF196" i="8"/>
  <c r="AJ196" i="8"/>
  <c r="AK196" i="8"/>
  <c r="AL197" i="8"/>
  <c r="AX145" i="11"/>
  <c r="AY145" i="11" s="1"/>
  <c r="AV144" i="11"/>
  <c r="AV145" i="8"/>
  <c r="AX146" i="8"/>
  <c r="AZ146" i="8" s="1"/>
  <c r="AB156" i="8"/>
  <c r="BD223" i="11" l="1"/>
  <c r="BC223" i="11"/>
  <c r="BT218" i="11"/>
  <c r="BS218" i="11"/>
  <c r="AB154" i="11"/>
  <c r="BH205" i="8"/>
  <c r="BI206" i="8"/>
  <c r="BJ205" i="8"/>
  <c r="BK205" i="8" s="1"/>
  <c r="P200" i="8"/>
  <c r="O200" i="8"/>
  <c r="AM221" i="11"/>
  <c r="AN221" i="11" s="1"/>
  <c r="AJ221" i="11"/>
  <c r="AF221" i="11"/>
  <c r="AK221" i="11" s="1"/>
  <c r="AO221" i="11" s="1"/>
  <c r="P220" i="11"/>
  <c r="O220" i="11"/>
  <c r="AO196" i="8"/>
  <c r="AE196" i="8"/>
  <c r="AP196" i="8"/>
  <c r="AQ196" i="8"/>
  <c r="AX144" i="11"/>
  <c r="AY144" i="11" s="1"/>
  <c r="AV143" i="11"/>
  <c r="AX145" i="8"/>
  <c r="AZ145" i="8" s="1"/>
  <c r="AV144" i="8"/>
  <c r="AB155" i="8"/>
  <c r="BB222" i="11" l="1"/>
  <c r="BF222" i="11"/>
  <c r="BG222" i="11"/>
  <c r="BH223" i="11"/>
  <c r="BI222" i="11"/>
  <c r="BJ222" i="11" s="1"/>
  <c r="BW217" i="11"/>
  <c r="BR217" i="11"/>
  <c r="BG205" i="8"/>
  <c r="BV217" i="11"/>
  <c r="BY217" i="11"/>
  <c r="BZ217" i="11" s="1"/>
  <c r="BQ217" i="11" s="1"/>
  <c r="BX218" i="11"/>
  <c r="AB153" i="11"/>
  <c r="BL205" i="8"/>
  <c r="BM205" i="8"/>
  <c r="BB205" i="8"/>
  <c r="BN205" i="8"/>
  <c r="U199" i="8"/>
  <c r="V199" i="8" s="1"/>
  <c r="N199" i="8"/>
  <c r="S199" i="8" s="1"/>
  <c r="T200" i="8"/>
  <c r="AE221" i="11"/>
  <c r="AP221" i="11"/>
  <c r="AQ221" i="11"/>
  <c r="N219" i="11"/>
  <c r="U219" i="11"/>
  <c r="V219" i="11" s="1"/>
  <c r="T220" i="11"/>
  <c r="AH196" i="8"/>
  <c r="AG196" i="8"/>
  <c r="AX143" i="11"/>
  <c r="AY143" i="11" s="1"/>
  <c r="AV142" i="11"/>
  <c r="AX144" i="8"/>
  <c r="AZ144" i="8" s="1"/>
  <c r="AV143" i="8"/>
  <c r="AB154" i="8"/>
  <c r="BK222" i="11" l="1"/>
  <c r="BM222" i="11"/>
  <c r="BL222" i="11"/>
  <c r="BA222" i="11"/>
  <c r="R199" i="8"/>
  <c r="CA217" i="11"/>
  <c r="CC217" i="11"/>
  <c r="CB217" i="11"/>
  <c r="AB152" i="11"/>
  <c r="BD205" i="8"/>
  <c r="BC204" i="8" s="1"/>
  <c r="BE205" i="8"/>
  <c r="W199" i="8"/>
  <c r="M199" i="8"/>
  <c r="X199" i="8"/>
  <c r="Y199" i="8"/>
  <c r="AG221" i="11"/>
  <c r="AL221" i="11" s="1"/>
  <c r="AH221" i="11"/>
  <c r="M219" i="11"/>
  <c r="X219" i="11"/>
  <c r="Y219" i="11"/>
  <c r="AM195" i="8"/>
  <c r="AN195" i="8" s="1"/>
  <c r="AF195" i="8"/>
  <c r="AJ195" i="8"/>
  <c r="AK195" i="8"/>
  <c r="AL196" i="8"/>
  <c r="AX142" i="11"/>
  <c r="AY142" i="11" s="1"/>
  <c r="AV141" i="11"/>
  <c r="AB153" i="8"/>
  <c r="AX143" i="8"/>
  <c r="AZ143" i="8" s="1"/>
  <c r="AV142" i="8"/>
  <c r="BD222" i="11" l="1"/>
  <c r="BC222" i="11"/>
  <c r="BH222" i="11" s="1"/>
  <c r="BT217" i="11"/>
  <c r="BS217" i="11"/>
  <c r="AB151" i="11"/>
  <c r="BJ204" i="8"/>
  <c r="BK204" i="8" s="1"/>
  <c r="BG204" i="8"/>
  <c r="BI205" i="8"/>
  <c r="P199" i="8"/>
  <c r="O199" i="8"/>
  <c r="AJ220" i="11"/>
  <c r="AK220" i="11"/>
  <c r="AO220" i="11" s="1"/>
  <c r="AM220" i="11"/>
  <c r="AN220" i="11" s="1"/>
  <c r="AF220" i="11"/>
  <c r="P219" i="11"/>
  <c r="O219" i="11"/>
  <c r="AO195" i="8"/>
  <c r="AE195" i="8"/>
  <c r="AQ195" i="8"/>
  <c r="AP195" i="8"/>
  <c r="AX141" i="11"/>
  <c r="AY141" i="11" s="1"/>
  <c r="AV140" i="11"/>
  <c r="AX142" i="8"/>
  <c r="AZ142" i="8" s="1"/>
  <c r="AV141" i="8"/>
  <c r="AB152" i="8"/>
  <c r="BB221" i="11" l="1"/>
  <c r="BF221" i="11"/>
  <c r="BG221" i="11"/>
  <c r="BK221" i="11" s="1"/>
  <c r="BI221" i="11"/>
  <c r="BJ221" i="11" s="1"/>
  <c r="BW216" i="11"/>
  <c r="BR216" i="11"/>
  <c r="S219" i="11"/>
  <c r="W219" i="11" s="1"/>
  <c r="R219" i="11"/>
  <c r="BH204" i="8"/>
  <c r="BL204" i="8" s="1"/>
  <c r="BV216" i="11"/>
  <c r="BY216" i="11"/>
  <c r="BZ216" i="11" s="1"/>
  <c r="BQ216" i="11" s="1"/>
  <c r="BX217" i="11"/>
  <c r="AB150" i="11"/>
  <c r="BM204" i="8"/>
  <c r="BB204" i="8"/>
  <c r="BE204" i="8" s="1"/>
  <c r="BN204" i="8"/>
  <c r="N198" i="8"/>
  <c r="U198" i="8"/>
  <c r="V198" i="8" s="1"/>
  <c r="T199" i="8"/>
  <c r="AP220" i="11"/>
  <c r="AE220" i="11"/>
  <c r="AQ220" i="11"/>
  <c r="N218" i="11"/>
  <c r="S218" i="11" s="1"/>
  <c r="U218" i="11"/>
  <c r="V218" i="11" s="1"/>
  <c r="T219" i="11"/>
  <c r="AH195" i="8"/>
  <c r="AG195" i="8"/>
  <c r="AX140" i="11"/>
  <c r="AY140" i="11" s="1"/>
  <c r="AV139" i="11"/>
  <c r="AX141" i="8"/>
  <c r="AZ141" i="8" s="1"/>
  <c r="AV140" i="8"/>
  <c r="AB151" i="8"/>
  <c r="BL221" i="11" l="1"/>
  <c r="BA221" i="11"/>
  <c r="BD221" i="11" s="1"/>
  <c r="BM221" i="11"/>
  <c r="CA216" i="11"/>
  <c r="R218" i="11"/>
  <c r="CB216" i="11"/>
  <c r="CC216" i="11"/>
  <c r="AB149" i="11"/>
  <c r="BD204" i="8"/>
  <c r="BC203" i="8" s="1"/>
  <c r="M198" i="8"/>
  <c r="Y198" i="8"/>
  <c r="X198" i="8"/>
  <c r="AH220" i="11"/>
  <c r="AG220" i="11"/>
  <c r="W218" i="11"/>
  <c r="M218" i="11"/>
  <c r="X218" i="11"/>
  <c r="Y218" i="11"/>
  <c r="AM194" i="8"/>
  <c r="AN194" i="8" s="1"/>
  <c r="AF194" i="8"/>
  <c r="AK194" i="8"/>
  <c r="AJ194" i="8"/>
  <c r="AL195" i="8"/>
  <c r="AX139" i="11"/>
  <c r="AY139" i="11" s="1"/>
  <c r="AV138" i="11"/>
  <c r="AB150" i="8"/>
  <c r="AX140" i="8"/>
  <c r="AZ140" i="8" s="1"/>
  <c r="AV139" i="8"/>
  <c r="BC221" i="11" l="1"/>
  <c r="BT216" i="11"/>
  <c r="BS216" i="11"/>
  <c r="AB148" i="11"/>
  <c r="BJ203" i="8"/>
  <c r="BK203" i="8" s="1"/>
  <c r="BI204" i="8"/>
  <c r="P198" i="8"/>
  <c r="O198" i="8"/>
  <c r="AK219" i="11"/>
  <c r="AJ219" i="11"/>
  <c r="AM219" i="11"/>
  <c r="AN219" i="11" s="1"/>
  <c r="AF219" i="11"/>
  <c r="AL220" i="11"/>
  <c r="P218" i="11"/>
  <c r="O218" i="11"/>
  <c r="AO194" i="8"/>
  <c r="AE194" i="8"/>
  <c r="AQ194" i="8"/>
  <c r="AP194" i="8"/>
  <c r="AX138" i="11"/>
  <c r="AY138" i="11" s="1"/>
  <c r="AV137" i="11"/>
  <c r="AX139" i="8"/>
  <c r="AZ139" i="8" s="1"/>
  <c r="AV138" i="8"/>
  <c r="AB149" i="8"/>
  <c r="BB220" i="11" l="1"/>
  <c r="BF220" i="11"/>
  <c r="BI220" i="11"/>
  <c r="BJ220" i="11" s="1"/>
  <c r="BG220" i="11"/>
  <c r="BH221" i="11"/>
  <c r="BW215" i="11"/>
  <c r="BR215" i="11"/>
  <c r="S198" i="8"/>
  <c r="W198" i="8" s="1"/>
  <c r="R198" i="8"/>
  <c r="BY215" i="11"/>
  <c r="BZ215" i="11" s="1"/>
  <c r="BQ215" i="11" s="1"/>
  <c r="BV215" i="11"/>
  <c r="BX216" i="11"/>
  <c r="AB147" i="11"/>
  <c r="BN203" i="8"/>
  <c r="BB203" i="8"/>
  <c r="BE203" i="8" s="1"/>
  <c r="BH203" i="8" s="1"/>
  <c r="BL203" i="8" s="1"/>
  <c r="BM203" i="8"/>
  <c r="N197" i="8"/>
  <c r="U197" i="8"/>
  <c r="V197" i="8" s="1"/>
  <c r="T198" i="8"/>
  <c r="AP219" i="11"/>
  <c r="AQ219" i="11"/>
  <c r="AE219" i="11"/>
  <c r="AH219" i="11" s="1"/>
  <c r="AO219" i="11"/>
  <c r="U217" i="11"/>
  <c r="V217" i="11" s="1"/>
  <c r="N217" i="11"/>
  <c r="S217" i="11" s="1"/>
  <c r="T218" i="11"/>
  <c r="AH194" i="8"/>
  <c r="AG194" i="8"/>
  <c r="AX137" i="11"/>
  <c r="AY137" i="11" s="1"/>
  <c r="AV136" i="11"/>
  <c r="AX138" i="8"/>
  <c r="AZ138" i="8" s="1"/>
  <c r="AV137" i="8"/>
  <c r="AB148" i="8"/>
  <c r="BK220" i="11" l="1"/>
  <c r="BA220" i="11"/>
  <c r="BL220" i="11"/>
  <c r="BM220" i="11"/>
  <c r="BG203" i="8"/>
  <c r="R217" i="11"/>
  <c r="CA215" i="11"/>
  <c r="CC215" i="11"/>
  <c r="CB215" i="11"/>
  <c r="AB146" i="11"/>
  <c r="BD203" i="8"/>
  <c r="BC202" i="8" s="1"/>
  <c r="X197" i="8"/>
  <c r="Y197" i="8"/>
  <c r="M197" i="8"/>
  <c r="AG219" i="11"/>
  <c r="W217" i="11"/>
  <c r="M217" i="11"/>
  <c r="X217" i="11"/>
  <c r="Y217" i="11"/>
  <c r="AM193" i="8"/>
  <c r="AN193" i="8" s="1"/>
  <c r="AF193" i="8"/>
  <c r="AK193" i="8"/>
  <c r="AJ193" i="8"/>
  <c r="AL194" i="8"/>
  <c r="AX136" i="11"/>
  <c r="AY136" i="11" s="1"/>
  <c r="AV135" i="11"/>
  <c r="AX137" i="8"/>
  <c r="AZ137" i="8" s="1"/>
  <c r="AV136" i="8"/>
  <c r="AB147" i="8"/>
  <c r="BD220" i="11" l="1"/>
  <c r="BC220" i="11"/>
  <c r="BT215" i="11"/>
  <c r="BS215" i="11"/>
  <c r="AB145" i="11"/>
  <c r="BG202" i="8"/>
  <c r="BH202" i="8"/>
  <c r="BJ202" i="8"/>
  <c r="BK202" i="8" s="1"/>
  <c r="BI203" i="8"/>
  <c r="P197" i="8"/>
  <c r="O197" i="8"/>
  <c r="AL219" i="11"/>
  <c r="AJ218" i="11"/>
  <c r="AM218" i="11"/>
  <c r="AN218" i="11" s="1"/>
  <c r="AF218" i="11"/>
  <c r="AK218" i="11" s="1"/>
  <c r="P217" i="11"/>
  <c r="O217" i="11"/>
  <c r="AO193" i="8"/>
  <c r="AE193" i="8"/>
  <c r="AQ193" i="8"/>
  <c r="AP193" i="8"/>
  <c r="AX135" i="11"/>
  <c r="AY135" i="11" s="1"/>
  <c r="AV134" i="11"/>
  <c r="AX136" i="8"/>
  <c r="AZ136" i="8" s="1"/>
  <c r="AV135" i="8"/>
  <c r="AB146" i="8"/>
  <c r="BB219" i="11" l="1"/>
  <c r="BF219" i="11"/>
  <c r="BH220" i="11"/>
  <c r="BI219" i="11"/>
  <c r="BJ219" i="11" s="1"/>
  <c r="BG219" i="11"/>
  <c r="BW214" i="11"/>
  <c r="BR214" i="11"/>
  <c r="R197" i="8"/>
  <c r="S197" i="8"/>
  <c r="W197" i="8" s="1"/>
  <c r="BV214" i="11"/>
  <c r="BY214" i="11"/>
  <c r="BZ214" i="11" s="1"/>
  <c r="BQ214" i="11" s="1"/>
  <c r="BX215" i="11"/>
  <c r="BL202" i="8"/>
  <c r="AB144" i="11"/>
  <c r="BM202" i="8"/>
  <c r="BB202" i="8"/>
  <c r="BN202" i="8"/>
  <c r="AO218" i="11"/>
  <c r="N196" i="8"/>
  <c r="U196" i="8"/>
  <c r="V196" i="8" s="1"/>
  <c r="T197" i="8"/>
  <c r="AE218" i="11"/>
  <c r="AP218" i="11"/>
  <c r="AQ218" i="11"/>
  <c r="U216" i="11"/>
  <c r="V216" i="11" s="1"/>
  <c r="N216" i="11"/>
  <c r="T217" i="11"/>
  <c r="AH193" i="8"/>
  <c r="AG193" i="8"/>
  <c r="AX134" i="11"/>
  <c r="AY134" i="11" s="1"/>
  <c r="AV133" i="11"/>
  <c r="AX135" i="8"/>
  <c r="AZ135" i="8" s="1"/>
  <c r="AV134" i="8"/>
  <c r="AB145" i="8"/>
  <c r="BA219" i="11" l="1"/>
  <c r="BM219" i="11"/>
  <c r="BL219" i="11"/>
  <c r="BK219" i="11"/>
  <c r="CA214" i="11"/>
  <c r="CC214" i="11"/>
  <c r="CB214" i="11"/>
  <c r="AB143" i="11"/>
  <c r="BD202" i="8"/>
  <c r="BC201" i="8" s="1"/>
  <c r="BE202" i="8"/>
  <c r="X196" i="8"/>
  <c r="M196" i="8"/>
  <c r="Y196" i="8"/>
  <c r="AH218" i="11"/>
  <c r="AG218" i="11"/>
  <c r="M216" i="11"/>
  <c r="X216" i="11"/>
  <c r="Y216" i="11"/>
  <c r="AM192" i="8"/>
  <c r="AN192" i="8" s="1"/>
  <c r="AF192" i="8"/>
  <c r="AK192" i="8"/>
  <c r="AJ192" i="8"/>
  <c r="AL193" i="8"/>
  <c r="AX133" i="11"/>
  <c r="AY133" i="11" s="1"/>
  <c r="AV132" i="11"/>
  <c r="AB144" i="8"/>
  <c r="AX134" i="8"/>
  <c r="AZ134" i="8" s="1"/>
  <c r="AV133" i="8"/>
  <c r="BD219" i="11" l="1"/>
  <c r="BC219" i="11"/>
  <c r="BT214" i="11"/>
  <c r="BS214" i="11"/>
  <c r="AB142" i="11"/>
  <c r="BH201" i="8"/>
  <c r="BJ201" i="8"/>
  <c r="BK201" i="8" s="1"/>
  <c r="BG201" i="8"/>
  <c r="BI202" i="8"/>
  <c r="P196" i="8"/>
  <c r="O196" i="8"/>
  <c r="AM217" i="11"/>
  <c r="AN217" i="11" s="1"/>
  <c r="AF217" i="11"/>
  <c r="AK217" i="11" s="1"/>
  <c r="AJ217" i="11"/>
  <c r="AL218" i="11"/>
  <c r="P216" i="11"/>
  <c r="O216" i="11"/>
  <c r="AO192" i="8"/>
  <c r="AE192" i="8"/>
  <c r="AQ192" i="8"/>
  <c r="AP192" i="8"/>
  <c r="AX132" i="11"/>
  <c r="AY132" i="11" s="1"/>
  <c r="AV131" i="11"/>
  <c r="AB143" i="8"/>
  <c r="AX133" i="8"/>
  <c r="AZ133" i="8" s="1"/>
  <c r="AV132" i="8"/>
  <c r="BB218" i="11" l="1"/>
  <c r="BF218" i="11"/>
  <c r="BH219" i="11"/>
  <c r="BI218" i="11"/>
  <c r="BJ218" i="11" s="1"/>
  <c r="BG218" i="11"/>
  <c r="BW213" i="11"/>
  <c r="BR213" i="11"/>
  <c r="S216" i="11"/>
  <c r="W216" i="11" s="1"/>
  <c r="R216" i="11"/>
  <c r="R196" i="8"/>
  <c r="S196" i="8"/>
  <c r="W196" i="8" s="1"/>
  <c r="BV213" i="11"/>
  <c r="BY213" i="11"/>
  <c r="BZ213" i="11" s="1"/>
  <c r="BQ213" i="11" s="1"/>
  <c r="BX214" i="11"/>
  <c r="AB141" i="11"/>
  <c r="BL201" i="8"/>
  <c r="BN201" i="8"/>
  <c r="BB201" i="8"/>
  <c r="BM201" i="8"/>
  <c r="U195" i="8"/>
  <c r="V195" i="8" s="1"/>
  <c r="N195" i="8"/>
  <c r="R195" i="8" s="1"/>
  <c r="T196" i="8"/>
  <c r="AO217" i="11"/>
  <c r="AQ217" i="11"/>
  <c r="AP217" i="11"/>
  <c r="AE217" i="11"/>
  <c r="U215" i="11"/>
  <c r="V215" i="11" s="1"/>
  <c r="N215" i="11"/>
  <c r="T216" i="11"/>
  <c r="AH192" i="8"/>
  <c r="AG192" i="8"/>
  <c r="AX131" i="11"/>
  <c r="AY131" i="11" s="1"/>
  <c r="AV130" i="11"/>
  <c r="AB142" i="8"/>
  <c r="AX132" i="8"/>
  <c r="AZ132" i="8" s="1"/>
  <c r="AV131" i="8"/>
  <c r="BA218" i="11" l="1"/>
  <c r="BL218" i="11"/>
  <c r="BM218" i="11"/>
  <c r="BK218" i="11"/>
  <c r="CA213" i="11"/>
  <c r="S195" i="8"/>
  <c r="W195" i="8" s="1"/>
  <c r="CB213" i="11"/>
  <c r="CC213" i="11"/>
  <c r="AB140" i="11"/>
  <c r="BE201" i="8"/>
  <c r="BD201" i="8"/>
  <c r="BC200" i="8" s="1"/>
  <c r="X195" i="8"/>
  <c r="M195" i="8"/>
  <c r="Y195" i="8"/>
  <c r="AG217" i="11"/>
  <c r="AL217" i="11" s="1"/>
  <c r="AH217" i="11"/>
  <c r="M215" i="11"/>
  <c r="Y215" i="11"/>
  <c r="X215" i="11"/>
  <c r="AM191" i="8"/>
  <c r="AN191" i="8" s="1"/>
  <c r="AF191" i="8"/>
  <c r="AK191" i="8"/>
  <c r="AJ191" i="8"/>
  <c r="AL192" i="8"/>
  <c r="AX130" i="11"/>
  <c r="AY130" i="11" s="1"/>
  <c r="AV129" i="11"/>
  <c r="AX131" i="8"/>
  <c r="AZ131" i="8" s="1"/>
  <c r="AV130" i="8"/>
  <c r="AB141" i="8"/>
  <c r="BD218" i="11" l="1"/>
  <c r="BC218" i="11"/>
  <c r="BT213" i="11"/>
  <c r="BS213" i="11"/>
  <c r="AB139" i="11"/>
  <c r="BJ200" i="8"/>
  <c r="BK200" i="8" s="1"/>
  <c r="BG200" i="8"/>
  <c r="BI201" i="8"/>
  <c r="BH200" i="8"/>
  <c r="P195" i="8"/>
  <c r="O195" i="8"/>
  <c r="AF216" i="11"/>
  <c r="AK216" i="11" s="1"/>
  <c r="AO216" i="11" s="1"/>
  <c r="AM216" i="11"/>
  <c r="AN216" i="11" s="1"/>
  <c r="AJ216" i="11"/>
  <c r="P215" i="11"/>
  <c r="O215" i="11"/>
  <c r="AO191" i="8"/>
  <c r="AE191" i="8"/>
  <c r="AQ191" i="8"/>
  <c r="AP191" i="8"/>
  <c r="AX129" i="11"/>
  <c r="AY129" i="11" s="1"/>
  <c r="AV128" i="11"/>
  <c r="AX130" i="8"/>
  <c r="AZ130" i="8" s="1"/>
  <c r="AV129" i="8"/>
  <c r="AB140" i="8"/>
  <c r="BB217" i="11" l="1"/>
  <c r="BI217" i="11"/>
  <c r="BJ217" i="11" s="1"/>
  <c r="BH218" i="11"/>
  <c r="BF217" i="11"/>
  <c r="BG217" i="11"/>
  <c r="BW212" i="11"/>
  <c r="BR212" i="11"/>
  <c r="S215" i="11"/>
  <c r="W215" i="11" s="1"/>
  <c r="R215" i="11"/>
  <c r="BV212" i="11"/>
  <c r="BY212" i="11"/>
  <c r="BZ212" i="11" s="1"/>
  <c r="BQ212" i="11" s="1"/>
  <c r="BX213" i="11"/>
  <c r="AB138" i="11"/>
  <c r="BL200" i="8"/>
  <c r="BN200" i="8"/>
  <c r="BB200" i="8"/>
  <c r="BM200" i="8"/>
  <c r="U194" i="8"/>
  <c r="V194" i="8" s="1"/>
  <c r="N194" i="8"/>
  <c r="T195" i="8"/>
  <c r="AP216" i="11"/>
  <c r="AQ216" i="11"/>
  <c r="AE216" i="11"/>
  <c r="N214" i="11"/>
  <c r="U214" i="11"/>
  <c r="V214" i="11" s="1"/>
  <c r="T215" i="11"/>
  <c r="AH191" i="8"/>
  <c r="AG191" i="8"/>
  <c r="AX128" i="11"/>
  <c r="AY128" i="11" s="1"/>
  <c r="AV127" i="11"/>
  <c r="AX129" i="8"/>
  <c r="AZ129" i="8" s="1"/>
  <c r="AV128" i="8"/>
  <c r="AB139" i="8"/>
  <c r="BK217" i="11" l="1"/>
  <c r="BM217" i="11"/>
  <c r="BL217" i="11"/>
  <c r="BA217" i="11"/>
  <c r="CA212" i="11"/>
  <c r="CC212" i="11"/>
  <c r="CB212" i="11"/>
  <c r="AB137" i="11"/>
  <c r="BE200" i="8"/>
  <c r="BD200" i="8"/>
  <c r="BC199" i="8" s="1"/>
  <c r="Y194" i="8"/>
  <c r="M194" i="8"/>
  <c r="P194" i="8" s="1"/>
  <c r="S194" i="8" s="1"/>
  <c r="W194" i="8" s="1"/>
  <c r="X194" i="8"/>
  <c r="AG216" i="11"/>
  <c r="AL216" i="11" s="1"/>
  <c r="AH216" i="11"/>
  <c r="M214" i="11"/>
  <c r="Y214" i="11"/>
  <c r="X214" i="11"/>
  <c r="AM190" i="8"/>
  <c r="AN190" i="8" s="1"/>
  <c r="AF190" i="8"/>
  <c r="AJ190" i="8"/>
  <c r="AK190" i="8"/>
  <c r="AL191" i="8"/>
  <c r="AX127" i="11"/>
  <c r="AY127" i="11" s="1"/>
  <c r="AV126" i="11"/>
  <c r="AX128" i="8"/>
  <c r="AZ128" i="8" s="1"/>
  <c r="AV127" i="8"/>
  <c r="AB138" i="8"/>
  <c r="BC217" i="11" l="1"/>
  <c r="BH217" i="11" s="1"/>
  <c r="BD217" i="11"/>
  <c r="R194" i="8"/>
  <c r="BT212" i="11"/>
  <c r="BS212" i="11"/>
  <c r="AB136" i="11"/>
  <c r="BH199" i="8"/>
  <c r="BG199" i="8"/>
  <c r="BJ199" i="8"/>
  <c r="BK199" i="8" s="1"/>
  <c r="BI200" i="8"/>
  <c r="O194" i="8"/>
  <c r="AF215" i="11"/>
  <c r="AM215" i="11"/>
  <c r="AN215" i="11" s="1"/>
  <c r="AK215" i="11"/>
  <c r="AO215" i="11" s="1"/>
  <c r="AJ215" i="11"/>
  <c r="P214" i="11"/>
  <c r="O214" i="11"/>
  <c r="AO190" i="8"/>
  <c r="AE190" i="8"/>
  <c r="AQ190" i="8"/>
  <c r="AP190" i="8"/>
  <c r="AX126" i="11"/>
  <c r="AY126" i="11" s="1"/>
  <c r="AV125" i="11"/>
  <c r="AX127" i="8"/>
  <c r="AZ127" i="8" s="1"/>
  <c r="AV126" i="8"/>
  <c r="AB137" i="8"/>
  <c r="BB216" i="11" l="1"/>
  <c r="BF216" i="11"/>
  <c r="BI216" i="11"/>
  <c r="BJ216" i="11" s="1"/>
  <c r="BG216" i="11"/>
  <c r="BK216" i="11" s="1"/>
  <c r="BW211" i="11"/>
  <c r="BR211" i="11"/>
  <c r="S214" i="11"/>
  <c r="W214" i="11" s="1"/>
  <c r="R214" i="11"/>
  <c r="BY211" i="11"/>
  <c r="BZ211" i="11" s="1"/>
  <c r="BQ211" i="11" s="1"/>
  <c r="BV211" i="11"/>
  <c r="BX212" i="11"/>
  <c r="AB135" i="11"/>
  <c r="BL199" i="8"/>
  <c r="BN199" i="8"/>
  <c r="BM199" i="8"/>
  <c r="BB199" i="8"/>
  <c r="T194" i="8"/>
  <c r="U193" i="8"/>
  <c r="V193" i="8" s="1"/>
  <c r="N193" i="8"/>
  <c r="S193" i="8" s="1"/>
  <c r="AP215" i="11"/>
  <c r="AQ215" i="11"/>
  <c r="AE215" i="11"/>
  <c r="U213" i="11"/>
  <c r="V213" i="11" s="1"/>
  <c r="N213" i="11"/>
  <c r="T214" i="11"/>
  <c r="AH190" i="8"/>
  <c r="AG190" i="8"/>
  <c r="AV124" i="11"/>
  <c r="AX125" i="11"/>
  <c r="AY125" i="11" s="1"/>
  <c r="AX126" i="8"/>
  <c r="AZ126" i="8" s="1"/>
  <c r="AV125" i="8"/>
  <c r="AB136" i="8"/>
  <c r="BM216" i="11" l="1"/>
  <c r="BL216" i="11"/>
  <c r="BA216" i="11"/>
  <c r="CA211" i="11"/>
  <c r="R193" i="8"/>
  <c r="CB211" i="11"/>
  <c r="CC211" i="11"/>
  <c r="AB134" i="11"/>
  <c r="BE199" i="8"/>
  <c r="BD199" i="8"/>
  <c r="BC198" i="8" s="1"/>
  <c r="W193" i="8"/>
  <c r="M193" i="8"/>
  <c r="Y193" i="8"/>
  <c r="X193" i="8"/>
  <c r="AH215" i="11"/>
  <c r="AG215" i="11"/>
  <c r="M213" i="11"/>
  <c r="Y213" i="11"/>
  <c r="X213" i="11"/>
  <c r="AM189" i="8"/>
  <c r="AN189" i="8" s="1"/>
  <c r="AF189" i="8"/>
  <c r="AK189" i="8"/>
  <c r="AJ189" i="8"/>
  <c r="AL190" i="8"/>
  <c r="AV123" i="11"/>
  <c r="AX124" i="11"/>
  <c r="AY124" i="11" s="1"/>
  <c r="AX125" i="8"/>
  <c r="AZ125" i="8" s="1"/>
  <c r="AV124" i="8"/>
  <c r="AB135" i="8"/>
  <c r="BD216" i="11" l="1"/>
  <c r="BC216" i="11"/>
  <c r="BH216" i="11" s="1"/>
  <c r="BT211" i="11"/>
  <c r="BS211" i="11"/>
  <c r="BR210" i="11" s="1"/>
  <c r="AB133" i="11"/>
  <c r="BH198" i="8"/>
  <c r="BJ198" i="8"/>
  <c r="BK198" i="8" s="1"/>
  <c r="BG198" i="8"/>
  <c r="BI199" i="8"/>
  <c r="P193" i="8"/>
  <c r="O193" i="8"/>
  <c r="AL215" i="11"/>
  <c r="AM214" i="11"/>
  <c r="AN214" i="11" s="1"/>
  <c r="AK214" i="11"/>
  <c r="AF214" i="11"/>
  <c r="AJ214" i="11"/>
  <c r="P213" i="11"/>
  <c r="O213" i="11"/>
  <c r="AO189" i="8"/>
  <c r="AE189" i="8"/>
  <c r="AP189" i="8"/>
  <c r="AQ189" i="8"/>
  <c r="AX123" i="11"/>
  <c r="AY123" i="11" s="1"/>
  <c r="AV122" i="11"/>
  <c r="AB134" i="8"/>
  <c r="AV123" i="8"/>
  <c r="AX124" i="8"/>
  <c r="AZ124" i="8" s="1"/>
  <c r="BB215" i="11" l="1"/>
  <c r="BG215" i="11"/>
  <c r="BK215" i="11" s="1"/>
  <c r="BF215" i="11"/>
  <c r="BI215" i="11"/>
  <c r="BJ215" i="11" s="1"/>
  <c r="R213" i="11"/>
  <c r="S213" i="11"/>
  <c r="W213" i="11" s="1"/>
  <c r="BY210" i="11"/>
  <c r="BZ210" i="11" s="1"/>
  <c r="BQ210" i="11" s="1"/>
  <c r="BW210" i="11"/>
  <c r="BX211" i="11"/>
  <c r="AB132" i="11"/>
  <c r="BL198" i="8"/>
  <c r="BM198" i="8"/>
  <c r="BN198" i="8"/>
  <c r="BB198" i="8"/>
  <c r="BE198" i="8" s="1"/>
  <c r="AO214" i="11"/>
  <c r="T193" i="8"/>
  <c r="N192" i="8"/>
  <c r="U192" i="8"/>
  <c r="V192" i="8" s="1"/>
  <c r="AE214" i="11"/>
  <c r="AP214" i="11"/>
  <c r="AQ214" i="11"/>
  <c r="U212" i="11"/>
  <c r="V212" i="11" s="1"/>
  <c r="N212" i="11"/>
  <c r="S212" i="11" s="1"/>
  <c r="T213" i="11"/>
  <c r="AH189" i="8"/>
  <c r="AG189" i="8"/>
  <c r="AX122" i="11"/>
  <c r="AY122" i="11" s="1"/>
  <c r="AV121" i="11"/>
  <c r="AV122" i="8"/>
  <c r="AX123" i="8"/>
  <c r="AZ123" i="8" s="1"/>
  <c r="AB133" i="8"/>
  <c r="BL215" i="11" l="1"/>
  <c r="BM215" i="11"/>
  <c r="BA215" i="11"/>
  <c r="R212" i="11"/>
  <c r="CA210" i="11"/>
  <c r="BV210" i="11"/>
  <c r="CC210" i="11"/>
  <c r="CB210" i="11"/>
  <c r="AB131" i="11"/>
  <c r="BD198" i="8"/>
  <c r="BC197" i="8" s="1"/>
  <c r="X192" i="8"/>
  <c r="Y192" i="8"/>
  <c r="M192" i="8"/>
  <c r="AH214" i="11"/>
  <c r="AG214" i="11"/>
  <c r="W212" i="11"/>
  <c r="M212" i="11"/>
  <c r="X212" i="11"/>
  <c r="Y212" i="11"/>
  <c r="AM188" i="8"/>
  <c r="AN188" i="8" s="1"/>
  <c r="AF188" i="8"/>
  <c r="AK188" i="8" s="1"/>
  <c r="AL189" i="8"/>
  <c r="AX121" i="11"/>
  <c r="AY121" i="11" s="1"/>
  <c r="AV120" i="11"/>
  <c r="AB132" i="8"/>
  <c r="AX122" i="8"/>
  <c r="AZ122" i="8" s="1"/>
  <c r="AV121" i="8"/>
  <c r="BC215" i="11" l="1"/>
  <c r="BH215" i="11" s="1"/>
  <c r="BD215" i="11"/>
  <c r="AJ188" i="8"/>
  <c r="BT210" i="11"/>
  <c r="BS210" i="11"/>
  <c r="BR209" i="11" s="1"/>
  <c r="AB130" i="11"/>
  <c r="BJ197" i="8"/>
  <c r="BK197" i="8" s="1"/>
  <c r="BG197" i="8"/>
  <c r="BI198" i="8"/>
  <c r="BH197" i="8"/>
  <c r="P192" i="8"/>
  <c r="O192" i="8"/>
  <c r="AJ213" i="11"/>
  <c r="AF213" i="11"/>
  <c r="AK213" i="11"/>
  <c r="AM213" i="11"/>
  <c r="AN213" i="11" s="1"/>
  <c r="AL214" i="11"/>
  <c r="P212" i="11"/>
  <c r="O212" i="11"/>
  <c r="AO188" i="8"/>
  <c r="AE188" i="8"/>
  <c r="AP188" i="8"/>
  <c r="AQ188" i="8"/>
  <c r="AX120" i="11"/>
  <c r="AY120" i="11" s="1"/>
  <c r="AV119" i="11"/>
  <c r="AV120" i="8"/>
  <c r="AX121" i="8"/>
  <c r="AZ121" i="8" s="1"/>
  <c r="AB131" i="8"/>
  <c r="BB214" i="11" l="1"/>
  <c r="BF214" i="11"/>
  <c r="BI214" i="11"/>
  <c r="BJ214" i="11" s="1"/>
  <c r="BG214" i="11"/>
  <c r="BK214" i="11" s="1"/>
  <c r="S192" i="8"/>
  <c r="W192" i="8" s="1"/>
  <c r="R192" i="8"/>
  <c r="BW209" i="11"/>
  <c r="BY209" i="11"/>
  <c r="BZ209" i="11" s="1"/>
  <c r="BQ209" i="11" s="1"/>
  <c r="BX210" i="11"/>
  <c r="AB129" i="11"/>
  <c r="BL197" i="8"/>
  <c r="BN197" i="8"/>
  <c r="BM197" i="8"/>
  <c r="BB197" i="8"/>
  <c r="AO213" i="11"/>
  <c r="N191" i="8"/>
  <c r="U191" i="8"/>
  <c r="V191" i="8" s="1"/>
  <c r="T192" i="8"/>
  <c r="AP213" i="11"/>
  <c r="AE213" i="11"/>
  <c r="AQ213" i="11"/>
  <c r="U211" i="11"/>
  <c r="V211" i="11" s="1"/>
  <c r="N211" i="11"/>
  <c r="R211" i="11" s="1"/>
  <c r="T212" i="11"/>
  <c r="AH188" i="8"/>
  <c r="AG188" i="8"/>
  <c r="AX119" i="11"/>
  <c r="AY119" i="11" s="1"/>
  <c r="AV118" i="11"/>
  <c r="AB130" i="8"/>
  <c r="AX120" i="8"/>
  <c r="AZ120" i="8" s="1"/>
  <c r="AV119" i="8"/>
  <c r="BA214" i="11" l="1"/>
  <c r="BC214" i="11" s="1"/>
  <c r="BM214" i="11"/>
  <c r="BL214" i="11"/>
  <c r="S211" i="11"/>
  <c r="W211" i="11" s="1"/>
  <c r="BV209" i="11"/>
  <c r="CA209" i="11"/>
  <c r="CB209" i="11"/>
  <c r="CC209" i="11"/>
  <c r="AB128" i="11"/>
  <c r="BE197" i="8"/>
  <c r="BD197" i="8"/>
  <c r="BC196" i="8" s="1"/>
  <c r="Y191" i="8"/>
  <c r="M191" i="8"/>
  <c r="X191" i="8"/>
  <c r="AH213" i="11"/>
  <c r="AG213" i="11"/>
  <c r="M211" i="11"/>
  <c r="X211" i="11"/>
  <c r="Y211" i="11"/>
  <c r="AM187" i="8"/>
  <c r="AN187" i="8" s="1"/>
  <c r="AF187" i="8"/>
  <c r="AK187" i="8" s="1"/>
  <c r="AL188" i="8"/>
  <c r="AX118" i="11"/>
  <c r="AY118" i="11" s="1"/>
  <c r="AV117" i="11"/>
  <c r="AB129" i="8"/>
  <c r="AX119" i="8"/>
  <c r="AZ119" i="8" s="1"/>
  <c r="AV118" i="8"/>
  <c r="BB213" i="11" l="1"/>
  <c r="BF213" i="11"/>
  <c r="BG213" i="11"/>
  <c r="BI213" i="11"/>
  <c r="BJ213" i="11" s="1"/>
  <c r="BD214" i="11"/>
  <c r="BH214" i="11"/>
  <c r="BT209" i="11"/>
  <c r="BS209" i="11"/>
  <c r="BR208" i="11" s="1"/>
  <c r="AB127" i="11"/>
  <c r="BI197" i="8"/>
  <c r="BG196" i="8"/>
  <c r="BJ196" i="8"/>
  <c r="BK196" i="8" s="1"/>
  <c r="BH196" i="8"/>
  <c r="P191" i="8"/>
  <c r="O191" i="8"/>
  <c r="AM212" i="11"/>
  <c r="AN212" i="11" s="1"/>
  <c r="AJ212" i="11"/>
  <c r="AF212" i="11"/>
  <c r="AK212" i="11"/>
  <c r="AL213" i="11"/>
  <c r="P211" i="11"/>
  <c r="O211" i="11"/>
  <c r="AJ187" i="8"/>
  <c r="AO187" i="8"/>
  <c r="AE187" i="8"/>
  <c r="AQ187" i="8"/>
  <c r="AP187" i="8"/>
  <c r="AX117" i="11"/>
  <c r="AY117" i="11" s="1"/>
  <c r="AV116" i="11"/>
  <c r="AX118" i="8"/>
  <c r="AZ118" i="8" s="1"/>
  <c r="AV117" i="8"/>
  <c r="AB128" i="8"/>
  <c r="BK213" i="11" l="1"/>
  <c r="BM213" i="11"/>
  <c r="BA213" i="11"/>
  <c r="BL213" i="11"/>
  <c r="R191" i="8"/>
  <c r="S191" i="8"/>
  <c r="W191" i="8" s="1"/>
  <c r="BW208" i="11"/>
  <c r="BY208" i="11"/>
  <c r="BZ208" i="11" s="1"/>
  <c r="BQ208" i="11" s="1"/>
  <c r="BX209" i="11"/>
  <c r="AB126" i="11"/>
  <c r="BM196" i="8"/>
  <c r="BN196" i="8"/>
  <c r="BB196" i="8"/>
  <c r="BL196" i="8"/>
  <c r="AO212" i="11"/>
  <c r="N190" i="8"/>
  <c r="U190" i="8"/>
  <c r="V190" i="8" s="1"/>
  <c r="T191" i="8"/>
  <c r="AQ212" i="11"/>
  <c r="AP212" i="11"/>
  <c r="AE212" i="11"/>
  <c r="N210" i="11"/>
  <c r="S210" i="11" s="1"/>
  <c r="U210" i="11"/>
  <c r="V210" i="11" s="1"/>
  <c r="R210" i="11"/>
  <c r="T211" i="11"/>
  <c r="AH187" i="8"/>
  <c r="AG187" i="8"/>
  <c r="AX116" i="11"/>
  <c r="AY116" i="11" s="1"/>
  <c r="AV115" i="11"/>
  <c r="AB127" i="8"/>
  <c r="AV116" i="8"/>
  <c r="AX117" i="8"/>
  <c r="AZ117" i="8" s="1"/>
  <c r="BD213" i="11" l="1"/>
  <c r="BC213" i="11"/>
  <c r="CA208" i="11"/>
  <c r="BV208" i="11"/>
  <c r="CB208" i="11"/>
  <c r="CC208" i="11"/>
  <c r="AB125" i="11"/>
  <c r="BE196" i="8"/>
  <c r="BD196" i="8"/>
  <c r="BC195" i="8" s="1"/>
  <c r="X190" i="8"/>
  <c r="M190" i="8"/>
  <c r="Y190" i="8"/>
  <c r="AH212" i="11"/>
  <c r="AG212" i="11"/>
  <c r="W210" i="11"/>
  <c r="M210" i="11"/>
  <c r="X210" i="11"/>
  <c r="Y210" i="11"/>
  <c r="AM186" i="8"/>
  <c r="AN186" i="8" s="1"/>
  <c r="AF186" i="8"/>
  <c r="AJ186" i="8" s="1"/>
  <c r="AL187" i="8"/>
  <c r="AX115" i="11"/>
  <c r="AY115" i="11" s="1"/>
  <c r="AV114" i="11"/>
  <c r="AV115" i="8"/>
  <c r="AX116" i="8"/>
  <c r="AZ116" i="8" s="1"/>
  <c r="AB126" i="8"/>
  <c r="BB212" i="11" l="1"/>
  <c r="BG212" i="11"/>
  <c r="BF212" i="11"/>
  <c r="BI212" i="11"/>
  <c r="BJ212" i="11" s="1"/>
  <c r="BH213" i="11"/>
  <c r="BT208" i="11"/>
  <c r="BS208" i="11"/>
  <c r="BR207" i="11" s="1"/>
  <c r="AB124" i="11"/>
  <c r="BI196" i="8"/>
  <c r="BJ195" i="8"/>
  <c r="BK195" i="8" s="1"/>
  <c r="BG195" i="8"/>
  <c r="BH195" i="8"/>
  <c r="P190" i="8"/>
  <c r="O190" i="8"/>
  <c r="AL212" i="11"/>
  <c r="AF211" i="11"/>
  <c r="AK211" i="11"/>
  <c r="AM211" i="11"/>
  <c r="AN211" i="11" s="1"/>
  <c r="AJ211" i="11"/>
  <c r="P210" i="11"/>
  <c r="O210" i="11"/>
  <c r="AK186" i="8"/>
  <c r="AO186" i="8" s="1"/>
  <c r="AE186" i="8"/>
  <c r="AP186" i="8"/>
  <c r="AQ186" i="8"/>
  <c r="AX114" i="11"/>
  <c r="AY114" i="11" s="1"/>
  <c r="AV113" i="11"/>
  <c r="AX115" i="8"/>
  <c r="AZ115" i="8" s="1"/>
  <c r="AV114" i="8"/>
  <c r="AB125" i="8"/>
  <c r="BK212" i="11" l="1"/>
  <c r="BL212" i="11"/>
  <c r="BM212" i="11"/>
  <c r="BA212" i="11"/>
  <c r="S190" i="8"/>
  <c r="W190" i="8" s="1"/>
  <c r="R190" i="8"/>
  <c r="BY207" i="11"/>
  <c r="BZ207" i="11" s="1"/>
  <c r="BQ207" i="11" s="1"/>
  <c r="BV207" i="11"/>
  <c r="BX208" i="11"/>
  <c r="AB123" i="11"/>
  <c r="BN195" i="8"/>
  <c r="BM195" i="8"/>
  <c r="BB195" i="8"/>
  <c r="BL195" i="8"/>
  <c r="AO211" i="11"/>
  <c r="U189" i="8"/>
  <c r="V189" i="8" s="1"/>
  <c r="N189" i="8"/>
  <c r="T190" i="8"/>
  <c r="AE211" i="11"/>
  <c r="AQ211" i="11"/>
  <c r="AP211" i="11"/>
  <c r="U209" i="11"/>
  <c r="V209" i="11" s="1"/>
  <c r="N209" i="11"/>
  <c r="S209" i="11" s="1"/>
  <c r="T210" i="11"/>
  <c r="AH186" i="8"/>
  <c r="AG186" i="8"/>
  <c r="AX113" i="11"/>
  <c r="AY113" i="11" s="1"/>
  <c r="AV112" i="11"/>
  <c r="AV113" i="8"/>
  <c r="AX114" i="8"/>
  <c r="AZ114" i="8" s="1"/>
  <c r="AB124" i="8"/>
  <c r="BC212" i="11" l="1"/>
  <c r="BD212" i="11"/>
  <c r="BW207" i="11"/>
  <c r="CA207" i="11" s="1"/>
  <c r="R209" i="11"/>
  <c r="CC207" i="11"/>
  <c r="CB207" i="11"/>
  <c r="AB122" i="11"/>
  <c r="BE195" i="8"/>
  <c r="BD195" i="8"/>
  <c r="BC194" i="8" s="1"/>
  <c r="X189" i="8"/>
  <c r="Y189" i="8"/>
  <c r="M189" i="8"/>
  <c r="AH211" i="11"/>
  <c r="AG211" i="11"/>
  <c r="W209" i="11"/>
  <c r="M209" i="11"/>
  <c r="X209" i="11"/>
  <c r="Y209" i="11"/>
  <c r="AM185" i="8"/>
  <c r="AN185" i="8" s="1"/>
  <c r="AF185" i="8"/>
  <c r="AJ185" i="8" s="1"/>
  <c r="AL186" i="8"/>
  <c r="AX112" i="11"/>
  <c r="AY112" i="11" s="1"/>
  <c r="AV111" i="11"/>
  <c r="AX113" i="8"/>
  <c r="AZ113" i="8" s="1"/>
  <c r="AV112" i="8"/>
  <c r="AB123" i="8"/>
  <c r="BG211" i="11" l="1"/>
  <c r="BI211" i="11"/>
  <c r="BJ211" i="11" s="1"/>
  <c r="BB211" i="11"/>
  <c r="BF211" i="11"/>
  <c r="BH212" i="11"/>
  <c r="BS207" i="11"/>
  <c r="BR206" i="11" s="1"/>
  <c r="BT207" i="11"/>
  <c r="AB121" i="11"/>
  <c r="BJ194" i="8"/>
  <c r="BK194" i="8" s="1"/>
  <c r="BI195" i="8"/>
  <c r="BG194" i="8"/>
  <c r="BH194" i="8"/>
  <c r="P189" i="8"/>
  <c r="O189" i="8"/>
  <c r="AL211" i="11"/>
  <c r="AM210" i="11"/>
  <c r="AN210" i="11" s="1"/>
  <c r="AF210" i="11"/>
  <c r="AJ210" i="11" s="1"/>
  <c r="P209" i="11"/>
  <c r="O209" i="11"/>
  <c r="AK185" i="8"/>
  <c r="AO185" i="8" s="1"/>
  <c r="AE185" i="8"/>
  <c r="AQ185" i="8"/>
  <c r="AP185" i="8"/>
  <c r="AX111" i="11"/>
  <c r="AY111" i="11" s="1"/>
  <c r="AV110" i="11"/>
  <c r="AB122" i="8"/>
  <c r="AV111" i="8"/>
  <c r="AX112" i="8"/>
  <c r="AZ112" i="8" s="1"/>
  <c r="BK211" i="11" l="1"/>
  <c r="BA211" i="11"/>
  <c r="BD211" i="11" s="1"/>
  <c r="BM211" i="11"/>
  <c r="BL211" i="11"/>
  <c r="BX207" i="11"/>
  <c r="S189" i="8"/>
  <c r="W189" i="8" s="1"/>
  <c r="R189" i="8"/>
  <c r="BY206" i="11"/>
  <c r="BZ206" i="11" s="1"/>
  <c r="BQ206" i="11" s="1"/>
  <c r="AB120" i="11"/>
  <c r="BL194" i="8"/>
  <c r="BN194" i="8"/>
  <c r="BB194" i="8"/>
  <c r="BM194" i="8"/>
  <c r="U188" i="8"/>
  <c r="V188" i="8" s="1"/>
  <c r="N188" i="8"/>
  <c r="S188" i="8" s="1"/>
  <c r="T189" i="8"/>
  <c r="AK210" i="11"/>
  <c r="AO210" i="11" s="1"/>
  <c r="AP210" i="11"/>
  <c r="AE210" i="11"/>
  <c r="AQ210" i="11"/>
  <c r="U208" i="11"/>
  <c r="V208" i="11" s="1"/>
  <c r="N208" i="11"/>
  <c r="S208" i="11" s="1"/>
  <c r="T209" i="11"/>
  <c r="AH185" i="8"/>
  <c r="AG185" i="8"/>
  <c r="AX110" i="11"/>
  <c r="AY110" i="11" s="1"/>
  <c r="AV109" i="11"/>
  <c r="AX111" i="8"/>
  <c r="AZ111" i="8" s="1"/>
  <c r="AV110" i="8"/>
  <c r="AB121" i="8"/>
  <c r="BC211" i="11" l="1"/>
  <c r="BW206" i="11"/>
  <c r="CA206" i="11" s="1"/>
  <c r="R208" i="11"/>
  <c r="R188" i="8"/>
  <c r="BV206" i="11"/>
  <c r="CB206" i="11"/>
  <c r="CC206" i="11"/>
  <c r="AB119" i="11"/>
  <c r="BD194" i="8"/>
  <c r="BC193" i="8" s="1"/>
  <c r="BE194" i="8"/>
  <c r="W188" i="8"/>
  <c r="X188" i="8"/>
  <c r="Y188" i="8"/>
  <c r="M188" i="8"/>
  <c r="AH210" i="11"/>
  <c r="AG210" i="11"/>
  <c r="W208" i="11"/>
  <c r="M208" i="11"/>
  <c r="X208" i="11"/>
  <c r="Y208" i="11"/>
  <c r="AM184" i="8"/>
  <c r="AN184" i="8" s="1"/>
  <c r="AF184" i="8"/>
  <c r="AK184" i="8" s="1"/>
  <c r="AL185" i="8"/>
  <c r="AX109" i="11"/>
  <c r="AY109" i="11" s="1"/>
  <c r="AV108" i="11"/>
  <c r="AB120" i="8"/>
  <c r="AV109" i="8"/>
  <c r="AX110" i="8"/>
  <c r="AZ110" i="8" s="1"/>
  <c r="BB210" i="11" l="1"/>
  <c r="BI210" i="11"/>
  <c r="BJ210" i="11" s="1"/>
  <c r="BH211" i="11"/>
  <c r="BS206" i="11"/>
  <c r="BR205" i="11" s="1"/>
  <c r="BT206" i="11"/>
  <c r="AB118" i="11"/>
  <c r="BG193" i="8"/>
  <c r="BH193" i="8"/>
  <c r="BI194" i="8"/>
  <c r="BJ193" i="8"/>
  <c r="BK193" i="8" s="1"/>
  <c r="P188" i="8"/>
  <c r="O188" i="8"/>
  <c r="AF209" i="11"/>
  <c r="AJ209" i="11" s="1"/>
  <c r="AM209" i="11"/>
  <c r="AN209" i="11" s="1"/>
  <c r="AL210" i="11"/>
  <c r="P208" i="11"/>
  <c r="O208" i="11"/>
  <c r="AO184" i="8"/>
  <c r="AJ184" i="8"/>
  <c r="AE184" i="8"/>
  <c r="AP184" i="8"/>
  <c r="AQ184" i="8"/>
  <c r="AX108" i="11"/>
  <c r="AY108" i="11" s="1"/>
  <c r="AV107" i="11"/>
  <c r="AB119" i="8"/>
  <c r="AX109" i="8"/>
  <c r="AZ109" i="8" s="1"/>
  <c r="AV108" i="8"/>
  <c r="BM210" i="11" l="1"/>
  <c r="BA210" i="11"/>
  <c r="BL210" i="11"/>
  <c r="BX206" i="11"/>
  <c r="BG210" i="11"/>
  <c r="BK210" i="11" s="1"/>
  <c r="BF210" i="11"/>
  <c r="BY205" i="11"/>
  <c r="BZ205" i="11" s="1"/>
  <c r="BQ205" i="11" s="1"/>
  <c r="AB117" i="11"/>
  <c r="BL193" i="8"/>
  <c r="BN193" i="8"/>
  <c r="BB193" i="8"/>
  <c r="BE193" i="8" s="1"/>
  <c r="BM193" i="8"/>
  <c r="N187" i="8"/>
  <c r="U187" i="8"/>
  <c r="V187" i="8" s="1"/>
  <c r="T188" i="8"/>
  <c r="AK209" i="11"/>
  <c r="AO209" i="11" s="1"/>
  <c r="AQ209" i="11"/>
  <c r="AP209" i="11"/>
  <c r="AE209" i="11"/>
  <c r="U207" i="11"/>
  <c r="V207" i="11" s="1"/>
  <c r="N207" i="11"/>
  <c r="S207" i="11" s="1"/>
  <c r="T208" i="11"/>
  <c r="AH184" i="8"/>
  <c r="AG184" i="8"/>
  <c r="AV106" i="11"/>
  <c r="AX107" i="11"/>
  <c r="AY107" i="11" s="1"/>
  <c r="AB118" i="8"/>
  <c r="AV107" i="8"/>
  <c r="AX108" i="8"/>
  <c r="AZ108" i="8" s="1"/>
  <c r="BD210" i="11" l="1"/>
  <c r="BC210" i="11"/>
  <c r="R207" i="11"/>
  <c r="CB205" i="11"/>
  <c r="CC205" i="11"/>
  <c r="AB116" i="11"/>
  <c r="BD193" i="8"/>
  <c r="X187" i="8"/>
  <c r="M187" i="8"/>
  <c r="Y187" i="8"/>
  <c r="AH209" i="11"/>
  <c r="AG209" i="11"/>
  <c r="W207" i="11"/>
  <c r="M207" i="11"/>
  <c r="Y207" i="11"/>
  <c r="X207" i="11"/>
  <c r="AM183" i="8"/>
  <c r="AN183" i="8" s="1"/>
  <c r="AF183" i="8"/>
  <c r="AJ183" i="8" s="1"/>
  <c r="AL184" i="8"/>
  <c r="AX106" i="11"/>
  <c r="AY106" i="11" s="1"/>
  <c r="AV105" i="11"/>
  <c r="AV106" i="8"/>
  <c r="AX107" i="8"/>
  <c r="AZ107" i="8" s="1"/>
  <c r="AB117" i="8"/>
  <c r="BB209" i="11" l="1"/>
  <c r="BF209" i="11" s="1"/>
  <c r="BI209" i="11"/>
  <c r="BJ209" i="11" s="1"/>
  <c r="BH210" i="11"/>
  <c r="BH192" i="8"/>
  <c r="BC192" i="8"/>
  <c r="BT205" i="11"/>
  <c r="BS205" i="11"/>
  <c r="AB115" i="11"/>
  <c r="BG192" i="8"/>
  <c r="BI193" i="8"/>
  <c r="BJ192" i="8"/>
  <c r="BK192" i="8" s="1"/>
  <c r="P187" i="8"/>
  <c r="O187" i="8"/>
  <c r="AL209" i="11"/>
  <c r="AM208" i="11"/>
  <c r="AN208" i="11" s="1"/>
  <c r="AF208" i="11"/>
  <c r="AJ208" i="11" s="1"/>
  <c r="P207" i="11"/>
  <c r="O207" i="11"/>
  <c r="AK183" i="8"/>
  <c r="AO183" i="8" s="1"/>
  <c r="AE183" i="8"/>
  <c r="AQ183" i="8"/>
  <c r="AP183" i="8"/>
  <c r="AV104" i="11"/>
  <c r="AX105" i="11"/>
  <c r="AY105" i="11" s="1"/>
  <c r="AB116" i="8"/>
  <c r="AX106" i="8"/>
  <c r="AZ106" i="8" s="1"/>
  <c r="AV105" i="8"/>
  <c r="BG209" i="11" l="1"/>
  <c r="BK209" i="11" s="1"/>
  <c r="BM209" i="11"/>
  <c r="BA209" i="11"/>
  <c r="BD209" i="11" s="1"/>
  <c r="BL209" i="11"/>
  <c r="BL192" i="8"/>
  <c r="BR204" i="11"/>
  <c r="BW204" i="11" s="1"/>
  <c r="BV205" i="11"/>
  <c r="BW205" i="11"/>
  <c r="R187" i="8"/>
  <c r="S187" i="8"/>
  <c r="W187" i="8" s="1"/>
  <c r="BY204" i="11"/>
  <c r="BZ204" i="11" s="1"/>
  <c r="BQ204" i="11" s="1"/>
  <c r="BX205" i="11"/>
  <c r="AB114" i="11"/>
  <c r="BB192" i="8"/>
  <c r="BE192" i="8" s="1"/>
  <c r="BM192" i="8"/>
  <c r="BN192" i="8"/>
  <c r="U186" i="8"/>
  <c r="V186" i="8" s="1"/>
  <c r="N186" i="8"/>
  <c r="S186" i="8" s="1"/>
  <c r="T187" i="8"/>
  <c r="AK208" i="11"/>
  <c r="AO208" i="11" s="1"/>
  <c r="AP208" i="11"/>
  <c r="AE208" i="11"/>
  <c r="AQ208" i="11"/>
  <c r="U206" i="11"/>
  <c r="V206" i="11" s="1"/>
  <c r="N206" i="11"/>
  <c r="R206" i="11" s="1"/>
  <c r="T207" i="11"/>
  <c r="AH183" i="8"/>
  <c r="AG183" i="8"/>
  <c r="AV103" i="11"/>
  <c r="AX104" i="11"/>
  <c r="AY104" i="11" s="1"/>
  <c r="AV104" i="8"/>
  <c r="AX105" i="8"/>
  <c r="AZ105" i="8" s="1"/>
  <c r="AB115" i="8"/>
  <c r="BV204" i="11" l="1"/>
  <c r="BC209" i="11"/>
  <c r="S206" i="11"/>
  <c r="W206" i="11" s="1"/>
  <c r="CA204" i="11"/>
  <c r="R186" i="8"/>
  <c r="CC204" i="11"/>
  <c r="CB204" i="11"/>
  <c r="AB113" i="11"/>
  <c r="BD192" i="8"/>
  <c r="BC191" i="8" s="1"/>
  <c r="W186" i="8"/>
  <c r="X186" i="8"/>
  <c r="Y186" i="8"/>
  <c r="M186" i="8"/>
  <c r="AH208" i="11"/>
  <c r="AG208" i="11"/>
  <c r="M206" i="11"/>
  <c r="X206" i="11"/>
  <c r="Y206" i="11"/>
  <c r="AM182" i="8"/>
  <c r="AN182" i="8" s="1"/>
  <c r="AF182" i="8"/>
  <c r="AK182" i="8" s="1"/>
  <c r="AL183" i="8"/>
  <c r="AX103" i="11"/>
  <c r="AY103" i="11" s="1"/>
  <c r="AV102" i="11"/>
  <c r="AB114" i="8"/>
  <c r="AV103" i="8"/>
  <c r="AX104" i="8"/>
  <c r="AZ104" i="8" s="1"/>
  <c r="BB208" i="11" l="1"/>
  <c r="BG208" i="11" s="1"/>
  <c r="BI208" i="11"/>
  <c r="BJ208" i="11" s="1"/>
  <c r="BH209" i="11"/>
  <c r="BT204" i="11"/>
  <c r="BS204" i="11"/>
  <c r="AB112" i="11"/>
  <c r="BG191" i="8"/>
  <c r="BH191" i="8"/>
  <c r="BJ191" i="8"/>
  <c r="BK191" i="8" s="1"/>
  <c r="BI192" i="8"/>
  <c r="P186" i="8"/>
  <c r="O186" i="8"/>
  <c r="AF207" i="11"/>
  <c r="AK207" i="11" s="1"/>
  <c r="AM207" i="11"/>
  <c r="AN207" i="11" s="1"/>
  <c r="AL208" i="11"/>
  <c r="P206" i="11"/>
  <c r="O206" i="11"/>
  <c r="T206" i="11" s="1"/>
  <c r="AO182" i="8"/>
  <c r="AJ182" i="8"/>
  <c r="AE182" i="8"/>
  <c r="AQ182" i="8"/>
  <c r="AP182" i="8"/>
  <c r="AV101" i="11"/>
  <c r="AX102" i="11"/>
  <c r="AY102" i="11" s="1"/>
  <c r="AX103" i="8"/>
  <c r="AZ103" i="8" s="1"/>
  <c r="AV102" i="8"/>
  <c r="AB113" i="8"/>
  <c r="BK208" i="11" l="1"/>
  <c r="BF208" i="11"/>
  <c r="BM208" i="11"/>
  <c r="BL208" i="11"/>
  <c r="BA208" i="11"/>
  <c r="BR203" i="11"/>
  <c r="BW203" i="11" s="1"/>
  <c r="BY203" i="11"/>
  <c r="BZ203" i="11" s="1"/>
  <c r="BQ203" i="11" s="1"/>
  <c r="BX204" i="11"/>
  <c r="BL191" i="8"/>
  <c r="AB111" i="11"/>
  <c r="BN191" i="8"/>
  <c r="BB191" i="8"/>
  <c r="BE191" i="8" s="1"/>
  <c r="BM191" i="8"/>
  <c r="AO207" i="11"/>
  <c r="N185" i="8"/>
  <c r="R185" i="8" s="1"/>
  <c r="U185" i="8"/>
  <c r="V185" i="8" s="1"/>
  <c r="T186" i="8"/>
  <c r="AJ207" i="11"/>
  <c r="AP207" i="11"/>
  <c r="AE207" i="11"/>
  <c r="AQ207" i="11"/>
  <c r="U205" i="11"/>
  <c r="N205" i="11"/>
  <c r="S205" i="11" s="1"/>
  <c r="W205" i="11" s="1"/>
  <c r="AH182" i="8"/>
  <c r="AG182" i="8"/>
  <c r="AX101" i="11"/>
  <c r="AY101" i="11" s="1"/>
  <c r="AV100" i="11"/>
  <c r="AB112" i="8"/>
  <c r="AV101" i="8"/>
  <c r="AX102" i="8"/>
  <c r="AZ102" i="8" s="1"/>
  <c r="BD208" i="11" l="1"/>
  <c r="BC208" i="11"/>
  <c r="BH208" i="11" s="1"/>
  <c r="BV203" i="11"/>
  <c r="CA203" i="11"/>
  <c r="R205" i="11"/>
  <c r="S185" i="8"/>
  <c r="W185" i="8" s="1"/>
  <c r="CB203" i="11"/>
  <c r="CC203" i="11"/>
  <c r="V205" i="11"/>
  <c r="M205" i="11" s="1"/>
  <c r="CA205" i="11"/>
  <c r="AB110" i="11"/>
  <c r="BD191" i="8"/>
  <c r="BC190" i="8" s="1"/>
  <c r="Y185" i="8"/>
  <c r="X185" i="8"/>
  <c r="M185" i="8"/>
  <c r="AH207" i="11"/>
  <c r="AG207" i="11"/>
  <c r="AM181" i="8"/>
  <c r="AN181" i="8" s="1"/>
  <c r="AF181" i="8"/>
  <c r="AJ181" i="8" s="1"/>
  <c r="AL182" i="8"/>
  <c r="AV99" i="11"/>
  <c r="AX100" i="11"/>
  <c r="AY100" i="11" s="1"/>
  <c r="AX101" i="8"/>
  <c r="AZ101" i="8" s="1"/>
  <c r="AV100" i="8"/>
  <c r="AB111" i="8"/>
  <c r="BB207" i="11" l="1"/>
  <c r="BG207" i="11" s="1"/>
  <c r="BK207" i="11" s="1"/>
  <c r="BI207" i="11"/>
  <c r="BJ207" i="11" s="1"/>
  <c r="BT203" i="11"/>
  <c r="BS203" i="11"/>
  <c r="X205" i="11"/>
  <c r="Y205" i="11"/>
  <c r="AB109" i="11"/>
  <c r="BG190" i="8"/>
  <c r="BH190" i="8"/>
  <c r="BJ190" i="8"/>
  <c r="BK190" i="8" s="1"/>
  <c r="BI191" i="8"/>
  <c r="P185" i="8"/>
  <c r="O185" i="8"/>
  <c r="AM206" i="11"/>
  <c r="AN206" i="11" s="1"/>
  <c r="AF206" i="11"/>
  <c r="AJ206" i="11" s="1"/>
  <c r="AL207" i="11"/>
  <c r="P205" i="11"/>
  <c r="O205" i="11"/>
  <c r="AK181" i="8"/>
  <c r="AO181" i="8" s="1"/>
  <c r="AE181" i="8"/>
  <c r="AQ181" i="8"/>
  <c r="AP181" i="8"/>
  <c r="AX99" i="11"/>
  <c r="AY99" i="11" s="1"/>
  <c r="AV98" i="11"/>
  <c r="AV99" i="8"/>
  <c r="AX100" i="8"/>
  <c r="AZ100" i="8" s="1"/>
  <c r="AB110" i="8"/>
  <c r="BF207" i="11" l="1"/>
  <c r="BL207" i="11"/>
  <c r="BA207" i="11"/>
  <c r="BD207" i="11" s="1"/>
  <c r="BM207" i="11"/>
  <c r="BR202" i="11"/>
  <c r="BW202" i="11" s="1"/>
  <c r="BY202" i="11"/>
  <c r="BZ202" i="11" s="1"/>
  <c r="BQ202" i="11" s="1"/>
  <c r="BX203" i="11"/>
  <c r="BL190" i="8"/>
  <c r="AB108" i="11"/>
  <c r="BN190" i="8"/>
  <c r="BM190" i="8"/>
  <c r="BB190" i="8"/>
  <c r="BE190" i="8" s="1"/>
  <c r="U184" i="8"/>
  <c r="V184" i="8" s="1"/>
  <c r="N184" i="8"/>
  <c r="R184" i="8" s="1"/>
  <c r="T185" i="8"/>
  <c r="AK206" i="11"/>
  <c r="AO206" i="11" s="1"/>
  <c r="AP206" i="11"/>
  <c r="AQ206" i="11"/>
  <c r="AE206" i="11"/>
  <c r="U204" i="11"/>
  <c r="V204" i="11" s="1"/>
  <c r="N204" i="11"/>
  <c r="S204" i="11" s="1"/>
  <c r="T205" i="11"/>
  <c r="AH181" i="8"/>
  <c r="AG181" i="8"/>
  <c r="AX98" i="11"/>
  <c r="AY98" i="11" s="1"/>
  <c r="AV97" i="11"/>
  <c r="AX99" i="8"/>
  <c r="AZ99" i="8" s="1"/>
  <c r="AV98" i="8"/>
  <c r="AB109" i="8"/>
  <c r="BC207" i="11" l="1"/>
  <c r="BV202" i="11"/>
  <c r="R204" i="11"/>
  <c r="CA202" i="11"/>
  <c r="CC202" i="11"/>
  <c r="CB202" i="11"/>
  <c r="AB107" i="11"/>
  <c r="BD190" i="8"/>
  <c r="BC189" i="8" s="1"/>
  <c r="S184" i="8"/>
  <c r="W184" i="8" s="1"/>
  <c r="Y184" i="8"/>
  <c r="X184" i="8"/>
  <c r="M184" i="8"/>
  <c r="AH206" i="11"/>
  <c r="AG206" i="11"/>
  <c r="W204" i="11"/>
  <c r="M204" i="11"/>
  <c r="Y204" i="11"/>
  <c r="X204" i="11"/>
  <c r="AF180" i="8"/>
  <c r="AJ180" i="8" s="1"/>
  <c r="AM180" i="8"/>
  <c r="AN180" i="8" s="1"/>
  <c r="AL181" i="8"/>
  <c r="AX97" i="11"/>
  <c r="AY97" i="11" s="1"/>
  <c r="AV96" i="11"/>
  <c r="AB108" i="8"/>
  <c r="AX98" i="8"/>
  <c r="AZ98" i="8" s="1"/>
  <c r="AV97" i="8"/>
  <c r="BB206" i="11" l="1"/>
  <c r="BF206" i="11" s="1"/>
  <c r="BI206" i="11"/>
  <c r="BJ206" i="11" s="1"/>
  <c r="BH207" i="11"/>
  <c r="BT202" i="11"/>
  <c r="BS202" i="11"/>
  <c r="AB106" i="11"/>
  <c r="BI190" i="8"/>
  <c r="BG189" i="8"/>
  <c r="BH189" i="8"/>
  <c r="BJ189" i="8"/>
  <c r="BK189" i="8" s="1"/>
  <c r="P184" i="8"/>
  <c r="O184" i="8"/>
  <c r="AF205" i="11"/>
  <c r="AK205" i="11" s="1"/>
  <c r="AM205" i="11"/>
  <c r="AN205" i="11" s="1"/>
  <c r="AL206" i="11"/>
  <c r="P204" i="11"/>
  <c r="O204" i="11"/>
  <c r="AQ180" i="8"/>
  <c r="AE180" i="8"/>
  <c r="AP180" i="8"/>
  <c r="AK180" i="8"/>
  <c r="AO180" i="8" s="1"/>
  <c r="AX96" i="11"/>
  <c r="AY96" i="11" s="1"/>
  <c r="AV95" i="11"/>
  <c r="AX97" i="8"/>
  <c r="AZ97" i="8" s="1"/>
  <c r="AV96" i="8"/>
  <c r="AB107" i="8"/>
  <c r="BG206" i="11" l="1"/>
  <c r="BK206" i="11" s="1"/>
  <c r="BM206" i="11"/>
  <c r="BA206" i="11"/>
  <c r="BL206" i="11"/>
  <c r="BR201" i="11"/>
  <c r="BW201" i="11" s="1"/>
  <c r="BY201" i="11"/>
  <c r="BZ201" i="11" s="1"/>
  <c r="BQ201" i="11" s="1"/>
  <c r="BX202" i="11"/>
  <c r="AB105" i="11"/>
  <c r="BB189" i="8"/>
  <c r="BM189" i="8"/>
  <c r="BN189" i="8"/>
  <c r="BL189" i="8"/>
  <c r="AO205" i="11"/>
  <c r="N183" i="8"/>
  <c r="S183" i="8" s="1"/>
  <c r="U183" i="8"/>
  <c r="V183" i="8" s="1"/>
  <c r="T184" i="8"/>
  <c r="AJ205" i="11"/>
  <c r="AE205" i="11"/>
  <c r="AP205" i="11"/>
  <c r="AQ205" i="11"/>
  <c r="U203" i="11"/>
  <c r="V203" i="11" s="1"/>
  <c r="N203" i="11"/>
  <c r="S203" i="11" s="1"/>
  <c r="T204" i="11"/>
  <c r="AH180" i="8"/>
  <c r="AG180" i="8"/>
  <c r="AX95" i="11"/>
  <c r="AY95" i="11" s="1"/>
  <c r="AV94" i="11"/>
  <c r="AB106" i="8"/>
  <c r="AX96" i="8"/>
  <c r="AZ96" i="8" s="1"/>
  <c r="AV95" i="8"/>
  <c r="BC206" i="11" l="1"/>
  <c r="BD206" i="11"/>
  <c r="BV201" i="11"/>
  <c r="R203" i="11"/>
  <c r="CA201" i="11"/>
  <c r="CB201" i="11"/>
  <c r="CC201" i="11"/>
  <c r="AB104" i="11"/>
  <c r="BD189" i="8"/>
  <c r="BC188" i="8" s="1"/>
  <c r="BE189" i="8"/>
  <c r="R183" i="8"/>
  <c r="M183" i="8"/>
  <c r="Y183" i="8"/>
  <c r="X183" i="8"/>
  <c r="W183" i="8"/>
  <c r="AH205" i="11"/>
  <c r="AG205" i="11"/>
  <c r="W203" i="11"/>
  <c r="M203" i="11"/>
  <c r="Y203" i="11"/>
  <c r="X203" i="11"/>
  <c r="AM179" i="8"/>
  <c r="AN179" i="8" s="1"/>
  <c r="AF179" i="8"/>
  <c r="AJ179" i="8" s="1"/>
  <c r="AL180" i="8"/>
  <c r="AX94" i="11"/>
  <c r="AY94" i="11" s="1"/>
  <c r="AV93" i="11"/>
  <c r="AX95" i="8"/>
  <c r="AZ95" i="8" s="1"/>
  <c r="AV94" i="8"/>
  <c r="AB105" i="8"/>
  <c r="BB205" i="11" l="1"/>
  <c r="BG205" i="11" s="1"/>
  <c r="BH206" i="11"/>
  <c r="BI205" i="11"/>
  <c r="BJ205" i="11" s="1"/>
  <c r="BT201" i="11"/>
  <c r="BS201" i="11"/>
  <c r="AB103" i="11"/>
  <c r="BI189" i="8"/>
  <c r="BH188" i="8"/>
  <c r="BJ188" i="8"/>
  <c r="BK188" i="8" s="1"/>
  <c r="P183" i="8"/>
  <c r="O183" i="8"/>
  <c r="AM204" i="11"/>
  <c r="AN204" i="11" s="1"/>
  <c r="AF204" i="11"/>
  <c r="AK204" i="11" s="1"/>
  <c r="AL205" i="11"/>
  <c r="P203" i="11"/>
  <c r="O203" i="11"/>
  <c r="AK179" i="8"/>
  <c r="AO179" i="8" s="1"/>
  <c r="AQ179" i="8"/>
  <c r="AE179" i="8"/>
  <c r="AP179" i="8"/>
  <c r="AX93" i="11"/>
  <c r="AY93" i="11" s="1"/>
  <c r="AV92" i="11"/>
  <c r="AB104" i="8"/>
  <c r="AX94" i="8"/>
  <c r="AZ94" i="8" s="1"/>
  <c r="AV93" i="8"/>
  <c r="BK205" i="11" l="1"/>
  <c r="BF205" i="11"/>
  <c r="BL205" i="11"/>
  <c r="BA205" i="11"/>
  <c r="BD205" i="11" s="1"/>
  <c r="BM205" i="11"/>
  <c r="BR200" i="11"/>
  <c r="BW200" i="11" s="1"/>
  <c r="BG188" i="8"/>
  <c r="BY200" i="11"/>
  <c r="BZ200" i="11" s="1"/>
  <c r="BQ200" i="11" s="1"/>
  <c r="BX201" i="11"/>
  <c r="AB102" i="11"/>
  <c r="BB188" i="8"/>
  <c r="BN188" i="8"/>
  <c r="BM188" i="8"/>
  <c r="BL188" i="8"/>
  <c r="U182" i="8"/>
  <c r="V182" i="8" s="1"/>
  <c r="N182" i="8"/>
  <c r="S182" i="8" s="1"/>
  <c r="T183" i="8"/>
  <c r="AO204" i="11"/>
  <c r="AJ204" i="11"/>
  <c r="AE204" i="11"/>
  <c r="AQ204" i="11"/>
  <c r="AP204" i="11"/>
  <c r="T203" i="11"/>
  <c r="U202" i="11"/>
  <c r="V202" i="11" s="1"/>
  <c r="N202" i="11"/>
  <c r="R202" i="11" s="1"/>
  <c r="AH179" i="8"/>
  <c r="AG179" i="8"/>
  <c r="AX92" i="11"/>
  <c r="AY92" i="11" s="1"/>
  <c r="AV91" i="11"/>
  <c r="AX93" i="8"/>
  <c r="AZ93" i="8" s="1"/>
  <c r="AV92" i="8"/>
  <c r="AB103" i="8"/>
  <c r="BC205" i="11" l="1"/>
  <c r="BV200" i="11"/>
  <c r="S202" i="11"/>
  <c r="W202" i="11" s="1"/>
  <c r="CA200" i="11"/>
  <c r="CC200" i="11"/>
  <c r="CB200" i="11"/>
  <c r="AB101" i="11"/>
  <c r="BE188" i="8"/>
  <c r="BD188" i="8"/>
  <c r="BC187" i="8" s="1"/>
  <c r="W182" i="8"/>
  <c r="R182" i="8"/>
  <c r="X182" i="8"/>
  <c r="Y182" i="8"/>
  <c r="M182" i="8"/>
  <c r="AH204" i="11"/>
  <c r="AG204" i="11"/>
  <c r="M202" i="11"/>
  <c r="Y202" i="11"/>
  <c r="X202" i="11"/>
  <c r="AF178" i="8"/>
  <c r="AJ178" i="8" s="1"/>
  <c r="AM178" i="8"/>
  <c r="AN178" i="8" s="1"/>
  <c r="AL179" i="8"/>
  <c r="AX91" i="11"/>
  <c r="AY91" i="11" s="1"/>
  <c r="AV90" i="11"/>
  <c r="AX92" i="8"/>
  <c r="AZ92" i="8" s="1"/>
  <c r="AV91" i="8"/>
  <c r="AB102" i="8"/>
  <c r="BB204" i="11" l="1"/>
  <c r="BG204" i="11" s="1"/>
  <c r="BI204" i="11"/>
  <c r="BJ204" i="11" s="1"/>
  <c r="BH205" i="11"/>
  <c r="BT200" i="11"/>
  <c r="BS200" i="11"/>
  <c r="AB100" i="11"/>
  <c r="BJ187" i="8"/>
  <c r="BK187" i="8" s="1"/>
  <c r="BI188" i="8"/>
  <c r="P182" i="8"/>
  <c r="O182" i="8"/>
  <c r="AL204" i="11"/>
  <c r="AM203" i="11"/>
  <c r="AN203" i="11" s="1"/>
  <c r="AF203" i="11"/>
  <c r="AK203" i="11" s="1"/>
  <c r="P202" i="11"/>
  <c r="O202" i="11"/>
  <c r="AK178" i="8"/>
  <c r="AO178" i="8" s="1"/>
  <c r="AP178" i="8"/>
  <c r="AE178" i="8"/>
  <c r="AH178" i="8" s="1"/>
  <c r="AQ178" i="8"/>
  <c r="AX90" i="11"/>
  <c r="AY90" i="11" s="1"/>
  <c r="AV89" i="11"/>
  <c r="AB101" i="8"/>
  <c r="AX91" i="8"/>
  <c r="AZ91" i="8" s="1"/>
  <c r="AV90" i="8"/>
  <c r="BK204" i="11" l="1"/>
  <c r="BF204" i="11"/>
  <c r="BM204" i="11"/>
  <c r="BL204" i="11"/>
  <c r="BA204" i="11"/>
  <c r="BR199" i="11"/>
  <c r="BY199" i="11"/>
  <c r="BZ199" i="11" s="1"/>
  <c r="BQ199" i="11" s="1"/>
  <c r="BX200" i="11"/>
  <c r="AB99" i="11"/>
  <c r="BM187" i="8"/>
  <c r="BB187" i="8"/>
  <c r="BN187" i="8"/>
  <c r="BG187" i="8"/>
  <c r="BH187" i="8"/>
  <c r="BL187" i="8" s="1"/>
  <c r="AO203" i="11"/>
  <c r="N181" i="8"/>
  <c r="R181" i="8" s="1"/>
  <c r="U181" i="8"/>
  <c r="V181" i="8" s="1"/>
  <c r="T182" i="8"/>
  <c r="AJ203" i="11"/>
  <c r="AQ203" i="11"/>
  <c r="AP203" i="11"/>
  <c r="AE203" i="11"/>
  <c r="N201" i="11"/>
  <c r="S201" i="11" s="1"/>
  <c r="U201" i="11"/>
  <c r="V201" i="11" s="1"/>
  <c r="T202" i="11"/>
  <c r="AG178" i="8"/>
  <c r="AX89" i="11"/>
  <c r="AY89" i="11" s="1"/>
  <c r="AV88" i="11"/>
  <c r="AB100" i="8"/>
  <c r="AX90" i="8"/>
  <c r="AZ90" i="8" s="1"/>
  <c r="AV89" i="8"/>
  <c r="BD204" i="11" l="1"/>
  <c r="BC204" i="11"/>
  <c r="R201" i="11"/>
  <c r="CC199" i="11"/>
  <c r="CB199" i="11"/>
  <c r="AB98" i="11"/>
  <c r="BE187" i="8"/>
  <c r="BD187" i="8"/>
  <c r="BC186" i="8" s="1"/>
  <c r="S181" i="8"/>
  <c r="W181" i="8" s="1"/>
  <c r="M181" i="8"/>
  <c r="Y181" i="8"/>
  <c r="X181" i="8"/>
  <c r="AH203" i="11"/>
  <c r="AG203" i="11"/>
  <c r="W201" i="11"/>
  <c r="M201" i="11"/>
  <c r="Y201" i="11"/>
  <c r="X201" i="11"/>
  <c r="AM177" i="8"/>
  <c r="AN177" i="8" s="1"/>
  <c r="AE177" i="8" s="1"/>
  <c r="AF177" i="8"/>
  <c r="AK177" i="8" s="1"/>
  <c r="AL178" i="8"/>
  <c r="AX88" i="11"/>
  <c r="AY88" i="11" s="1"/>
  <c r="AV87" i="11"/>
  <c r="AX89" i="8"/>
  <c r="AZ89" i="8" s="1"/>
  <c r="AV88" i="8"/>
  <c r="AB99" i="8"/>
  <c r="BB203" i="11" l="1"/>
  <c r="BF203" i="11" s="1"/>
  <c r="BI203" i="11"/>
  <c r="BJ203" i="11" s="1"/>
  <c r="BH204" i="11"/>
  <c r="BT199" i="11"/>
  <c r="BS199" i="11"/>
  <c r="AB97" i="11"/>
  <c r="BI187" i="8"/>
  <c r="BJ186" i="8"/>
  <c r="BK186" i="8" s="1"/>
  <c r="P181" i="8"/>
  <c r="O181" i="8"/>
  <c r="AL203" i="11"/>
  <c r="AF202" i="11"/>
  <c r="AK202" i="11" s="1"/>
  <c r="AM202" i="11"/>
  <c r="AN202" i="11" s="1"/>
  <c r="P201" i="11"/>
  <c r="O201" i="11"/>
  <c r="T201" i="11" s="1"/>
  <c r="AG177" i="8"/>
  <c r="AM176" i="8" s="1"/>
  <c r="AN176" i="8" s="1"/>
  <c r="AP177" i="8"/>
  <c r="AO177" i="8"/>
  <c r="AQ177" i="8"/>
  <c r="AJ177" i="8"/>
  <c r="AH177" i="8"/>
  <c r="AX87" i="11"/>
  <c r="AY87" i="11" s="1"/>
  <c r="AV86" i="11"/>
  <c r="AB98" i="8"/>
  <c r="AX88" i="8"/>
  <c r="AZ88" i="8" s="1"/>
  <c r="AV87" i="8"/>
  <c r="BG203" i="11" l="1"/>
  <c r="BK203" i="11" s="1"/>
  <c r="BL203" i="11"/>
  <c r="BM203" i="11"/>
  <c r="BA203" i="11"/>
  <c r="BV199" i="11"/>
  <c r="BW199" i="11"/>
  <c r="CA199" i="11" s="1"/>
  <c r="BW198" i="11"/>
  <c r="BR198" i="11"/>
  <c r="BV198" i="11"/>
  <c r="BY198" i="11"/>
  <c r="BZ198" i="11" s="1"/>
  <c r="BQ198" i="11" s="1"/>
  <c r="BX199" i="11"/>
  <c r="AB96" i="11"/>
  <c r="BB186" i="8"/>
  <c r="BM186" i="8"/>
  <c r="BN186" i="8"/>
  <c r="BG186" i="8"/>
  <c r="BH186" i="8"/>
  <c r="BL186" i="8" s="1"/>
  <c r="AO202" i="11"/>
  <c r="N180" i="8"/>
  <c r="S180" i="8" s="1"/>
  <c r="U180" i="8"/>
  <c r="V180" i="8" s="1"/>
  <c r="T181" i="8"/>
  <c r="AJ202" i="11"/>
  <c r="AQ202" i="11"/>
  <c r="AE202" i="11"/>
  <c r="AP202" i="11"/>
  <c r="N200" i="11"/>
  <c r="S200" i="11" s="1"/>
  <c r="W200" i="11" s="1"/>
  <c r="U200" i="11"/>
  <c r="V200" i="11" s="1"/>
  <c r="AL177" i="8"/>
  <c r="AF176" i="8"/>
  <c r="AJ176" i="8" s="1"/>
  <c r="AQ176" i="8"/>
  <c r="AE176" i="8"/>
  <c r="AP176" i="8"/>
  <c r="AX86" i="11"/>
  <c r="AY86" i="11" s="1"/>
  <c r="AV85" i="11"/>
  <c r="AX87" i="8"/>
  <c r="AZ87" i="8" s="1"/>
  <c r="AV86" i="8"/>
  <c r="AB97" i="8"/>
  <c r="BC203" i="11" l="1"/>
  <c r="BD203" i="11"/>
  <c r="R200" i="11"/>
  <c r="CA198" i="11"/>
  <c r="CB198" i="11"/>
  <c r="CC198" i="11"/>
  <c r="AB95" i="11"/>
  <c r="BD186" i="8"/>
  <c r="BC185" i="8" s="1"/>
  <c r="BE186" i="8"/>
  <c r="W180" i="8"/>
  <c r="R180" i="8"/>
  <c r="Y180" i="8"/>
  <c r="X180" i="8"/>
  <c r="M180" i="8"/>
  <c r="AH202" i="11"/>
  <c r="AG202" i="11"/>
  <c r="M200" i="11"/>
  <c r="X200" i="11"/>
  <c r="Y200" i="11"/>
  <c r="AK176" i="8"/>
  <c r="AO176" i="8" s="1"/>
  <c r="AH176" i="8"/>
  <c r="AG176" i="8"/>
  <c r="AX85" i="11"/>
  <c r="AY85" i="11" s="1"/>
  <c r="AV84" i="11"/>
  <c r="AV85" i="8"/>
  <c r="AX86" i="8"/>
  <c r="AZ86" i="8" s="1"/>
  <c r="AB96" i="8"/>
  <c r="BB202" i="11" l="1"/>
  <c r="BG202" i="11" s="1"/>
  <c r="BI202" i="11"/>
  <c r="BJ202" i="11" s="1"/>
  <c r="BH203" i="11"/>
  <c r="BT198" i="11"/>
  <c r="BS198" i="11"/>
  <c r="AB94" i="11"/>
  <c r="BI186" i="8"/>
  <c r="BJ185" i="8"/>
  <c r="BK185" i="8" s="1"/>
  <c r="P180" i="8"/>
  <c r="O180" i="8"/>
  <c r="AM201" i="11"/>
  <c r="AN201" i="11" s="1"/>
  <c r="AF201" i="11"/>
  <c r="AJ201" i="11" s="1"/>
  <c r="AL202" i="11"/>
  <c r="P200" i="11"/>
  <c r="O200" i="11"/>
  <c r="AM175" i="8"/>
  <c r="AN175" i="8" s="1"/>
  <c r="AF175" i="8"/>
  <c r="AJ175" i="8" s="1"/>
  <c r="AL176" i="8"/>
  <c r="AX84" i="11"/>
  <c r="AY84" i="11" s="1"/>
  <c r="AV83" i="11"/>
  <c r="AV84" i="8"/>
  <c r="AX85" i="8"/>
  <c r="AZ85" i="8" s="1"/>
  <c r="AB95" i="8"/>
  <c r="BK202" i="11" l="1"/>
  <c r="BF202" i="11"/>
  <c r="BL202" i="11"/>
  <c r="BA202" i="11"/>
  <c r="BM202" i="11"/>
  <c r="BW197" i="11"/>
  <c r="BR197" i="11"/>
  <c r="BV197" i="11"/>
  <c r="BY197" i="11"/>
  <c r="BZ197" i="11" s="1"/>
  <c r="BQ197" i="11" s="1"/>
  <c r="BX198" i="11"/>
  <c r="AB93" i="11"/>
  <c r="BM185" i="8"/>
  <c r="BN185" i="8"/>
  <c r="BB185" i="8"/>
  <c r="BG185" i="8"/>
  <c r="BH185" i="8"/>
  <c r="BL185" i="8" s="1"/>
  <c r="N179" i="8"/>
  <c r="R179" i="8" s="1"/>
  <c r="U179" i="8"/>
  <c r="V179" i="8" s="1"/>
  <c r="T180" i="8"/>
  <c r="AK201" i="11"/>
  <c r="AO201" i="11" s="1"/>
  <c r="AQ201" i="11"/>
  <c r="AE201" i="11"/>
  <c r="AP201" i="11"/>
  <c r="N199" i="11"/>
  <c r="S199" i="11" s="1"/>
  <c r="U199" i="11"/>
  <c r="V199" i="11" s="1"/>
  <c r="T200" i="11"/>
  <c r="AK175" i="8"/>
  <c r="AO175" i="8" s="1"/>
  <c r="AQ175" i="8"/>
  <c r="AE175" i="8"/>
  <c r="AH175" i="8" s="1"/>
  <c r="AP175" i="8"/>
  <c r="AX83" i="11"/>
  <c r="AY83" i="11" s="1"/>
  <c r="AV82" i="11"/>
  <c r="AB94" i="8"/>
  <c r="AV83" i="8"/>
  <c r="AX84" i="8"/>
  <c r="AZ84" i="8" s="1"/>
  <c r="BD202" i="11" l="1"/>
  <c r="BC202" i="11"/>
  <c r="CA197" i="11"/>
  <c r="R199" i="11"/>
  <c r="CC197" i="11"/>
  <c r="CB197" i="11"/>
  <c r="AB92" i="11"/>
  <c r="BD185" i="8"/>
  <c r="BC184" i="8" s="1"/>
  <c r="BE185" i="8"/>
  <c r="S179" i="8"/>
  <c r="W179" i="8" s="1"/>
  <c r="M179" i="8"/>
  <c r="X179" i="8"/>
  <c r="Y179" i="8"/>
  <c r="AH201" i="11"/>
  <c r="AG201" i="11"/>
  <c r="W199" i="11"/>
  <c r="M199" i="11"/>
  <c r="Y199" i="11"/>
  <c r="X199" i="11"/>
  <c r="AG175" i="8"/>
  <c r="AX82" i="11"/>
  <c r="AY82" i="11" s="1"/>
  <c r="AV81" i="11"/>
  <c r="AV82" i="8"/>
  <c r="AX83" i="8"/>
  <c r="AZ83" i="8" s="1"/>
  <c r="AB93" i="8"/>
  <c r="BB201" i="11" l="1"/>
  <c r="BG201" i="11" s="1"/>
  <c r="BI201" i="11"/>
  <c r="BJ201" i="11" s="1"/>
  <c r="BH202" i="11"/>
  <c r="BT197" i="11"/>
  <c r="BS197" i="11"/>
  <c r="AB91" i="11"/>
  <c r="BI185" i="8"/>
  <c r="BJ184" i="8"/>
  <c r="BK184" i="8" s="1"/>
  <c r="P179" i="8"/>
  <c r="O179" i="8"/>
  <c r="AM200" i="11"/>
  <c r="AN200" i="11" s="1"/>
  <c r="AF200" i="11"/>
  <c r="AJ200" i="11" s="1"/>
  <c r="AL201" i="11"/>
  <c r="P199" i="11"/>
  <c r="O199" i="11"/>
  <c r="AL175" i="8"/>
  <c r="AM174" i="8"/>
  <c r="AN174" i="8" s="1"/>
  <c r="AF174" i="8"/>
  <c r="AK174" i="8" s="1"/>
  <c r="AX81" i="11"/>
  <c r="AY81" i="11" s="1"/>
  <c r="AV80" i="11"/>
  <c r="AB92" i="8"/>
  <c r="AV81" i="8"/>
  <c r="AX82" i="8"/>
  <c r="AZ82" i="8" s="1"/>
  <c r="BF201" i="11" l="1"/>
  <c r="BK201" i="11"/>
  <c r="BM201" i="11"/>
  <c r="BA201" i="11"/>
  <c r="BL201" i="11"/>
  <c r="BW196" i="11"/>
  <c r="BR196" i="11"/>
  <c r="BV196" i="11"/>
  <c r="BY196" i="11"/>
  <c r="BZ196" i="11" s="1"/>
  <c r="BQ196" i="11" s="1"/>
  <c r="BX197" i="11"/>
  <c r="AB90" i="11"/>
  <c r="BG184" i="8"/>
  <c r="BH184" i="8"/>
  <c r="BL184" i="8" s="1"/>
  <c r="BN184" i="8"/>
  <c r="BM184" i="8"/>
  <c r="BB184" i="8"/>
  <c r="T179" i="8"/>
  <c r="U178" i="8"/>
  <c r="V178" i="8" s="1"/>
  <c r="N178" i="8"/>
  <c r="S178" i="8" s="1"/>
  <c r="AK200" i="11"/>
  <c r="AO200" i="11" s="1"/>
  <c r="AQ200" i="11"/>
  <c r="AE200" i="11"/>
  <c r="AP200" i="11"/>
  <c r="AO174" i="8"/>
  <c r="N198" i="11"/>
  <c r="S198" i="11" s="1"/>
  <c r="U198" i="11"/>
  <c r="V198" i="11" s="1"/>
  <c r="T199" i="11"/>
  <c r="AJ174" i="8"/>
  <c r="AP174" i="8"/>
  <c r="AE174" i="8"/>
  <c r="AQ174" i="8"/>
  <c r="AX80" i="11"/>
  <c r="AY80" i="11" s="1"/>
  <c r="AV79" i="11"/>
  <c r="AV80" i="8"/>
  <c r="AX81" i="8"/>
  <c r="AZ81" i="8" s="1"/>
  <c r="AB91" i="8"/>
  <c r="BC201" i="11" l="1"/>
  <c r="BD201" i="11"/>
  <c r="R198" i="11"/>
  <c r="CA196" i="11"/>
  <c r="CC196" i="11"/>
  <c r="CB196" i="11"/>
  <c r="AB89" i="11"/>
  <c r="BD184" i="8"/>
  <c r="BC183" i="8" s="1"/>
  <c r="BE184" i="8"/>
  <c r="R178" i="8"/>
  <c r="W178" i="8"/>
  <c r="X178" i="8"/>
  <c r="Y178" i="8"/>
  <c r="M178" i="8"/>
  <c r="AH200" i="11"/>
  <c r="AG200" i="11"/>
  <c r="W198" i="11"/>
  <c r="M198" i="11"/>
  <c r="Y198" i="11"/>
  <c r="X198" i="11"/>
  <c r="AH174" i="8"/>
  <c r="AG174" i="8"/>
  <c r="AX79" i="11"/>
  <c r="AY79" i="11" s="1"/>
  <c r="AV78" i="11"/>
  <c r="AV79" i="8"/>
  <c r="AX80" i="8"/>
  <c r="AZ80" i="8" s="1"/>
  <c r="AB90" i="8"/>
  <c r="BB200" i="11" l="1"/>
  <c r="BF200" i="11" s="1"/>
  <c r="BH201" i="11"/>
  <c r="BI200" i="11"/>
  <c r="BJ200" i="11" s="1"/>
  <c r="BT196" i="11"/>
  <c r="BS196" i="11"/>
  <c r="AB88" i="11"/>
  <c r="BJ183" i="8"/>
  <c r="BK183" i="8" s="1"/>
  <c r="BI184" i="8"/>
  <c r="O178" i="8"/>
  <c r="P178" i="8"/>
  <c r="AL200" i="11"/>
  <c r="AM199" i="11"/>
  <c r="AN199" i="11" s="1"/>
  <c r="AF199" i="11"/>
  <c r="AJ199" i="11" s="1"/>
  <c r="P198" i="11"/>
  <c r="O198" i="11"/>
  <c r="AF173" i="8"/>
  <c r="AK173" i="8" s="1"/>
  <c r="AM173" i="8"/>
  <c r="AN173" i="8" s="1"/>
  <c r="AL174" i="8"/>
  <c r="AX78" i="11"/>
  <c r="AY78" i="11" s="1"/>
  <c r="AV77" i="11"/>
  <c r="AB89" i="8"/>
  <c r="AV78" i="8"/>
  <c r="AX79" i="8"/>
  <c r="AZ79" i="8" s="1"/>
  <c r="BG200" i="11" l="1"/>
  <c r="BK200" i="11" s="1"/>
  <c r="BL200" i="11"/>
  <c r="BA200" i="11"/>
  <c r="BM200" i="11"/>
  <c r="BW195" i="11"/>
  <c r="BR195" i="11"/>
  <c r="BY195" i="11"/>
  <c r="BZ195" i="11" s="1"/>
  <c r="BQ195" i="11" s="1"/>
  <c r="BV195" i="11"/>
  <c r="BX196" i="11"/>
  <c r="AB87" i="11"/>
  <c r="BM183" i="8"/>
  <c r="BB183" i="8"/>
  <c r="BN183" i="8"/>
  <c r="BH183" i="8"/>
  <c r="BL183" i="8" s="1"/>
  <c r="BG183" i="8"/>
  <c r="N177" i="8"/>
  <c r="S177" i="8" s="1"/>
  <c r="U177" i="8"/>
  <c r="V177" i="8" s="1"/>
  <c r="T178" i="8"/>
  <c r="AK199" i="11"/>
  <c r="AO199" i="11" s="1"/>
  <c r="AE199" i="11"/>
  <c r="AP199" i="11"/>
  <c r="AQ199" i="11"/>
  <c r="N197" i="11"/>
  <c r="S197" i="11" s="1"/>
  <c r="U197" i="11"/>
  <c r="V197" i="11" s="1"/>
  <c r="T198" i="11"/>
  <c r="AO173" i="8"/>
  <c r="AJ173" i="8"/>
  <c r="AQ173" i="8"/>
  <c r="AE173" i="8"/>
  <c r="AP173" i="8"/>
  <c r="AX77" i="11"/>
  <c r="AY77" i="11" s="1"/>
  <c r="AV76" i="11"/>
  <c r="AB88" i="8"/>
  <c r="AV77" i="8"/>
  <c r="AX78" i="8"/>
  <c r="AZ78" i="8" s="1"/>
  <c r="BD200" i="11" l="1"/>
  <c r="BC200" i="11"/>
  <c r="R197" i="11"/>
  <c r="CA195" i="11"/>
  <c r="CC195" i="11"/>
  <c r="CB195" i="11"/>
  <c r="AB86" i="11"/>
  <c r="BD183" i="8"/>
  <c r="BC182" i="8" s="1"/>
  <c r="BE183" i="8"/>
  <c r="W177" i="8"/>
  <c r="R177" i="8"/>
  <c r="M177" i="8"/>
  <c r="X177" i="8"/>
  <c r="Y177" i="8"/>
  <c r="AH199" i="11"/>
  <c r="AG199" i="11"/>
  <c r="W197" i="11"/>
  <c r="M197" i="11"/>
  <c r="X197" i="11"/>
  <c r="Y197" i="11"/>
  <c r="AG173" i="8"/>
  <c r="AH173" i="8"/>
  <c r="AX76" i="11"/>
  <c r="AY76" i="11" s="1"/>
  <c r="AV75" i="11"/>
  <c r="AV76" i="8"/>
  <c r="AX77" i="8"/>
  <c r="AZ77" i="8" s="1"/>
  <c r="AB87" i="8"/>
  <c r="BH200" i="11" l="1"/>
  <c r="BB199" i="11"/>
  <c r="BF199" i="11" s="1"/>
  <c r="BI199" i="11"/>
  <c r="BJ199" i="11" s="1"/>
  <c r="BT195" i="11"/>
  <c r="BS195" i="11"/>
  <c r="AB85" i="11"/>
  <c r="BI183" i="8"/>
  <c r="BJ182" i="8"/>
  <c r="BK182" i="8" s="1"/>
  <c r="P177" i="8"/>
  <c r="O177" i="8"/>
  <c r="AL199" i="11"/>
  <c r="AM198" i="11"/>
  <c r="AN198" i="11" s="1"/>
  <c r="AF198" i="11"/>
  <c r="AK198" i="11" s="1"/>
  <c r="P197" i="11"/>
  <c r="O197" i="11"/>
  <c r="AF172" i="8"/>
  <c r="AK172" i="8" s="1"/>
  <c r="AM172" i="8"/>
  <c r="AN172" i="8" s="1"/>
  <c r="AL173" i="8"/>
  <c r="AX75" i="11"/>
  <c r="AY75" i="11" s="1"/>
  <c r="AV74" i="11"/>
  <c r="AB86" i="8"/>
  <c r="AV75" i="8"/>
  <c r="AX76" i="8"/>
  <c r="AZ76" i="8" s="1"/>
  <c r="BG199" i="11" l="1"/>
  <c r="BK199" i="11" s="1"/>
  <c r="BM199" i="11"/>
  <c r="BL199" i="11"/>
  <c r="BA199" i="11"/>
  <c r="BW194" i="11"/>
  <c r="BR194" i="11"/>
  <c r="BV194" i="11"/>
  <c r="BY194" i="11"/>
  <c r="BZ194" i="11" s="1"/>
  <c r="BQ194" i="11" s="1"/>
  <c r="BX195" i="11"/>
  <c r="AB84" i="11"/>
  <c r="BH182" i="8"/>
  <c r="BL182" i="8" s="1"/>
  <c r="BG182" i="8"/>
  <c r="BM182" i="8"/>
  <c r="BB182" i="8"/>
  <c r="BN182" i="8"/>
  <c r="U176" i="8"/>
  <c r="V176" i="8" s="1"/>
  <c r="N176" i="8"/>
  <c r="T177" i="8"/>
  <c r="AO198" i="11"/>
  <c r="AJ198" i="11"/>
  <c r="AQ198" i="11"/>
  <c r="AE198" i="11"/>
  <c r="AH198" i="11" s="1"/>
  <c r="AP198" i="11"/>
  <c r="N196" i="11"/>
  <c r="S196" i="11" s="1"/>
  <c r="U196" i="11"/>
  <c r="V196" i="11" s="1"/>
  <c r="T197" i="11"/>
  <c r="AO172" i="8"/>
  <c r="AJ172" i="8"/>
  <c r="AQ172" i="8"/>
  <c r="AE172" i="8"/>
  <c r="AG172" i="8" s="1"/>
  <c r="AP172" i="8"/>
  <c r="AX74" i="11"/>
  <c r="AY74" i="11" s="1"/>
  <c r="AV73" i="11"/>
  <c r="AB85" i="8"/>
  <c r="AV74" i="8"/>
  <c r="AX75" i="8"/>
  <c r="AZ75" i="8" s="1"/>
  <c r="BD199" i="11" l="1"/>
  <c r="BC199" i="11"/>
  <c r="R196" i="11"/>
  <c r="CA194" i="11"/>
  <c r="CC194" i="11"/>
  <c r="CB194" i="11"/>
  <c r="AB83" i="11"/>
  <c r="BD182" i="8"/>
  <c r="BC181" i="8" s="1"/>
  <c r="BE182" i="8"/>
  <c r="M176" i="8"/>
  <c r="X176" i="8"/>
  <c r="Y176" i="8"/>
  <c r="W196" i="11"/>
  <c r="AG198" i="11"/>
  <c r="M196" i="11"/>
  <c r="Y196" i="11"/>
  <c r="X196" i="11"/>
  <c r="AF171" i="8"/>
  <c r="AM171" i="8"/>
  <c r="AN171" i="8" s="1"/>
  <c r="AH172" i="8"/>
  <c r="AL172" i="8"/>
  <c r="AX73" i="11"/>
  <c r="AY73" i="11" s="1"/>
  <c r="AV72" i="11"/>
  <c r="AV73" i="8"/>
  <c r="AX74" i="8"/>
  <c r="AZ74" i="8" s="1"/>
  <c r="AB84" i="8"/>
  <c r="BB198" i="11" l="1"/>
  <c r="BI198" i="11"/>
  <c r="BJ198" i="11" s="1"/>
  <c r="BH199" i="11"/>
  <c r="BT194" i="11"/>
  <c r="BS194" i="11"/>
  <c r="AB82" i="11"/>
  <c r="BI182" i="8"/>
  <c r="BJ181" i="8"/>
  <c r="BK181" i="8" s="1"/>
  <c r="P176" i="8"/>
  <c r="O176" i="8"/>
  <c r="AL198" i="11"/>
  <c r="AF197" i="11"/>
  <c r="AJ197" i="11" s="1"/>
  <c r="AM197" i="11"/>
  <c r="AN197" i="11" s="1"/>
  <c r="P196" i="11"/>
  <c r="O196" i="11"/>
  <c r="AQ171" i="8"/>
  <c r="AE171" i="8"/>
  <c r="AP171" i="8"/>
  <c r="AX72" i="11"/>
  <c r="AY72" i="11" s="1"/>
  <c r="AV71" i="11"/>
  <c r="AB83" i="8"/>
  <c r="AX73" i="8"/>
  <c r="AZ73" i="8" s="1"/>
  <c r="AV72" i="8"/>
  <c r="BF198" i="11" l="1"/>
  <c r="BG198" i="11"/>
  <c r="BK198" i="11" s="1"/>
  <c r="BL198" i="11"/>
  <c r="BM198" i="11"/>
  <c r="BA198" i="11"/>
  <c r="BW193" i="11"/>
  <c r="BR193" i="11"/>
  <c r="R176" i="8"/>
  <c r="S176" i="8"/>
  <c r="W176" i="8" s="1"/>
  <c r="BY193" i="11"/>
  <c r="BZ193" i="11" s="1"/>
  <c r="BQ193" i="11" s="1"/>
  <c r="BV193" i="11"/>
  <c r="BX194" i="11"/>
  <c r="AB81" i="11"/>
  <c r="BB181" i="8"/>
  <c r="BN181" i="8"/>
  <c r="BM181" i="8"/>
  <c r="BH181" i="8"/>
  <c r="BL181" i="8" s="1"/>
  <c r="BG181" i="8"/>
  <c r="T176" i="8"/>
  <c r="N175" i="8"/>
  <c r="U175" i="8"/>
  <c r="V175" i="8" s="1"/>
  <c r="AK197" i="11"/>
  <c r="AO197" i="11" s="1"/>
  <c r="AQ197" i="11"/>
  <c r="AP197" i="11"/>
  <c r="AE197" i="11"/>
  <c r="U195" i="11"/>
  <c r="V195" i="11" s="1"/>
  <c r="N195" i="11"/>
  <c r="R195" i="11" s="1"/>
  <c r="T196" i="11"/>
  <c r="AH171" i="8"/>
  <c r="AG171" i="8"/>
  <c r="AX71" i="11"/>
  <c r="AY71" i="11" s="1"/>
  <c r="AV70" i="11"/>
  <c r="AX72" i="8"/>
  <c r="AZ72" i="8" s="1"/>
  <c r="AV71" i="8"/>
  <c r="AB82" i="8"/>
  <c r="BD198" i="11" l="1"/>
  <c r="BC198" i="11"/>
  <c r="S195" i="11"/>
  <c r="W195" i="11" s="1"/>
  <c r="AK171" i="8"/>
  <c r="AO171" i="8" s="1"/>
  <c r="AJ171" i="8"/>
  <c r="CA193" i="11"/>
  <c r="CC193" i="11"/>
  <c r="CB193" i="11"/>
  <c r="AB80" i="11"/>
  <c r="BE181" i="8"/>
  <c r="BD181" i="8"/>
  <c r="BC180" i="8" s="1"/>
  <c r="M175" i="8"/>
  <c r="X175" i="8"/>
  <c r="Y175" i="8"/>
  <c r="AH197" i="11"/>
  <c r="AG197" i="11"/>
  <c r="M195" i="11"/>
  <c r="X195" i="11"/>
  <c r="Y195" i="11"/>
  <c r="AM170" i="8"/>
  <c r="AN170" i="8" s="1"/>
  <c r="AF170" i="8"/>
  <c r="AK170" i="8" s="1"/>
  <c r="AL171" i="8"/>
  <c r="AX70" i="11"/>
  <c r="AY70" i="11" s="1"/>
  <c r="AV69" i="11"/>
  <c r="AX71" i="8"/>
  <c r="AZ71" i="8" s="1"/>
  <c r="AV70" i="8"/>
  <c r="AB81" i="8"/>
  <c r="BB197" i="11" l="1"/>
  <c r="BG197" i="11" s="1"/>
  <c r="BH198" i="11"/>
  <c r="BI197" i="11"/>
  <c r="BJ197" i="11" s="1"/>
  <c r="BT193" i="11"/>
  <c r="BS193" i="11"/>
  <c r="AB79" i="11"/>
  <c r="BI181" i="8"/>
  <c r="BJ180" i="8"/>
  <c r="BK180" i="8" s="1"/>
  <c r="P175" i="8"/>
  <c r="O175" i="8"/>
  <c r="AM196" i="11"/>
  <c r="AN196" i="11" s="1"/>
  <c r="AF196" i="11"/>
  <c r="AK196" i="11" s="1"/>
  <c r="AL197" i="11"/>
  <c r="P195" i="11"/>
  <c r="O195" i="11"/>
  <c r="AO170" i="8"/>
  <c r="AJ170" i="8"/>
  <c r="AQ170" i="8"/>
  <c r="AE170" i="8"/>
  <c r="AP170" i="8"/>
  <c r="AX69" i="11"/>
  <c r="AY69" i="11" s="1"/>
  <c r="AV68" i="11"/>
  <c r="AB80" i="8"/>
  <c r="AX70" i="8"/>
  <c r="AZ70" i="8" s="1"/>
  <c r="AV69" i="8"/>
  <c r="BF197" i="11" l="1"/>
  <c r="BK197" i="11"/>
  <c r="BM197" i="11"/>
  <c r="BL197" i="11"/>
  <c r="BA197" i="11"/>
  <c r="BW192" i="11"/>
  <c r="BR192" i="11"/>
  <c r="R175" i="8"/>
  <c r="S175" i="8"/>
  <c r="W175" i="8" s="1"/>
  <c r="BY192" i="11"/>
  <c r="BZ192" i="11" s="1"/>
  <c r="BQ192" i="11" s="1"/>
  <c r="BV192" i="11"/>
  <c r="BX193" i="11"/>
  <c r="AB78" i="11"/>
  <c r="BH180" i="8"/>
  <c r="BL180" i="8" s="1"/>
  <c r="BG180" i="8"/>
  <c r="BM180" i="8"/>
  <c r="BB180" i="8"/>
  <c r="BN180" i="8"/>
  <c r="T175" i="8"/>
  <c r="N174" i="8"/>
  <c r="R174" i="8" s="1"/>
  <c r="U174" i="8"/>
  <c r="V174" i="8" s="1"/>
  <c r="AO196" i="11"/>
  <c r="AJ196" i="11"/>
  <c r="AE196" i="11"/>
  <c r="AP196" i="11"/>
  <c r="AQ196" i="11"/>
  <c r="N194" i="11"/>
  <c r="R194" i="11" s="1"/>
  <c r="U194" i="11"/>
  <c r="V194" i="11" s="1"/>
  <c r="T195" i="11"/>
  <c r="AH170" i="8"/>
  <c r="AG170" i="8"/>
  <c r="AX68" i="11"/>
  <c r="AY68" i="11" s="1"/>
  <c r="AV67" i="11"/>
  <c r="AX69" i="8"/>
  <c r="AZ69" i="8" s="1"/>
  <c r="AV68" i="8"/>
  <c r="AB79" i="8"/>
  <c r="BD197" i="11" l="1"/>
  <c r="BC197" i="11"/>
  <c r="CA192" i="11"/>
  <c r="S194" i="11"/>
  <c r="W194" i="11" s="1"/>
  <c r="CB192" i="11"/>
  <c r="CC192" i="11"/>
  <c r="AB77" i="11"/>
  <c r="BE180" i="8"/>
  <c r="BD180" i="8"/>
  <c r="BC179" i="8" s="1"/>
  <c r="S174" i="8"/>
  <c r="W174" i="8" s="1"/>
  <c r="X174" i="8"/>
  <c r="M174" i="8"/>
  <c r="Y174" i="8"/>
  <c r="AH196" i="11"/>
  <c r="AG196" i="11"/>
  <c r="M194" i="11"/>
  <c r="X194" i="11"/>
  <c r="Y194" i="11"/>
  <c r="AM169" i="8"/>
  <c r="AN169" i="8" s="1"/>
  <c r="AF169" i="8"/>
  <c r="AL170" i="8"/>
  <c r="AX67" i="11"/>
  <c r="AY67" i="11" s="1"/>
  <c r="AV66" i="11"/>
  <c r="AB78" i="8"/>
  <c r="AX68" i="8"/>
  <c r="AZ68" i="8" s="1"/>
  <c r="AV67" i="8"/>
  <c r="BB196" i="11" l="1"/>
  <c r="BG196" i="11" s="1"/>
  <c r="BH197" i="11"/>
  <c r="BI196" i="11"/>
  <c r="BJ196" i="11" s="1"/>
  <c r="BT192" i="11"/>
  <c r="BS192" i="11"/>
  <c r="AB76" i="11"/>
  <c r="BI180" i="8"/>
  <c r="BJ179" i="8"/>
  <c r="BK179" i="8" s="1"/>
  <c r="P174" i="8"/>
  <c r="O174" i="8"/>
  <c r="AM195" i="11"/>
  <c r="AN195" i="11" s="1"/>
  <c r="AF195" i="11"/>
  <c r="AJ195" i="11" s="1"/>
  <c r="AL196" i="11"/>
  <c r="P194" i="11"/>
  <c r="O194" i="11"/>
  <c r="AQ169" i="8"/>
  <c r="AE169" i="8"/>
  <c r="AP169" i="8"/>
  <c r="AX66" i="11"/>
  <c r="AY66" i="11" s="1"/>
  <c r="AV65" i="11"/>
  <c r="AB77" i="8"/>
  <c r="AX67" i="8"/>
  <c r="AZ67" i="8" s="1"/>
  <c r="AV66" i="8"/>
  <c r="BF196" i="11" l="1"/>
  <c r="BK196" i="11"/>
  <c r="BA196" i="11"/>
  <c r="BL196" i="11"/>
  <c r="BM196" i="11"/>
  <c r="BW191" i="11"/>
  <c r="BR191" i="11"/>
  <c r="BY191" i="11"/>
  <c r="BZ191" i="11" s="1"/>
  <c r="BQ191" i="11" s="1"/>
  <c r="BV191" i="11"/>
  <c r="BX192" i="11"/>
  <c r="AB75" i="11"/>
  <c r="BB179" i="8"/>
  <c r="BM179" i="8"/>
  <c r="BN179" i="8"/>
  <c r="BH179" i="8"/>
  <c r="BL179" i="8" s="1"/>
  <c r="BG179" i="8"/>
  <c r="U173" i="8"/>
  <c r="V173" i="8" s="1"/>
  <c r="N173" i="8"/>
  <c r="R173" i="8" s="1"/>
  <c r="T174" i="8"/>
  <c r="AK195" i="11"/>
  <c r="AO195" i="11" s="1"/>
  <c r="AE195" i="11"/>
  <c r="AP195" i="11"/>
  <c r="AQ195" i="11"/>
  <c r="N193" i="11"/>
  <c r="S193" i="11" s="1"/>
  <c r="U193" i="11"/>
  <c r="V193" i="11" s="1"/>
  <c r="T194" i="11"/>
  <c r="AH169" i="8"/>
  <c r="AG169" i="8"/>
  <c r="AX65" i="11"/>
  <c r="AY65" i="11" s="1"/>
  <c r="AV64" i="11"/>
  <c r="AB76" i="8"/>
  <c r="AX66" i="8"/>
  <c r="AZ66" i="8" s="1"/>
  <c r="AV65" i="8"/>
  <c r="BD196" i="11" l="1"/>
  <c r="BC196" i="11"/>
  <c r="R193" i="11"/>
  <c r="CA191" i="11"/>
  <c r="AK169" i="8"/>
  <c r="AO169" i="8" s="1"/>
  <c r="AJ169" i="8"/>
  <c r="CB191" i="11"/>
  <c r="CC191" i="11"/>
  <c r="AB74" i="11"/>
  <c r="BE179" i="8"/>
  <c r="BD179" i="8"/>
  <c r="BC178" i="8" s="1"/>
  <c r="S173" i="8"/>
  <c r="W173" i="8" s="1"/>
  <c r="X173" i="8"/>
  <c r="M173" i="8"/>
  <c r="Y173" i="8"/>
  <c r="AH195" i="11"/>
  <c r="AG195" i="11"/>
  <c r="W193" i="11"/>
  <c r="M193" i="11"/>
  <c r="Y193" i="11"/>
  <c r="X193" i="11"/>
  <c r="AF168" i="8"/>
  <c r="AJ168" i="8" s="1"/>
  <c r="AM168" i="8"/>
  <c r="AN168" i="8" s="1"/>
  <c r="AL169" i="8"/>
  <c r="AX64" i="11"/>
  <c r="AY64" i="11" s="1"/>
  <c r="AV63" i="11"/>
  <c r="AV64" i="8"/>
  <c r="AX65" i="8"/>
  <c r="AZ65" i="8" s="1"/>
  <c r="AB75" i="8"/>
  <c r="BB195" i="11" l="1"/>
  <c r="BG195" i="11" s="1"/>
  <c r="BI195" i="11"/>
  <c r="BJ195" i="11" s="1"/>
  <c r="BH196" i="11"/>
  <c r="BT191" i="11"/>
  <c r="BS191" i="11"/>
  <c r="AB73" i="11"/>
  <c r="BJ178" i="8"/>
  <c r="BK178" i="8" s="1"/>
  <c r="BI179" i="8"/>
  <c r="P173" i="8"/>
  <c r="O173" i="8"/>
  <c r="AM194" i="11"/>
  <c r="AN194" i="11" s="1"/>
  <c r="AF194" i="11"/>
  <c r="AJ194" i="11" s="1"/>
  <c r="AL195" i="11"/>
  <c r="P193" i="11"/>
  <c r="O193" i="11"/>
  <c r="AK168" i="8"/>
  <c r="AO168" i="8" s="1"/>
  <c r="AE168" i="8"/>
  <c r="AH168" i="8" s="1"/>
  <c r="AP168" i="8"/>
  <c r="AQ168" i="8"/>
  <c r="AX63" i="11"/>
  <c r="AY63" i="11" s="1"/>
  <c r="AV62" i="11"/>
  <c r="AX64" i="8"/>
  <c r="AZ64" i="8" s="1"/>
  <c r="AV63" i="8"/>
  <c r="AB74" i="8"/>
  <c r="BK195" i="11" l="1"/>
  <c r="BF195" i="11"/>
  <c r="BM195" i="11"/>
  <c r="BL195" i="11"/>
  <c r="BA195" i="11"/>
  <c r="BW190" i="11"/>
  <c r="BR190" i="11"/>
  <c r="BV190" i="11"/>
  <c r="BY190" i="11"/>
  <c r="BZ190" i="11" s="1"/>
  <c r="BQ190" i="11" s="1"/>
  <c r="BX191" i="11"/>
  <c r="AB72" i="11"/>
  <c r="BH178" i="8"/>
  <c r="BL178" i="8" s="1"/>
  <c r="BG178" i="8"/>
  <c r="BB178" i="8"/>
  <c r="BM178" i="8"/>
  <c r="BN178" i="8"/>
  <c r="T173" i="8"/>
  <c r="N172" i="8"/>
  <c r="S172" i="8" s="1"/>
  <c r="U172" i="8"/>
  <c r="V172" i="8" s="1"/>
  <c r="AK194" i="11"/>
  <c r="AO194" i="11" s="1"/>
  <c r="AQ194" i="11"/>
  <c r="AE194" i="11"/>
  <c r="AP194" i="11"/>
  <c r="U192" i="11"/>
  <c r="V192" i="11" s="1"/>
  <c r="N192" i="11"/>
  <c r="R192" i="11" s="1"/>
  <c r="T193" i="11"/>
  <c r="AG168" i="8"/>
  <c r="AL168" i="8" s="1"/>
  <c r="AX62" i="11"/>
  <c r="AY62" i="11" s="1"/>
  <c r="AV61" i="11"/>
  <c r="AX63" i="8"/>
  <c r="AZ63" i="8" s="1"/>
  <c r="AV62" i="8"/>
  <c r="AB73" i="8"/>
  <c r="BD195" i="11" l="1"/>
  <c r="BC195" i="11"/>
  <c r="CA190" i="11"/>
  <c r="S192" i="11"/>
  <c r="W192" i="11" s="1"/>
  <c r="CC190" i="11"/>
  <c r="CB190" i="11"/>
  <c r="AB71" i="11"/>
  <c r="BE178" i="8"/>
  <c r="BD178" i="8"/>
  <c r="BC177" i="8" s="1"/>
  <c r="R172" i="8"/>
  <c r="W172" i="8"/>
  <c r="X172" i="8"/>
  <c r="Y172" i="8"/>
  <c r="M172" i="8"/>
  <c r="AH194" i="11"/>
  <c r="AG194" i="11"/>
  <c r="M192" i="11"/>
  <c r="Y192" i="11"/>
  <c r="X192" i="11"/>
  <c r="AF167" i="8"/>
  <c r="AM167" i="8"/>
  <c r="AN167" i="8" s="1"/>
  <c r="AE167" i="8" s="1"/>
  <c r="AX61" i="11"/>
  <c r="AY61" i="11" s="1"/>
  <c r="AV60" i="11"/>
  <c r="AX62" i="8"/>
  <c r="AZ62" i="8" s="1"/>
  <c r="AV61" i="8"/>
  <c r="AB72" i="8"/>
  <c r="BB194" i="11" l="1"/>
  <c r="BG194" i="11" s="1"/>
  <c r="BI194" i="11"/>
  <c r="BJ194" i="11" s="1"/>
  <c r="BH195" i="11"/>
  <c r="BT190" i="11"/>
  <c r="BS190" i="11"/>
  <c r="AB70" i="11"/>
  <c r="BI178" i="8"/>
  <c r="BJ177" i="8"/>
  <c r="BK177" i="8" s="1"/>
  <c r="P172" i="8"/>
  <c r="O172" i="8"/>
  <c r="AP167" i="8"/>
  <c r="AM193" i="11"/>
  <c r="AN193" i="11" s="1"/>
  <c r="AF193" i="11"/>
  <c r="AJ193" i="11" s="1"/>
  <c r="AL194" i="11"/>
  <c r="AQ167" i="8"/>
  <c r="P192" i="11"/>
  <c r="O192" i="11"/>
  <c r="AH167" i="8"/>
  <c r="AK167" i="8" s="1"/>
  <c r="AO167" i="8" s="1"/>
  <c r="AG167" i="8"/>
  <c r="AX60" i="11"/>
  <c r="AY60" i="11" s="1"/>
  <c r="AV59" i="11"/>
  <c r="AX61" i="8"/>
  <c r="AZ61" i="8" s="1"/>
  <c r="AV60" i="8"/>
  <c r="AB71" i="8"/>
  <c r="BK194" i="11" l="1"/>
  <c r="BF194" i="11"/>
  <c r="BL194" i="11"/>
  <c r="BA194" i="11"/>
  <c r="BM194" i="11"/>
  <c r="BW189" i="11"/>
  <c r="BR189" i="11"/>
  <c r="AJ167" i="8"/>
  <c r="BV189" i="11"/>
  <c r="BY189" i="11"/>
  <c r="BZ189" i="11" s="1"/>
  <c r="BQ189" i="11" s="1"/>
  <c r="BX190" i="11"/>
  <c r="AB69" i="11"/>
  <c r="BN177" i="8"/>
  <c r="BM177" i="8"/>
  <c r="BB177" i="8"/>
  <c r="BG177" i="8"/>
  <c r="BH177" i="8"/>
  <c r="BL177" i="8" s="1"/>
  <c r="U171" i="8"/>
  <c r="V171" i="8" s="1"/>
  <c r="N171" i="8"/>
  <c r="T172" i="8"/>
  <c r="AK193" i="11"/>
  <c r="AO193" i="11" s="1"/>
  <c r="AE193" i="11"/>
  <c r="AQ193" i="11"/>
  <c r="AP193" i="11"/>
  <c r="U191" i="11"/>
  <c r="V191" i="11" s="1"/>
  <c r="N191" i="11"/>
  <c r="S191" i="11" s="1"/>
  <c r="T192" i="11"/>
  <c r="AF166" i="8"/>
  <c r="AK166" i="8" s="1"/>
  <c r="AM166" i="8"/>
  <c r="AN166" i="8" s="1"/>
  <c r="AL167" i="8"/>
  <c r="AX59" i="11"/>
  <c r="AY59" i="11" s="1"/>
  <c r="AV58" i="11"/>
  <c r="AB70" i="8"/>
  <c r="AX60" i="8"/>
  <c r="AZ60" i="8" s="1"/>
  <c r="AV59" i="8"/>
  <c r="BC194" i="11" l="1"/>
  <c r="BD194" i="11"/>
  <c r="R191" i="11"/>
  <c r="CA189" i="11"/>
  <c r="CB189" i="11"/>
  <c r="CC189" i="11"/>
  <c r="AB68" i="11"/>
  <c r="BE177" i="8"/>
  <c r="BD177" i="8"/>
  <c r="BC176" i="8" s="1"/>
  <c r="M171" i="8"/>
  <c r="X171" i="8"/>
  <c r="Y171" i="8"/>
  <c r="AH193" i="11"/>
  <c r="AG193" i="11"/>
  <c r="AL193" i="11" s="1"/>
  <c r="W191" i="11"/>
  <c r="M191" i="11"/>
  <c r="Y191" i="11"/>
  <c r="X191" i="11"/>
  <c r="AO166" i="8"/>
  <c r="AQ166" i="8"/>
  <c r="AE166" i="8"/>
  <c r="AG166" i="8" s="1"/>
  <c r="AP166" i="8"/>
  <c r="AJ166" i="8"/>
  <c r="AX58" i="11"/>
  <c r="AY58" i="11" s="1"/>
  <c r="AV57" i="11"/>
  <c r="AX59" i="8"/>
  <c r="AZ59" i="8" s="1"/>
  <c r="AV58" i="8"/>
  <c r="AB69" i="8"/>
  <c r="BB193" i="11" l="1"/>
  <c r="BG193" i="11" s="1"/>
  <c r="BI193" i="11"/>
  <c r="BJ193" i="11" s="1"/>
  <c r="BH194" i="11"/>
  <c r="BT189" i="11"/>
  <c r="BS189" i="11"/>
  <c r="AB67" i="11"/>
  <c r="BI177" i="8"/>
  <c r="BJ176" i="8"/>
  <c r="BK176" i="8" s="1"/>
  <c r="P171" i="8"/>
  <c r="O171" i="8"/>
  <c r="AF192" i="11"/>
  <c r="AK192" i="11" s="1"/>
  <c r="AO192" i="11" s="1"/>
  <c r="AM192" i="11"/>
  <c r="AN192" i="11" s="1"/>
  <c r="P191" i="11"/>
  <c r="O191" i="11"/>
  <c r="AM165" i="8"/>
  <c r="AN165" i="8" s="1"/>
  <c r="AF165" i="8"/>
  <c r="AK165" i="8" s="1"/>
  <c r="AH166" i="8"/>
  <c r="AL166" i="8"/>
  <c r="AV56" i="11"/>
  <c r="AX57" i="11"/>
  <c r="AY57" i="11" s="1"/>
  <c r="AB68" i="8"/>
  <c r="AX58" i="8"/>
  <c r="AZ58" i="8" s="1"/>
  <c r="AV57" i="8"/>
  <c r="BK193" i="11" l="1"/>
  <c r="BF193" i="11"/>
  <c r="BA193" i="11"/>
  <c r="BL193" i="11"/>
  <c r="BM193" i="11"/>
  <c r="BW188" i="11"/>
  <c r="BR188" i="11"/>
  <c r="S171" i="8"/>
  <c r="W171" i="8" s="1"/>
  <c r="R171" i="8"/>
  <c r="BV188" i="11"/>
  <c r="BY188" i="11"/>
  <c r="BZ188" i="11" s="1"/>
  <c r="BQ188" i="11" s="1"/>
  <c r="BX189" i="11"/>
  <c r="AB66" i="11"/>
  <c r="BB176" i="8"/>
  <c r="BM176" i="8"/>
  <c r="BN176" i="8"/>
  <c r="BH176" i="8"/>
  <c r="BL176" i="8" s="1"/>
  <c r="BG176" i="8"/>
  <c r="N170" i="8"/>
  <c r="R170" i="8" s="1"/>
  <c r="U170" i="8"/>
  <c r="V170" i="8" s="1"/>
  <c r="T171" i="8"/>
  <c r="AJ192" i="11"/>
  <c r="AE192" i="11"/>
  <c r="AP192" i="11"/>
  <c r="AQ192" i="11"/>
  <c r="U190" i="11"/>
  <c r="V190" i="11" s="1"/>
  <c r="N190" i="11"/>
  <c r="R190" i="11" s="1"/>
  <c r="T191" i="11"/>
  <c r="AO165" i="8"/>
  <c r="AJ165" i="8"/>
  <c r="AQ165" i="8"/>
  <c r="AE165" i="8"/>
  <c r="AP165" i="8"/>
  <c r="AV55" i="11"/>
  <c r="AX56" i="11"/>
  <c r="AY56" i="11" s="1"/>
  <c r="AB67" i="8"/>
  <c r="AX57" i="8"/>
  <c r="AZ57" i="8" s="1"/>
  <c r="AV56" i="8"/>
  <c r="BD193" i="11" l="1"/>
  <c r="BC193" i="11"/>
  <c r="S190" i="11"/>
  <c r="W190" i="11" s="1"/>
  <c r="CA188" i="11"/>
  <c r="CC188" i="11"/>
  <c r="CB188" i="11"/>
  <c r="AB65" i="11"/>
  <c r="BE176" i="8"/>
  <c r="BD176" i="8"/>
  <c r="BC175" i="8" s="1"/>
  <c r="S170" i="8"/>
  <c r="W170" i="8" s="1"/>
  <c r="M170" i="8"/>
  <c r="Y170" i="8"/>
  <c r="X170" i="8"/>
  <c r="AG192" i="11"/>
  <c r="AL192" i="11" s="1"/>
  <c r="AH192" i="11"/>
  <c r="M190" i="11"/>
  <c r="X190" i="11"/>
  <c r="Y190" i="11"/>
  <c r="AH165" i="8"/>
  <c r="AG165" i="8"/>
  <c r="AV54" i="11"/>
  <c r="AX55" i="11"/>
  <c r="AY55" i="11" s="1"/>
  <c r="AB66" i="8"/>
  <c r="AX56" i="8"/>
  <c r="AZ56" i="8" s="1"/>
  <c r="AV55" i="8"/>
  <c r="BB192" i="11" l="1"/>
  <c r="BF192" i="11" s="1"/>
  <c r="BI192" i="11"/>
  <c r="BJ192" i="11" s="1"/>
  <c r="BH193" i="11"/>
  <c r="BT188" i="11"/>
  <c r="BS188" i="11"/>
  <c r="AB64" i="11"/>
  <c r="BJ175" i="8"/>
  <c r="BK175" i="8" s="1"/>
  <c r="BI176" i="8"/>
  <c r="P170" i="8"/>
  <c r="O170" i="8"/>
  <c r="AM191" i="11"/>
  <c r="AN191" i="11" s="1"/>
  <c r="AF191" i="11"/>
  <c r="AK191" i="11" s="1"/>
  <c r="AO191" i="11" s="1"/>
  <c r="P190" i="11"/>
  <c r="O190" i="11"/>
  <c r="T190" i="11" s="1"/>
  <c r="AF164" i="8"/>
  <c r="AM164" i="8"/>
  <c r="AN164" i="8" s="1"/>
  <c r="AL165" i="8"/>
  <c r="AV53" i="11"/>
  <c r="AX54" i="11"/>
  <c r="AY54" i="11" s="1"/>
  <c r="AB65" i="8"/>
  <c r="AX55" i="8"/>
  <c r="AZ55" i="8" s="1"/>
  <c r="AV54" i="8"/>
  <c r="BG192" i="11" l="1"/>
  <c r="BK192" i="11" s="1"/>
  <c r="BM192" i="11"/>
  <c r="BA192" i="11"/>
  <c r="BL192" i="11"/>
  <c r="BW187" i="11"/>
  <c r="BR187" i="11"/>
  <c r="BV187" i="11"/>
  <c r="BY187" i="11"/>
  <c r="BZ187" i="11" s="1"/>
  <c r="BQ187" i="11" s="1"/>
  <c r="BX188" i="11"/>
  <c r="AB63" i="11"/>
  <c r="BM175" i="8"/>
  <c r="BB175" i="8"/>
  <c r="BN175" i="8"/>
  <c r="BG175" i="8"/>
  <c r="BH175" i="8"/>
  <c r="BL175" i="8" s="1"/>
  <c r="U169" i="8"/>
  <c r="V169" i="8" s="1"/>
  <c r="N169" i="8"/>
  <c r="R169" i="8" s="1"/>
  <c r="T170" i="8"/>
  <c r="AJ191" i="11"/>
  <c r="AE191" i="11"/>
  <c r="AP191" i="11"/>
  <c r="AQ191" i="11"/>
  <c r="N189" i="11"/>
  <c r="R189" i="11" s="1"/>
  <c r="U189" i="11"/>
  <c r="V189" i="11" s="1"/>
  <c r="AP164" i="8"/>
  <c r="AE164" i="8"/>
  <c r="AQ164" i="8"/>
  <c r="AV52" i="11"/>
  <c r="AX53" i="11"/>
  <c r="AY53" i="11" s="1"/>
  <c r="AB64" i="8"/>
  <c r="AX54" i="8"/>
  <c r="AZ54" i="8" s="1"/>
  <c r="AV53" i="8"/>
  <c r="BD192" i="11" l="1"/>
  <c r="BC192" i="11"/>
  <c r="CA187" i="11"/>
  <c r="S189" i="11"/>
  <c r="W189" i="11" s="1"/>
  <c r="CC187" i="11"/>
  <c r="CB187" i="11"/>
  <c r="AB62" i="11"/>
  <c r="BE175" i="8"/>
  <c r="BD175" i="8"/>
  <c r="BC174" i="8" s="1"/>
  <c r="S169" i="8"/>
  <c r="W169" i="8" s="1"/>
  <c r="X169" i="8"/>
  <c r="Y169" i="8"/>
  <c r="M169" i="8"/>
  <c r="AH191" i="11"/>
  <c r="AG191" i="11"/>
  <c r="M189" i="11"/>
  <c r="X189" i="11"/>
  <c r="Y189" i="11"/>
  <c r="AG164" i="8"/>
  <c r="AH164" i="8"/>
  <c r="AV51" i="11"/>
  <c r="AX52" i="11"/>
  <c r="AY52" i="11" s="1"/>
  <c r="AB63" i="8"/>
  <c r="AX53" i="8"/>
  <c r="AZ53" i="8" s="1"/>
  <c r="AV52" i="8"/>
  <c r="BB191" i="11" l="1"/>
  <c r="BF191" i="11" s="1"/>
  <c r="BH192" i="11"/>
  <c r="BI191" i="11"/>
  <c r="BJ191" i="11" s="1"/>
  <c r="BT187" i="11"/>
  <c r="BS187" i="11"/>
  <c r="AB61" i="11"/>
  <c r="BI175" i="8"/>
  <c r="BJ174" i="8"/>
  <c r="BK174" i="8" s="1"/>
  <c r="P169" i="8"/>
  <c r="O169" i="8"/>
  <c r="AF190" i="11"/>
  <c r="AK190" i="11" s="1"/>
  <c r="AM190" i="11"/>
  <c r="AN190" i="11" s="1"/>
  <c r="AL191" i="11"/>
  <c r="P189" i="11"/>
  <c r="O189" i="11"/>
  <c r="AK164" i="8"/>
  <c r="AO164" i="8" s="1"/>
  <c r="AJ164" i="8"/>
  <c r="AF163" i="8"/>
  <c r="AK163" i="8" s="1"/>
  <c r="AM163" i="8"/>
  <c r="AN163" i="8" s="1"/>
  <c r="AL164" i="8"/>
  <c r="AV50" i="11"/>
  <c r="AX51" i="11"/>
  <c r="AY51" i="11" s="1"/>
  <c r="AX52" i="8"/>
  <c r="AZ52" i="8" s="1"/>
  <c r="AV51" i="8"/>
  <c r="AB62" i="8"/>
  <c r="BG191" i="11" l="1"/>
  <c r="BK191" i="11" s="1"/>
  <c r="BL191" i="11"/>
  <c r="BM191" i="11"/>
  <c r="BA191" i="11"/>
  <c r="BW186" i="11"/>
  <c r="BR186" i="11"/>
  <c r="AJ163" i="8"/>
  <c r="BY186" i="11"/>
  <c r="BZ186" i="11" s="1"/>
  <c r="BQ186" i="11" s="1"/>
  <c r="BV186" i="11"/>
  <c r="BX187" i="11"/>
  <c r="AB60" i="11"/>
  <c r="BN174" i="8"/>
  <c r="BM174" i="8"/>
  <c r="BB174" i="8"/>
  <c r="BH174" i="8"/>
  <c r="BL174" i="8" s="1"/>
  <c r="BG174" i="8"/>
  <c r="AO190" i="11"/>
  <c r="AJ190" i="11"/>
  <c r="N168" i="8"/>
  <c r="S168" i="8" s="1"/>
  <c r="U168" i="8"/>
  <c r="V168" i="8" s="1"/>
  <c r="T169" i="8"/>
  <c r="AE190" i="11"/>
  <c r="AP190" i="11"/>
  <c r="AQ190" i="11"/>
  <c r="N188" i="11"/>
  <c r="R188" i="11" s="1"/>
  <c r="U188" i="11"/>
  <c r="V188" i="11" s="1"/>
  <c r="T189" i="11"/>
  <c r="AO163" i="8"/>
  <c r="AQ163" i="8"/>
  <c r="AE163" i="8"/>
  <c r="AP163" i="8"/>
  <c r="AV49" i="11"/>
  <c r="AX50" i="11"/>
  <c r="AY50" i="11" s="1"/>
  <c r="AX51" i="8"/>
  <c r="AZ51" i="8" s="1"/>
  <c r="AV50" i="8"/>
  <c r="AB61" i="8"/>
  <c r="BD191" i="11" l="1"/>
  <c r="BC191" i="11"/>
  <c r="CA186" i="11"/>
  <c r="S188" i="11"/>
  <c r="W188" i="11" s="1"/>
  <c r="CC186" i="11"/>
  <c r="CB186" i="11"/>
  <c r="AB59" i="11"/>
  <c r="BD174" i="8"/>
  <c r="BC173" i="8" s="1"/>
  <c r="BE174" i="8"/>
  <c r="W168" i="8"/>
  <c r="R168" i="8"/>
  <c r="X168" i="8"/>
  <c r="Y168" i="8"/>
  <c r="M168" i="8"/>
  <c r="AH190" i="11"/>
  <c r="AG190" i="11"/>
  <c r="M188" i="11"/>
  <c r="Y188" i="11"/>
  <c r="X188" i="11"/>
  <c r="AH163" i="8"/>
  <c r="AG163" i="8"/>
  <c r="AV48" i="11"/>
  <c r="AX49" i="11"/>
  <c r="AY49" i="11" s="1"/>
  <c r="AB60" i="8"/>
  <c r="AX50" i="8"/>
  <c r="AZ50" i="8" s="1"/>
  <c r="AV49" i="8"/>
  <c r="BB190" i="11" l="1"/>
  <c r="BG190" i="11" s="1"/>
  <c r="BI190" i="11"/>
  <c r="BJ190" i="11" s="1"/>
  <c r="BH191" i="11"/>
  <c r="BT186" i="11"/>
  <c r="BS186" i="11"/>
  <c r="AB58" i="11"/>
  <c r="BI174" i="8"/>
  <c r="BJ173" i="8"/>
  <c r="BK173" i="8" s="1"/>
  <c r="P168" i="8"/>
  <c r="O168" i="8"/>
  <c r="AF189" i="11"/>
  <c r="AJ189" i="11" s="1"/>
  <c r="AM189" i="11"/>
  <c r="AN189" i="11" s="1"/>
  <c r="AL190" i="11"/>
  <c r="P188" i="11"/>
  <c r="O188" i="11"/>
  <c r="AF162" i="8"/>
  <c r="AK162" i="8" s="1"/>
  <c r="AM162" i="8"/>
  <c r="AN162" i="8" s="1"/>
  <c r="AL163" i="8"/>
  <c r="AV47" i="11"/>
  <c r="AX48" i="11"/>
  <c r="AY48" i="11" s="1"/>
  <c r="AB59" i="8"/>
  <c r="AX49" i="8"/>
  <c r="AZ49" i="8" s="1"/>
  <c r="AV48" i="8"/>
  <c r="BF190" i="11" l="1"/>
  <c r="BK190" i="11"/>
  <c r="BM190" i="11"/>
  <c r="BA190" i="11"/>
  <c r="BL190" i="11"/>
  <c r="BW185" i="11"/>
  <c r="BR185" i="11"/>
  <c r="BV185" i="11"/>
  <c r="BY185" i="11"/>
  <c r="BZ185" i="11" s="1"/>
  <c r="BQ185" i="11" s="1"/>
  <c r="BX186" i="11"/>
  <c r="AB57" i="11"/>
  <c r="BH173" i="8"/>
  <c r="BL173" i="8" s="1"/>
  <c r="BG173" i="8"/>
  <c r="BM173" i="8"/>
  <c r="BN173" i="8"/>
  <c r="BB173" i="8"/>
  <c r="T168" i="8"/>
  <c r="U167" i="8"/>
  <c r="V167" i="8" s="1"/>
  <c r="N167" i="8"/>
  <c r="AK189" i="11"/>
  <c r="AO189" i="11" s="1"/>
  <c r="AP189" i="11"/>
  <c r="AE189" i="11"/>
  <c r="AQ189" i="11"/>
  <c r="N187" i="11"/>
  <c r="S187" i="11" s="1"/>
  <c r="U187" i="11"/>
  <c r="V187" i="11" s="1"/>
  <c r="T188" i="11"/>
  <c r="AO162" i="8"/>
  <c r="AJ162" i="8"/>
  <c r="AE162" i="8"/>
  <c r="AQ162" i="8"/>
  <c r="AP162" i="8"/>
  <c r="AX47" i="11"/>
  <c r="AY47" i="11" s="1"/>
  <c r="AV46" i="11"/>
  <c r="AX48" i="8"/>
  <c r="AZ48" i="8" s="1"/>
  <c r="AV47" i="8"/>
  <c r="AB58" i="8"/>
  <c r="BD190" i="11" l="1"/>
  <c r="BC190" i="11"/>
  <c r="R187" i="11"/>
  <c r="CA185" i="11"/>
  <c r="CC185" i="11"/>
  <c r="CB185" i="11"/>
  <c r="AB56" i="11"/>
  <c r="BD173" i="8"/>
  <c r="BC172" i="8" s="1"/>
  <c r="BE173" i="8"/>
  <c r="Y167" i="8"/>
  <c r="M167" i="8"/>
  <c r="X167" i="8"/>
  <c r="AH189" i="11"/>
  <c r="AG189" i="11"/>
  <c r="W187" i="11"/>
  <c r="M187" i="11"/>
  <c r="X187" i="11"/>
  <c r="Y187" i="11"/>
  <c r="AH162" i="8"/>
  <c r="AG162" i="8"/>
  <c r="AX46" i="11"/>
  <c r="AY46" i="11" s="1"/>
  <c r="AV45" i="11"/>
  <c r="AX47" i="8"/>
  <c r="AZ47" i="8" s="1"/>
  <c r="AV46" i="8"/>
  <c r="AB57" i="8"/>
  <c r="BH190" i="11" l="1"/>
  <c r="BI189" i="11"/>
  <c r="BJ189" i="11" s="1"/>
  <c r="BB189" i="11"/>
  <c r="BT185" i="11"/>
  <c r="BS185" i="11"/>
  <c r="AB55" i="11"/>
  <c r="BJ172" i="8"/>
  <c r="BK172" i="8" s="1"/>
  <c r="BI173" i="8"/>
  <c r="P167" i="8"/>
  <c r="O167" i="8"/>
  <c r="AL189" i="11"/>
  <c r="AM188" i="11"/>
  <c r="AN188" i="11" s="1"/>
  <c r="AF188" i="11"/>
  <c r="AJ188" i="11" s="1"/>
  <c r="P187" i="11"/>
  <c r="O187" i="11"/>
  <c r="AM161" i="8"/>
  <c r="AN161" i="8" s="1"/>
  <c r="AF161" i="8"/>
  <c r="AK161" i="8" s="1"/>
  <c r="AL162" i="8"/>
  <c r="AV44" i="11"/>
  <c r="AX45" i="11"/>
  <c r="AY45" i="11" s="1"/>
  <c r="AB56" i="8"/>
  <c r="AX46" i="8"/>
  <c r="AZ46" i="8" s="1"/>
  <c r="AV45" i="8"/>
  <c r="BG189" i="11" l="1"/>
  <c r="BK189" i="11" s="1"/>
  <c r="BF189" i="11"/>
  <c r="BL189" i="11"/>
  <c r="BA189" i="11"/>
  <c r="BM189" i="11"/>
  <c r="BW184" i="11"/>
  <c r="BR184" i="11"/>
  <c r="R167" i="8"/>
  <c r="S167" i="8"/>
  <c r="W167" i="8" s="1"/>
  <c r="BY184" i="11"/>
  <c r="BZ184" i="11" s="1"/>
  <c r="BQ184" i="11" s="1"/>
  <c r="BV184" i="11"/>
  <c r="BX185" i="11"/>
  <c r="AB54" i="11"/>
  <c r="BN172" i="8"/>
  <c r="BM172" i="8"/>
  <c r="BB172" i="8"/>
  <c r="BH172" i="8"/>
  <c r="BL172" i="8" s="1"/>
  <c r="BG172" i="8"/>
  <c r="N166" i="8"/>
  <c r="U166" i="8"/>
  <c r="V166" i="8" s="1"/>
  <c r="T167" i="8"/>
  <c r="AK188" i="11"/>
  <c r="AO188" i="11" s="1"/>
  <c r="AQ188" i="11"/>
  <c r="AE188" i="11"/>
  <c r="AP188" i="11"/>
  <c r="N186" i="11"/>
  <c r="S186" i="11" s="1"/>
  <c r="U186" i="11"/>
  <c r="V186" i="11" s="1"/>
  <c r="T187" i="11"/>
  <c r="AO161" i="8"/>
  <c r="AJ161" i="8"/>
  <c r="AP161" i="8"/>
  <c r="AE161" i="8"/>
  <c r="AQ161" i="8"/>
  <c r="AV43" i="11"/>
  <c r="AX44" i="11"/>
  <c r="AY44" i="11" s="1"/>
  <c r="AX45" i="8"/>
  <c r="AZ45" i="8" s="1"/>
  <c r="AV44" i="8"/>
  <c r="AB55" i="8"/>
  <c r="BD189" i="11" l="1"/>
  <c r="BC189" i="11"/>
  <c r="R186" i="11"/>
  <c r="CA184" i="11"/>
  <c r="CC184" i="11"/>
  <c r="CB184" i="11"/>
  <c r="AB53" i="11"/>
  <c r="BE172" i="8"/>
  <c r="BD172" i="8"/>
  <c r="BC171" i="8" s="1"/>
  <c r="Y166" i="8"/>
  <c r="M166" i="8"/>
  <c r="X166" i="8"/>
  <c r="AH188" i="11"/>
  <c r="AG188" i="11"/>
  <c r="W186" i="11"/>
  <c r="M186" i="11"/>
  <c r="Y186" i="11"/>
  <c r="X186" i="11"/>
  <c r="AH161" i="8"/>
  <c r="AG161" i="8"/>
  <c r="AV42" i="11"/>
  <c r="AX43" i="11"/>
  <c r="AY43" i="11" s="1"/>
  <c r="AX44" i="8"/>
  <c r="AZ44" i="8" s="1"/>
  <c r="AV43" i="8"/>
  <c r="AB54" i="8"/>
  <c r="BB188" i="11" l="1"/>
  <c r="BG188" i="11" s="1"/>
  <c r="BH189" i="11"/>
  <c r="BI188" i="11"/>
  <c r="BJ188" i="11" s="1"/>
  <c r="BT184" i="11"/>
  <c r="BS184" i="11"/>
  <c r="AB52" i="11"/>
  <c r="BI172" i="8"/>
  <c r="BJ171" i="8"/>
  <c r="BK171" i="8" s="1"/>
  <c r="P166" i="8"/>
  <c r="O166" i="8"/>
  <c r="AL188" i="11"/>
  <c r="AF187" i="11"/>
  <c r="AJ187" i="11" s="1"/>
  <c r="AM187" i="11"/>
  <c r="AN187" i="11" s="1"/>
  <c r="P186" i="11"/>
  <c r="O186" i="11"/>
  <c r="AF160" i="8"/>
  <c r="AK160" i="8" s="1"/>
  <c r="AM160" i="8"/>
  <c r="AN160" i="8" s="1"/>
  <c r="AL161" i="8"/>
  <c r="AX42" i="11"/>
  <c r="AY42" i="11" s="1"/>
  <c r="AV41" i="11"/>
  <c r="AX43" i="8"/>
  <c r="AZ43" i="8" s="1"/>
  <c r="AV42" i="8"/>
  <c r="AB53" i="8"/>
  <c r="BK188" i="11" l="1"/>
  <c r="BF188" i="11"/>
  <c r="BA188" i="11"/>
  <c r="BL188" i="11"/>
  <c r="BM188" i="11"/>
  <c r="BW183" i="11"/>
  <c r="BR183" i="11"/>
  <c r="R166" i="8"/>
  <c r="S166" i="8"/>
  <c r="W166" i="8" s="1"/>
  <c r="BV183" i="11"/>
  <c r="BY183" i="11"/>
  <c r="BZ183" i="11" s="1"/>
  <c r="BQ183" i="11" s="1"/>
  <c r="BX184" i="11"/>
  <c r="AB51" i="11"/>
  <c r="BN171" i="8"/>
  <c r="BM171" i="8"/>
  <c r="BB171" i="8"/>
  <c r="AK187" i="11"/>
  <c r="AO187" i="11" s="1"/>
  <c r="U165" i="8"/>
  <c r="V165" i="8" s="1"/>
  <c r="N165" i="8"/>
  <c r="T166" i="8"/>
  <c r="AQ187" i="11"/>
  <c r="AE187" i="11"/>
  <c r="AP187" i="11"/>
  <c r="N185" i="11"/>
  <c r="S185" i="11" s="1"/>
  <c r="U185" i="11"/>
  <c r="V185" i="11" s="1"/>
  <c r="T186" i="11"/>
  <c r="AJ160" i="8"/>
  <c r="AO160" i="8"/>
  <c r="AP160" i="8"/>
  <c r="AE160" i="8"/>
  <c r="AH160" i="8" s="1"/>
  <c r="AQ160" i="8"/>
  <c r="AX41" i="11"/>
  <c r="AY41" i="11" s="1"/>
  <c r="AV40" i="11"/>
  <c r="AB52" i="8"/>
  <c r="AX42" i="8"/>
  <c r="AZ42" i="8" s="1"/>
  <c r="AV41" i="8"/>
  <c r="BC188" i="11" l="1"/>
  <c r="BD188" i="11"/>
  <c r="CA183" i="11"/>
  <c r="R185" i="11"/>
  <c r="CB183" i="11"/>
  <c r="CC183" i="11"/>
  <c r="AB50" i="11"/>
  <c r="BE171" i="8"/>
  <c r="BD171" i="8"/>
  <c r="BC170" i="8" s="1"/>
  <c r="Y165" i="8"/>
  <c r="M165" i="8"/>
  <c r="X165" i="8"/>
  <c r="AH187" i="11"/>
  <c r="AG187" i="11"/>
  <c r="W185" i="11"/>
  <c r="M185" i="11"/>
  <c r="X185" i="11"/>
  <c r="Y185" i="11"/>
  <c r="AG160" i="8"/>
  <c r="AL160" i="8" s="1"/>
  <c r="AX40" i="11"/>
  <c r="AY40" i="11" s="1"/>
  <c r="AV39" i="11"/>
  <c r="AX41" i="8"/>
  <c r="AZ41" i="8" s="1"/>
  <c r="AV40" i="8"/>
  <c r="AB51" i="8"/>
  <c r="BB187" i="11" l="1"/>
  <c r="BF187" i="11" s="1"/>
  <c r="BI187" i="11"/>
  <c r="BJ187" i="11" s="1"/>
  <c r="BH188" i="11"/>
  <c r="BH171" i="8"/>
  <c r="BL171" i="8" s="1"/>
  <c r="BG171" i="8"/>
  <c r="BT183" i="11"/>
  <c r="BS183" i="11"/>
  <c r="AB49" i="11"/>
  <c r="BI171" i="8"/>
  <c r="BJ170" i="8"/>
  <c r="BK170" i="8" s="1"/>
  <c r="P165" i="8"/>
  <c r="O165" i="8"/>
  <c r="AM186" i="11"/>
  <c r="AN186" i="11" s="1"/>
  <c r="AF186" i="11"/>
  <c r="AJ186" i="11" s="1"/>
  <c r="AL187" i="11"/>
  <c r="P185" i="11"/>
  <c r="O185" i="11"/>
  <c r="AM159" i="8"/>
  <c r="AN159" i="8" s="1"/>
  <c r="AE159" i="8" s="1"/>
  <c r="AF159" i="8"/>
  <c r="AK159" i="8" s="1"/>
  <c r="AO159" i="8" s="1"/>
  <c r="AV38" i="11"/>
  <c r="AX39" i="11"/>
  <c r="AY39" i="11" s="1"/>
  <c r="AB50" i="8"/>
  <c r="AX40" i="8"/>
  <c r="AZ40" i="8" s="1"/>
  <c r="AV39" i="8"/>
  <c r="BG187" i="11" l="1"/>
  <c r="BK187" i="11" s="1"/>
  <c r="BL187" i="11"/>
  <c r="BM187" i="11"/>
  <c r="BA187" i="11"/>
  <c r="BW182" i="11"/>
  <c r="BR182" i="11"/>
  <c r="R165" i="8"/>
  <c r="S165" i="8"/>
  <c r="W165" i="8" s="1"/>
  <c r="BV182" i="11"/>
  <c r="BY182" i="11"/>
  <c r="BZ182" i="11" s="1"/>
  <c r="BQ182" i="11" s="1"/>
  <c r="BX183" i="11"/>
  <c r="AB48" i="11"/>
  <c r="BG170" i="8"/>
  <c r="BH170" i="8"/>
  <c r="BL170" i="8" s="1"/>
  <c r="BN170" i="8"/>
  <c r="BM170" i="8"/>
  <c r="BB170" i="8"/>
  <c r="N164" i="8"/>
  <c r="U164" i="8"/>
  <c r="V164" i="8" s="1"/>
  <c r="T165" i="8"/>
  <c r="AK186" i="11"/>
  <c r="AO186" i="11" s="1"/>
  <c r="AP186" i="11"/>
  <c r="AQ186" i="11"/>
  <c r="AE186" i="11"/>
  <c r="U184" i="11"/>
  <c r="V184" i="11" s="1"/>
  <c r="N184" i="11"/>
  <c r="R184" i="11" s="1"/>
  <c r="AQ159" i="8"/>
  <c r="T185" i="11"/>
  <c r="AJ159" i="8"/>
  <c r="AP159" i="8"/>
  <c r="AH159" i="8"/>
  <c r="AG159" i="8"/>
  <c r="AV37" i="11"/>
  <c r="AX38" i="11"/>
  <c r="AY38" i="11" s="1"/>
  <c r="AB49" i="8"/>
  <c r="AX39" i="8"/>
  <c r="AZ39" i="8" s="1"/>
  <c r="AV38" i="8"/>
  <c r="BC187" i="11" l="1"/>
  <c r="BD187" i="11"/>
  <c r="S184" i="11"/>
  <c r="W184" i="11" s="1"/>
  <c r="CA182" i="11"/>
  <c r="CB182" i="11"/>
  <c r="CC182" i="11"/>
  <c r="AB47" i="11"/>
  <c r="BE170" i="8"/>
  <c r="BD170" i="8"/>
  <c r="BC169" i="8" s="1"/>
  <c r="Y164" i="8"/>
  <c r="M164" i="8"/>
  <c r="X164" i="8"/>
  <c r="AH186" i="11"/>
  <c r="AG186" i="11"/>
  <c r="M184" i="11"/>
  <c r="Y184" i="11"/>
  <c r="X184" i="11"/>
  <c r="AF158" i="8"/>
  <c r="AK158" i="8" s="1"/>
  <c r="AM158" i="8"/>
  <c r="AN158" i="8" s="1"/>
  <c r="AL159" i="8"/>
  <c r="AV36" i="11"/>
  <c r="AX37" i="11"/>
  <c r="AY37" i="11" s="1"/>
  <c r="AB48" i="8"/>
  <c r="AX38" i="8"/>
  <c r="AZ38" i="8" s="1"/>
  <c r="AV37" i="8"/>
  <c r="BB186" i="11" l="1"/>
  <c r="BF186" i="11" s="1"/>
  <c r="BH187" i="11"/>
  <c r="BI186" i="11"/>
  <c r="BJ186" i="11" s="1"/>
  <c r="BT182" i="11"/>
  <c r="BS182" i="11"/>
  <c r="AB46" i="11"/>
  <c r="BI170" i="8"/>
  <c r="BJ169" i="8"/>
  <c r="BK169" i="8" s="1"/>
  <c r="P164" i="8"/>
  <c r="O164" i="8"/>
  <c r="AM185" i="11"/>
  <c r="AN185" i="11" s="1"/>
  <c r="AF185" i="11"/>
  <c r="AK185" i="11" s="1"/>
  <c r="AL186" i="11"/>
  <c r="P184" i="11"/>
  <c r="O184" i="11"/>
  <c r="AO158" i="8"/>
  <c r="AJ158" i="8"/>
  <c r="AP158" i="8"/>
  <c r="AE158" i="8"/>
  <c r="AQ158" i="8"/>
  <c r="AV35" i="11"/>
  <c r="AX36" i="11"/>
  <c r="AY36" i="11" s="1"/>
  <c r="AB47" i="8"/>
  <c r="AV36" i="8"/>
  <c r="AX37" i="8"/>
  <c r="AZ37" i="8" s="1"/>
  <c r="BG186" i="11" l="1"/>
  <c r="BK186" i="11" s="1"/>
  <c r="BM186" i="11"/>
  <c r="BA186" i="11"/>
  <c r="BL186" i="11"/>
  <c r="BW181" i="11"/>
  <c r="BR181" i="11"/>
  <c r="S164" i="8"/>
  <c r="W164" i="8" s="1"/>
  <c r="R164" i="8"/>
  <c r="BV181" i="11"/>
  <c r="BY181" i="11"/>
  <c r="BZ181" i="11" s="1"/>
  <c r="BQ181" i="11" s="1"/>
  <c r="BX182" i="11"/>
  <c r="AB45" i="11"/>
  <c r="BN169" i="8"/>
  <c r="BB169" i="8"/>
  <c r="BM169" i="8"/>
  <c r="N163" i="8"/>
  <c r="U163" i="8"/>
  <c r="V163" i="8" s="1"/>
  <c r="T164" i="8"/>
  <c r="AO185" i="11"/>
  <c r="AJ185" i="11"/>
  <c r="AE185" i="11"/>
  <c r="AP185" i="11"/>
  <c r="AQ185" i="11"/>
  <c r="N183" i="11"/>
  <c r="S183" i="11" s="1"/>
  <c r="U183" i="11"/>
  <c r="V183" i="11" s="1"/>
  <c r="T184" i="11"/>
  <c r="AH158" i="8"/>
  <c r="AG158" i="8"/>
  <c r="AV34" i="11"/>
  <c r="AX35" i="11"/>
  <c r="AY35" i="11" s="1"/>
  <c r="AB46" i="8"/>
  <c r="AX36" i="8"/>
  <c r="AZ36" i="8" s="1"/>
  <c r="AV35" i="8"/>
  <c r="BD186" i="11" l="1"/>
  <c r="BC186" i="11"/>
  <c r="R183" i="11"/>
  <c r="CA181" i="11"/>
  <c r="CC181" i="11"/>
  <c r="CB181" i="11"/>
  <c r="AB44" i="11"/>
  <c r="BE169" i="8"/>
  <c r="BD169" i="8"/>
  <c r="BC168" i="8" s="1"/>
  <c r="X163" i="8"/>
  <c r="M163" i="8"/>
  <c r="Y163" i="8"/>
  <c r="AH185" i="11"/>
  <c r="AG185" i="11"/>
  <c r="W183" i="11"/>
  <c r="M183" i="11"/>
  <c r="Y183" i="11"/>
  <c r="X183" i="11"/>
  <c r="AM157" i="8"/>
  <c r="AN157" i="8" s="1"/>
  <c r="AF157" i="8"/>
  <c r="AK157" i="8" s="1"/>
  <c r="AL158" i="8"/>
  <c r="AV33" i="11"/>
  <c r="AX34" i="11"/>
  <c r="AY34" i="11" s="1"/>
  <c r="AB45" i="8"/>
  <c r="AV34" i="8"/>
  <c r="AX35" i="8"/>
  <c r="AZ35" i="8" s="1"/>
  <c r="BB185" i="11" l="1"/>
  <c r="BG185" i="11" s="1"/>
  <c r="BI185" i="11"/>
  <c r="BJ185" i="11" s="1"/>
  <c r="BH186" i="11"/>
  <c r="BH169" i="8"/>
  <c r="BL169" i="8" s="1"/>
  <c r="BG169" i="8"/>
  <c r="BT181" i="11"/>
  <c r="BS181" i="11"/>
  <c r="AB43" i="11"/>
  <c r="BJ168" i="8"/>
  <c r="BK168" i="8" s="1"/>
  <c r="BI169" i="8"/>
  <c r="P163" i="8"/>
  <c r="O163" i="8"/>
  <c r="AM184" i="11"/>
  <c r="AN184" i="11" s="1"/>
  <c r="AF184" i="11"/>
  <c r="AK184" i="11" s="1"/>
  <c r="AL185" i="11"/>
  <c r="P183" i="11"/>
  <c r="O183" i="11"/>
  <c r="AO157" i="8"/>
  <c r="AJ157" i="8"/>
  <c r="AQ157" i="8"/>
  <c r="AE157" i="8"/>
  <c r="AP157" i="8"/>
  <c r="AV32" i="11"/>
  <c r="AX33" i="11"/>
  <c r="AY33" i="11" s="1"/>
  <c r="AX34" i="8"/>
  <c r="AZ34" i="8" s="1"/>
  <c r="AV33" i="8"/>
  <c r="AB44" i="8"/>
  <c r="BK185" i="11" l="1"/>
  <c r="BF185" i="11"/>
  <c r="BA185" i="11"/>
  <c r="BD185" i="11" s="1"/>
  <c r="BM185" i="11"/>
  <c r="BL185" i="11"/>
  <c r="BW180" i="11"/>
  <c r="BR180" i="11"/>
  <c r="S163" i="8"/>
  <c r="W163" i="8" s="1"/>
  <c r="R163" i="8"/>
  <c r="BY180" i="11"/>
  <c r="BZ180" i="11" s="1"/>
  <c r="BQ180" i="11" s="1"/>
  <c r="BV180" i="11"/>
  <c r="BX181" i="11"/>
  <c r="AB42" i="11"/>
  <c r="BH168" i="8"/>
  <c r="BL168" i="8" s="1"/>
  <c r="BG168" i="8"/>
  <c r="BN168" i="8"/>
  <c r="BM168" i="8"/>
  <c r="BB168" i="8"/>
  <c r="T163" i="8"/>
  <c r="N162" i="8"/>
  <c r="U162" i="8"/>
  <c r="V162" i="8" s="1"/>
  <c r="AJ184" i="11"/>
  <c r="AO184" i="11"/>
  <c r="AP184" i="11"/>
  <c r="AE184" i="11"/>
  <c r="AQ184" i="11"/>
  <c r="N182" i="11"/>
  <c r="S182" i="11" s="1"/>
  <c r="U182" i="11"/>
  <c r="V182" i="11" s="1"/>
  <c r="T183" i="11"/>
  <c r="AH157" i="8"/>
  <c r="AG157" i="8"/>
  <c r="AX32" i="11"/>
  <c r="AY32" i="11" s="1"/>
  <c r="AV31" i="11"/>
  <c r="AB43" i="8"/>
  <c r="AV32" i="8"/>
  <c r="AX33" i="8"/>
  <c r="AZ33" i="8" s="1"/>
  <c r="BC185" i="11" l="1"/>
  <c r="CA180" i="11"/>
  <c r="R182" i="11"/>
  <c r="CB180" i="11"/>
  <c r="CC180" i="11"/>
  <c r="AB41" i="11"/>
  <c r="BE168" i="8"/>
  <c r="BD168" i="8"/>
  <c r="X162" i="8"/>
  <c r="M162" i="8"/>
  <c r="Y162" i="8"/>
  <c r="AH184" i="11"/>
  <c r="AG184" i="11"/>
  <c r="W182" i="11"/>
  <c r="M182" i="11"/>
  <c r="X182" i="11"/>
  <c r="Y182" i="11"/>
  <c r="AM156" i="8"/>
  <c r="AN156" i="8" s="1"/>
  <c r="AF156" i="8"/>
  <c r="AK156" i="8" s="1"/>
  <c r="AL157" i="8"/>
  <c r="AV30" i="11"/>
  <c r="AX31" i="11"/>
  <c r="AY31" i="11" s="1"/>
  <c r="AB42" i="8"/>
  <c r="AV31" i="8"/>
  <c r="AX32" i="8"/>
  <c r="AZ32" i="8" s="1"/>
  <c r="BB184" i="11" l="1"/>
  <c r="BG184" i="11" s="1"/>
  <c r="BI184" i="11"/>
  <c r="BJ184" i="11" s="1"/>
  <c r="BH185" i="11"/>
  <c r="BI168" i="8"/>
  <c r="BC167" i="8"/>
  <c r="BT180" i="11"/>
  <c r="BS180" i="11"/>
  <c r="AB40" i="11"/>
  <c r="BJ167" i="8"/>
  <c r="BK167" i="8" s="1"/>
  <c r="P162" i="8"/>
  <c r="O162" i="8"/>
  <c r="AL184" i="11"/>
  <c r="AM183" i="11"/>
  <c r="AN183" i="11" s="1"/>
  <c r="AF183" i="11"/>
  <c r="AK183" i="11" s="1"/>
  <c r="P182" i="11"/>
  <c r="O182" i="11"/>
  <c r="AO156" i="8"/>
  <c r="AJ156" i="8"/>
  <c r="AE156" i="8"/>
  <c r="AP156" i="8"/>
  <c r="AQ156" i="8"/>
  <c r="AX30" i="11"/>
  <c r="AY30" i="11" s="1"/>
  <c r="AV29" i="11"/>
  <c r="AX31" i="8"/>
  <c r="AZ31" i="8" s="1"/>
  <c r="AV30" i="8"/>
  <c r="AB41" i="8"/>
  <c r="BK184" i="11" l="1"/>
  <c r="BF184" i="11"/>
  <c r="BA184" i="11"/>
  <c r="BD184" i="11" s="1"/>
  <c r="BL184" i="11"/>
  <c r="BM184" i="11"/>
  <c r="BW179" i="11"/>
  <c r="BR179" i="11"/>
  <c r="S162" i="8"/>
  <c r="W162" i="8" s="1"/>
  <c r="R162" i="8"/>
  <c r="BV179" i="11"/>
  <c r="BY179" i="11"/>
  <c r="BZ179" i="11" s="1"/>
  <c r="BQ179" i="11" s="1"/>
  <c r="BX180" i="11"/>
  <c r="AB39" i="11"/>
  <c r="BB167" i="8"/>
  <c r="BN167" i="8"/>
  <c r="BM167" i="8"/>
  <c r="BH167" i="8"/>
  <c r="BL167" i="8" s="1"/>
  <c r="BG167" i="8"/>
  <c r="N161" i="8"/>
  <c r="U161" i="8"/>
  <c r="V161" i="8" s="1"/>
  <c r="T162" i="8"/>
  <c r="AO183" i="11"/>
  <c r="AJ183" i="11"/>
  <c r="AE183" i="11"/>
  <c r="AQ183" i="11"/>
  <c r="AP183" i="11"/>
  <c r="U181" i="11"/>
  <c r="V181" i="11" s="1"/>
  <c r="N181" i="11"/>
  <c r="S181" i="11" s="1"/>
  <c r="T182" i="11"/>
  <c r="AH156" i="8"/>
  <c r="AG156" i="8"/>
  <c r="AV28" i="11"/>
  <c r="AX29" i="11"/>
  <c r="AY29" i="11" s="1"/>
  <c r="AB40" i="8"/>
  <c r="AV29" i="8"/>
  <c r="AX30" i="8"/>
  <c r="AZ30" i="8" s="1"/>
  <c r="BC184" i="11" l="1"/>
  <c r="R181" i="11"/>
  <c r="CA179" i="11"/>
  <c r="CB179" i="11"/>
  <c r="CC179" i="11"/>
  <c r="AB38" i="11"/>
  <c r="BE167" i="8"/>
  <c r="BD167" i="8"/>
  <c r="BC166" i="8" s="1"/>
  <c r="Y161" i="8"/>
  <c r="M161" i="8"/>
  <c r="X161" i="8"/>
  <c r="AH183" i="11"/>
  <c r="AG183" i="11"/>
  <c r="W181" i="11"/>
  <c r="M181" i="11"/>
  <c r="Y181" i="11"/>
  <c r="X181" i="11"/>
  <c r="AF155" i="8"/>
  <c r="AK155" i="8" s="1"/>
  <c r="AM155" i="8"/>
  <c r="AN155" i="8" s="1"/>
  <c r="AL156" i="8"/>
  <c r="AX28" i="11"/>
  <c r="AY28" i="11" s="1"/>
  <c r="AV27" i="11"/>
  <c r="AV28" i="8"/>
  <c r="AX29" i="8"/>
  <c r="AZ29" i="8" s="1"/>
  <c r="AB39" i="8"/>
  <c r="BB183" i="11" l="1"/>
  <c r="BG183" i="11" s="1"/>
  <c r="BH184" i="11"/>
  <c r="BI183" i="11"/>
  <c r="BJ183" i="11" s="1"/>
  <c r="BT179" i="11"/>
  <c r="BS179" i="11"/>
  <c r="AB37" i="11"/>
  <c r="BI167" i="8"/>
  <c r="BJ166" i="8"/>
  <c r="BK166" i="8" s="1"/>
  <c r="P161" i="8"/>
  <c r="O161" i="8"/>
  <c r="AM182" i="11"/>
  <c r="AN182" i="11" s="1"/>
  <c r="AF182" i="11"/>
  <c r="AK182" i="11" s="1"/>
  <c r="AL183" i="11"/>
  <c r="P181" i="11"/>
  <c r="O181" i="11"/>
  <c r="AO155" i="8"/>
  <c r="AJ155" i="8"/>
  <c r="AQ155" i="8"/>
  <c r="AE155" i="8"/>
  <c r="AP155" i="8"/>
  <c r="AV26" i="11"/>
  <c r="AX27" i="11"/>
  <c r="AY27" i="11" s="1"/>
  <c r="AB38" i="8"/>
  <c r="AX28" i="8"/>
  <c r="AZ28" i="8" s="1"/>
  <c r="AV27" i="8"/>
  <c r="BF183" i="11" l="1"/>
  <c r="BK183" i="11"/>
  <c r="BA183" i="11"/>
  <c r="BM183" i="11"/>
  <c r="BL183" i="11"/>
  <c r="BW178" i="11"/>
  <c r="BR178" i="11"/>
  <c r="R161" i="8"/>
  <c r="S161" i="8"/>
  <c r="W161" i="8" s="1"/>
  <c r="BV178" i="11"/>
  <c r="BY178" i="11"/>
  <c r="BZ178" i="11" s="1"/>
  <c r="BQ178" i="11" s="1"/>
  <c r="BX179" i="11"/>
  <c r="AB36" i="11"/>
  <c r="BN166" i="8"/>
  <c r="BB166" i="8"/>
  <c r="BM166" i="8"/>
  <c r="BG166" i="8"/>
  <c r="BH166" i="8"/>
  <c r="BL166" i="8" s="1"/>
  <c r="T161" i="8"/>
  <c r="N160" i="8"/>
  <c r="S160" i="8" s="1"/>
  <c r="U160" i="8"/>
  <c r="V160" i="8" s="1"/>
  <c r="AJ182" i="11"/>
  <c r="AO182" i="11"/>
  <c r="AE182" i="11"/>
  <c r="AP182" i="11"/>
  <c r="AQ182" i="11"/>
  <c r="N180" i="11"/>
  <c r="S180" i="11" s="1"/>
  <c r="U180" i="11"/>
  <c r="V180" i="11" s="1"/>
  <c r="T181" i="11"/>
  <c r="AH155" i="8"/>
  <c r="AG155" i="8"/>
  <c r="AV25" i="11"/>
  <c r="AX26" i="11"/>
  <c r="AY26" i="11" s="1"/>
  <c r="AV26" i="8"/>
  <c r="AX27" i="8"/>
  <c r="AZ27" i="8" s="1"/>
  <c r="AB37" i="8"/>
  <c r="BC183" i="11" l="1"/>
  <c r="BD183" i="11"/>
  <c r="R180" i="11"/>
  <c r="CA178" i="11"/>
  <c r="CB178" i="11"/>
  <c r="CC178" i="11"/>
  <c r="AB35" i="11"/>
  <c r="BD166" i="8"/>
  <c r="BC165" i="8" s="1"/>
  <c r="BE166" i="8"/>
  <c r="W160" i="8"/>
  <c r="R160" i="8"/>
  <c r="Y160" i="8"/>
  <c r="X160" i="8"/>
  <c r="M160" i="8"/>
  <c r="AH182" i="11"/>
  <c r="AG182" i="11"/>
  <c r="W180" i="11"/>
  <c r="M180" i="11"/>
  <c r="X180" i="11"/>
  <c r="Y180" i="11"/>
  <c r="AF154" i="8"/>
  <c r="AK154" i="8" s="1"/>
  <c r="AM154" i="8"/>
  <c r="AN154" i="8" s="1"/>
  <c r="AL155" i="8"/>
  <c r="AX25" i="11"/>
  <c r="AY25" i="11" s="1"/>
  <c r="AV24" i="11"/>
  <c r="AB36" i="8"/>
  <c r="AV25" i="8"/>
  <c r="AX26" i="8"/>
  <c r="AZ26" i="8" s="1"/>
  <c r="BB182" i="11" l="1"/>
  <c r="BG182" i="11" s="1"/>
  <c r="BI182" i="11"/>
  <c r="BJ182" i="11" s="1"/>
  <c r="BH183" i="11"/>
  <c r="BT178" i="11"/>
  <c r="BS178" i="11"/>
  <c r="AB34" i="11"/>
  <c r="BI166" i="8"/>
  <c r="BJ165" i="8"/>
  <c r="BK165" i="8" s="1"/>
  <c r="P160" i="8"/>
  <c r="O160" i="8"/>
  <c r="AM181" i="11"/>
  <c r="AN181" i="11" s="1"/>
  <c r="AF181" i="11"/>
  <c r="AK181" i="11" s="1"/>
  <c r="AL182" i="11"/>
  <c r="P180" i="11"/>
  <c r="O180" i="11"/>
  <c r="AO154" i="8"/>
  <c r="AQ154" i="8"/>
  <c r="AE154" i="8"/>
  <c r="AG154" i="8" s="1"/>
  <c r="AP154" i="8"/>
  <c r="AJ154" i="8"/>
  <c r="AV23" i="11"/>
  <c r="AX24" i="11"/>
  <c r="AY24" i="11" s="1"/>
  <c r="AX25" i="8"/>
  <c r="AZ25" i="8" s="1"/>
  <c r="AV24" i="8"/>
  <c r="AB35" i="8"/>
  <c r="BK182" i="11" l="1"/>
  <c r="BF182" i="11"/>
  <c r="BL182" i="11"/>
  <c r="BM182" i="11"/>
  <c r="BA182" i="11"/>
  <c r="BW177" i="11"/>
  <c r="BR177" i="11"/>
  <c r="BX178" i="11"/>
  <c r="BY177" i="11"/>
  <c r="BZ177" i="11" s="1"/>
  <c r="BQ177" i="11" s="1"/>
  <c r="BV177" i="11"/>
  <c r="AB33" i="11"/>
  <c r="BM165" i="8"/>
  <c r="BN165" i="8"/>
  <c r="BB165" i="8"/>
  <c r="BG165" i="8"/>
  <c r="BH165" i="8"/>
  <c r="BL165" i="8" s="1"/>
  <c r="U159" i="8"/>
  <c r="V159" i="8" s="1"/>
  <c r="N159" i="8"/>
  <c r="S159" i="8" s="1"/>
  <c r="T160" i="8"/>
  <c r="AO181" i="11"/>
  <c r="AJ181" i="11"/>
  <c r="AE181" i="11"/>
  <c r="AP181" i="11"/>
  <c r="AQ181" i="11"/>
  <c r="U179" i="11"/>
  <c r="V179" i="11" s="1"/>
  <c r="N179" i="11"/>
  <c r="S179" i="11" s="1"/>
  <c r="T180" i="11"/>
  <c r="AF153" i="8"/>
  <c r="AJ153" i="8" s="1"/>
  <c r="AM153" i="8"/>
  <c r="AN153" i="8" s="1"/>
  <c r="AH154" i="8"/>
  <c r="AL154" i="8"/>
  <c r="AX23" i="11"/>
  <c r="AY23" i="11" s="1"/>
  <c r="AV22" i="11"/>
  <c r="AB34" i="8"/>
  <c r="AV23" i="8"/>
  <c r="AX24" i="8"/>
  <c r="AZ24" i="8" s="1"/>
  <c r="BD182" i="11" l="1"/>
  <c r="BC182" i="11"/>
  <c r="R179" i="11"/>
  <c r="CA177" i="11"/>
  <c r="CB177" i="11"/>
  <c r="CC177" i="11"/>
  <c r="AB32" i="11"/>
  <c r="BE165" i="8"/>
  <c r="BD165" i="8"/>
  <c r="BC164" i="8" s="1"/>
  <c r="W159" i="8"/>
  <c r="R159" i="8"/>
  <c r="M159" i="8"/>
  <c r="Y159" i="8"/>
  <c r="X159" i="8"/>
  <c r="AH181" i="11"/>
  <c r="AG181" i="11"/>
  <c r="W179" i="11"/>
  <c r="M179" i="11"/>
  <c r="X179" i="11"/>
  <c r="Y179" i="11"/>
  <c r="AK153" i="8"/>
  <c r="AO153" i="8" s="1"/>
  <c r="AP153" i="8"/>
  <c r="AE153" i="8"/>
  <c r="AQ153" i="8"/>
  <c r="AX22" i="11"/>
  <c r="AY22" i="11" s="1"/>
  <c r="AV21" i="11"/>
  <c r="AB33" i="8"/>
  <c r="AV22" i="8"/>
  <c r="AX23" i="8"/>
  <c r="AZ23" i="8" s="1"/>
  <c r="BB181" i="11" l="1"/>
  <c r="BG181" i="11" s="1"/>
  <c r="BI181" i="11"/>
  <c r="BJ181" i="11" s="1"/>
  <c r="BH182" i="11"/>
  <c r="BT177" i="11"/>
  <c r="BS177" i="11"/>
  <c r="AB31" i="11"/>
  <c r="BJ164" i="8"/>
  <c r="BK164" i="8" s="1"/>
  <c r="BI165" i="8"/>
  <c r="P159" i="8"/>
  <c r="O159" i="8"/>
  <c r="AF180" i="11"/>
  <c r="AK180" i="11" s="1"/>
  <c r="AM180" i="11"/>
  <c r="AN180" i="11" s="1"/>
  <c r="AL181" i="11"/>
  <c r="P179" i="11"/>
  <c r="O179" i="11"/>
  <c r="AH153" i="8"/>
  <c r="AG153" i="8"/>
  <c r="AX21" i="11"/>
  <c r="AY21" i="11" s="1"/>
  <c r="AV20" i="11"/>
  <c r="AX22" i="8"/>
  <c r="AZ22" i="8" s="1"/>
  <c r="AV21" i="8"/>
  <c r="AB32" i="8"/>
  <c r="BF181" i="11" l="1"/>
  <c r="BK181" i="11"/>
  <c r="BA181" i="11"/>
  <c r="BM181" i="11"/>
  <c r="BL181" i="11"/>
  <c r="BW176" i="11"/>
  <c r="BR176" i="11"/>
  <c r="BV176" i="11"/>
  <c r="BY176" i="11"/>
  <c r="BZ176" i="11" s="1"/>
  <c r="BQ176" i="11" s="1"/>
  <c r="BX177" i="11"/>
  <c r="AB30" i="11"/>
  <c r="BB164" i="8"/>
  <c r="BN164" i="8"/>
  <c r="BM164" i="8"/>
  <c r="N158" i="8"/>
  <c r="S158" i="8" s="1"/>
  <c r="U158" i="8"/>
  <c r="V158" i="8" s="1"/>
  <c r="T159" i="8"/>
  <c r="AO180" i="11"/>
  <c r="AJ180" i="11"/>
  <c r="AP180" i="11"/>
  <c r="AE180" i="11"/>
  <c r="AQ180" i="11"/>
  <c r="N178" i="11"/>
  <c r="U178" i="11"/>
  <c r="V178" i="11" s="1"/>
  <c r="T179" i="11"/>
  <c r="AF152" i="8"/>
  <c r="AK152" i="8" s="1"/>
  <c r="AM152" i="8"/>
  <c r="AN152" i="8" s="1"/>
  <c r="AL153" i="8"/>
  <c r="AX20" i="11"/>
  <c r="AY20" i="11" s="1"/>
  <c r="AV19" i="11"/>
  <c r="AB31" i="8"/>
  <c r="AV20" i="8"/>
  <c r="AX21" i="8"/>
  <c r="AZ21" i="8" s="1"/>
  <c r="BD181" i="11" l="1"/>
  <c r="BC181" i="11"/>
  <c r="CA176" i="11"/>
  <c r="CB176" i="11"/>
  <c r="CC176" i="11"/>
  <c r="AB29" i="11"/>
  <c r="BE164" i="8"/>
  <c r="BD164" i="8"/>
  <c r="BC163" i="8" s="1"/>
  <c r="W158" i="8"/>
  <c r="R158" i="8"/>
  <c r="X158" i="8"/>
  <c r="Y158" i="8"/>
  <c r="M158" i="8"/>
  <c r="AH180" i="11"/>
  <c r="AG180" i="11"/>
  <c r="M178" i="11"/>
  <c r="X178" i="11"/>
  <c r="Y178" i="11"/>
  <c r="AO152" i="8"/>
  <c r="AJ152" i="8"/>
  <c r="AE152" i="8"/>
  <c r="AP152" i="8"/>
  <c r="AQ152" i="8"/>
  <c r="AX19" i="11"/>
  <c r="AY19" i="11" s="1"/>
  <c r="AV18" i="11"/>
  <c r="AV19" i="8"/>
  <c r="AX20" i="8"/>
  <c r="AZ20" i="8" s="1"/>
  <c r="AB30" i="8"/>
  <c r="BB180" i="11" l="1"/>
  <c r="BG180" i="11" s="1"/>
  <c r="BI180" i="11"/>
  <c r="BJ180" i="11" s="1"/>
  <c r="BH181" i="11"/>
  <c r="BT176" i="11"/>
  <c r="BS176" i="11"/>
  <c r="AB28" i="11"/>
  <c r="BI164" i="8"/>
  <c r="BJ163" i="8"/>
  <c r="BK163" i="8" s="1"/>
  <c r="BH163" i="8"/>
  <c r="BG164" i="8"/>
  <c r="BH164" i="8"/>
  <c r="BL164" i="8" s="1"/>
  <c r="P158" i="8"/>
  <c r="O158" i="8"/>
  <c r="AF179" i="11"/>
  <c r="AK179" i="11" s="1"/>
  <c r="AM179" i="11"/>
  <c r="AN179" i="11" s="1"/>
  <c r="AL180" i="11"/>
  <c r="P178" i="11"/>
  <c r="O178" i="11"/>
  <c r="AG152" i="8"/>
  <c r="AH152" i="8"/>
  <c r="AX18" i="11"/>
  <c r="AY18" i="11" s="1"/>
  <c r="AV17" i="11"/>
  <c r="AX19" i="8"/>
  <c r="AZ19" i="8" s="1"/>
  <c r="AV18" i="8"/>
  <c r="AB29" i="8"/>
  <c r="BK180" i="11" l="1"/>
  <c r="BF180" i="11"/>
  <c r="BM180" i="11"/>
  <c r="BL180" i="11"/>
  <c r="BA180" i="11"/>
  <c r="BW175" i="11"/>
  <c r="BR175" i="11"/>
  <c r="R178" i="11"/>
  <c r="S178" i="11"/>
  <c r="W178" i="11" s="1"/>
  <c r="BG163" i="8"/>
  <c r="BV175" i="11"/>
  <c r="BY175" i="11"/>
  <c r="BZ175" i="11" s="1"/>
  <c r="BQ175" i="11" s="1"/>
  <c r="BX176" i="11"/>
  <c r="AB27" i="11"/>
  <c r="BL163" i="8"/>
  <c r="BM163" i="8"/>
  <c r="BN163" i="8"/>
  <c r="BB163" i="8"/>
  <c r="N157" i="8"/>
  <c r="S157" i="8" s="1"/>
  <c r="U157" i="8"/>
  <c r="V157" i="8" s="1"/>
  <c r="T158" i="8"/>
  <c r="AO179" i="11"/>
  <c r="AJ179" i="11"/>
  <c r="AP179" i="11"/>
  <c r="AQ179" i="11"/>
  <c r="AE179" i="11"/>
  <c r="N177" i="11"/>
  <c r="R177" i="11" s="1"/>
  <c r="U177" i="11"/>
  <c r="V177" i="11" s="1"/>
  <c r="T178" i="11"/>
  <c r="AF151" i="8"/>
  <c r="AJ151" i="8" s="1"/>
  <c r="AM151" i="8"/>
  <c r="AN151" i="8" s="1"/>
  <c r="AL152" i="8"/>
  <c r="AX17" i="11"/>
  <c r="AY17" i="11" s="1"/>
  <c r="AV16" i="11"/>
  <c r="AB28" i="8"/>
  <c r="AV17" i="8"/>
  <c r="AX18" i="8"/>
  <c r="AZ18" i="8" s="1"/>
  <c r="BD180" i="11" l="1"/>
  <c r="BC180" i="11"/>
  <c r="S177" i="11"/>
  <c r="W177" i="11" s="1"/>
  <c r="CA175" i="11"/>
  <c r="CB175" i="11"/>
  <c r="CC175" i="11"/>
  <c r="AB26" i="11"/>
  <c r="BD163" i="8"/>
  <c r="BC162" i="8" s="1"/>
  <c r="BE163" i="8"/>
  <c r="W157" i="8"/>
  <c r="R157" i="8"/>
  <c r="Y157" i="8"/>
  <c r="M157" i="8"/>
  <c r="X157" i="8"/>
  <c r="AH179" i="11"/>
  <c r="AG179" i="11"/>
  <c r="M177" i="11"/>
  <c r="Y177" i="11"/>
  <c r="X177" i="11"/>
  <c r="AK151" i="8"/>
  <c r="AO151" i="8" s="1"/>
  <c r="AQ151" i="8"/>
  <c r="AE151" i="8"/>
  <c r="AG151" i="8" s="1"/>
  <c r="AP151" i="8"/>
  <c r="AX16" i="11"/>
  <c r="AY16" i="11" s="1"/>
  <c r="AV15" i="11"/>
  <c r="AV16" i="8"/>
  <c r="AX17" i="8"/>
  <c r="AZ17" i="8" s="1"/>
  <c r="AB27" i="8"/>
  <c r="BB179" i="11" l="1"/>
  <c r="BF179" i="11" s="1"/>
  <c r="BH180" i="11"/>
  <c r="BI179" i="11"/>
  <c r="BJ179" i="11" s="1"/>
  <c r="BT175" i="11"/>
  <c r="BS175" i="11"/>
  <c r="AB25" i="11"/>
  <c r="BI163" i="8"/>
  <c r="BJ162" i="8"/>
  <c r="BK162" i="8" s="1"/>
  <c r="P157" i="8"/>
  <c r="O157" i="8"/>
  <c r="AM178" i="11"/>
  <c r="AN178" i="11" s="1"/>
  <c r="AF178" i="11"/>
  <c r="AK178" i="11" s="1"/>
  <c r="AL179" i="11"/>
  <c r="P177" i="11"/>
  <c r="O177" i="11"/>
  <c r="AM150" i="8"/>
  <c r="AN150" i="8" s="1"/>
  <c r="AF150" i="8"/>
  <c r="AK150" i="8" s="1"/>
  <c r="AH151" i="8"/>
  <c r="AL151" i="8"/>
  <c r="AX15" i="11"/>
  <c r="AY15" i="11" s="1"/>
  <c r="AV14" i="11"/>
  <c r="AB26" i="8"/>
  <c r="AX16" i="8"/>
  <c r="AZ16" i="8" s="1"/>
  <c r="AV15" i="8"/>
  <c r="BG179" i="11" l="1"/>
  <c r="BK179" i="11" s="1"/>
  <c r="BA179" i="11"/>
  <c r="BL179" i="11"/>
  <c r="BM179" i="11"/>
  <c r="BW174" i="11"/>
  <c r="BR174" i="11"/>
  <c r="BV174" i="11"/>
  <c r="BY174" i="11"/>
  <c r="BZ174" i="11" s="1"/>
  <c r="BQ174" i="11" s="1"/>
  <c r="BX175" i="11"/>
  <c r="AB24" i="11"/>
  <c r="BG162" i="8"/>
  <c r="BH162" i="8"/>
  <c r="BL162" i="8" s="1"/>
  <c r="BM162" i="8"/>
  <c r="BB162" i="8"/>
  <c r="BN162" i="8"/>
  <c r="T157" i="8"/>
  <c r="U156" i="8"/>
  <c r="V156" i="8" s="1"/>
  <c r="N156" i="8"/>
  <c r="S156" i="8" s="1"/>
  <c r="AO178" i="11"/>
  <c r="AJ178" i="11"/>
  <c r="AQ178" i="11"/>
  <c r="AP178" i="11"/>
  <c r="AE178" i="11"/>
  <c r="N176" i="11"/>
  <c r="U176" i="11"/>
  <c r="V176" i="11" s="1"/>
  <c r="T177" i="11"/>
  <c r="AO150" i="8"/>
  <c r="AJ150" i="8"/>
  <c r="AP150" i="8"/>
  <c r="AE150" i="8"/>
  <c r="AQ150" i="8"/>
  <c r="AX14" i="11"/>
  <c r="AY14" i="11" s="1"/>
  <c r="AV13" i="11"/>
  <c r="AV14" i="8"/>
  <c r="AX15" i="8"/>
  <c r="AZ15" i="8" s="1"/>
  <c r="AB25" i="8"/>
  <c r="BC179" i="11" l="1"/>
  <c r="BD179" i="11"/>
  <c r="CA174" i="11"/>
  <c r="CB174" i="11"/>
  <c r="CC174" i="11"/>
  <c r="AB23" i="11"/>
  <c r="BE162" i="8"/>
  <c r="BD162" i="8"/>
  <c r="BC161" i="8" s="1"/>
  <c r="W156" i="8"/>
  <c r="R156" i="8"/>
  <c r="M156" i="8"/>
  <c r="X156" i="8"/>
  <c r="Y156" i="8"/>
  <c r="AH178" i="11"/>
  <c r="AG178" i="11"/>
  <c r="M176" i="11"/>
  <c r="Y176" i="11"/>
  <c r="X176" i="11"/>
  <c r="AH150" i="8"/>
  <c r="AG150" i="8"/>
  <c r="AX13" i="11"/>
  <c r="AY13" i="11" s="1"/>
  <c r="AV12" i="11"/>
  <c r="AB24" i="8"/>
  <c r="AV13" i="8"/>
  <c r="AX14" i="8"/>
  <c r="AZ14" i="8" s="1"/>
  <c r="BB178" i="11" l="1"/>
  <c r="BG178" i="11" s="1"/>
  <c r="BI178" i="11"/>
  <c r="BJ178" i="11" s="1"/>
  <c r="BH179" i="11"/>
  <c r="BT174" i="11"/>
  <c r="BS174" i="11"/>
  <c r="AB22" i="11"/>
  <c r="BJ161" i="8"/>
  <c r="BK161" i="8" s="1"/>
  <c r="BI162" i="8"/>
  <c r="P156" i="8"/>
  <c r="O156" i="8"/>
  <c r="AF177" i="11"/>
  <c r="AJ177" i="11" s="1"/>
  <c r="AM177" i="11"/>
  <c r="AN177" i="11" s="1"/>
  <c r="AL178" i="11"/>
  <c r="P176" i="11"/>
  <c r="O176" i="11"/>
  <c r="AM149" i="8"/>
  <c r="AN149" i="8" s="1"/>
  <c r="AF149" i="8"/>
  <c r="AJ149" i="8" s="1"/>
  <c r="AL150" i="8"/>
  <c r="AX12" i="11"/>
  <c r="AY12" i="11" s="1"/>
  <c r="AV11" i="11"/>
  <c r="AX13" i="8"/>
  <c r="AZ13" i="8" s="1"/>
  <c r="AV12" i="8"/>
  <c r="AB23" i="8"/>
  <c r="R176" i="11" l="1"/>
  <c r="S176" i="11"/>
  <c r="W176" i="11" s="1"/>
  <c r="BK178" i="11"/>
  <c r="BF178" i="11"/>
  <c r="BA178" i="11"/>
  <c r="BM178" i="11"/>
  <c r="BL178" i="11"/>
  <c r="BW173" i="11"/>
  <c r="BR173" i="11"/>
  <c r="BY173" i="11"/>
  <c r="BZ173" i="11" s="1"/>
  <c r="BQ173" i="11" s="1"/>
  <c r="BV173" i="11"/>
  <c r="BX174" i="11"/>
  <c r="AB21" i="11"/>
  <c r="BG161" i="8"/>
  <c r="BH161" i="8"/>
  <c r="BL161" i="8" s="1"/>
  <c r="BM161" i="8"/>
  <c r="BN161" i="8"/>
  <c r="BB161" i="8"/>
  <c r="U155" i="8"/>
  <c r="V155" i="8" s="1"/>
  <c r="N155" i="8"/>
  <c r="R155" i="8" s="1"/>
  <c r="T156" i="8"/>
  <c r="AK177" i="11"/>
  <c r="AO177" i="11" s="1"/>
  <c r="AE177" i="11"/>
  <c r="AQ177" i="11"/>
  <c r="AP177" i="11"/>
  <c r="U175" i="11"/>
  <c r="V175" i="11" s="1"/>
  <c r="N175" i="11"/>
  <c r="T176" i="11"/>
  <c r="AK149" i="8"/>
  <c r="AO149" i="8" s="1"/>
  <c r="AP149" i="8"/>
  <c r="AE149" i="8"/>
  <c r="AQ149" i="8"/>
  <c r="AX11" i="11"/>
  <c r="AY11" i="11" s="1"/>
  <c r="AV10" i="11"/>
  <c r="AV11" i="8"/>
  <c r="AX12" i="8"/>
  <c r="AZ12" i="8" s="1"/>
  <c r="AB22" i="8"/>
  <c r="BC178" i="11" l="1"/>
  <c r="BD178" i="11"/>
  <c r="CA173" i="11"/>
  <c r="CC173" i="11"/>
  <c r="CB173" i="11"/>
  <c r="AB20" i="11"/>
  <c r="BD161" i="8"/>
  <c r="BC160" i="8" s="1"/>
  <c r="BE161" i="8"/>
  <c r="S155" i="8"/>
  <c r="W155" i="8" s="1"/>
  <c r="M155" i="8"/>
  <c r="Y155" i="8"/>
  <c r="X155" i="8"/>
  <c r="AH177" i="11"/>
  <c r="AG177" i="11"/>
  <c r="M175" i="11"/>
  <c r="Y175" i="11"/>
  <c r="X175" i="11"/>
  <c r="AG149" i="8"/>
  <c r="AH149" i="8"/>
  <c r="AX10" i="11"/>
  <c r="AY10" i="11" s="1"/>
  <c r="AV9" i="11"/>
  <c r="AV10" i="8"/>
  <c r="AX11" i="8"/>
  <c r="AZ11" i="8" s="1"/>
  <c r="AB21" i="8"/>
  <c r="BH178" i="11" l="1"/>
  <c r="BB177" i="11"/>
  <c r="BI177" i="11"/>
  <c r="BJ177" i="11" s="1"/>
  <c r="BT173" i="11"/>
  <c r="BS173" i="11"/>
  <c r="AB19" i="11"/>
  <c r="BI161" i="8"/>
  <c r="BJ160" i="8"/>
  <c r="BK160" i="8" s="1"/>
  <c r="P155" i="8"/>
  <c r="O155" i="8"/>
  <c r="AL177" i="11"/>
  <c r="AF176" i="11"/>
  <c r="AM176" i="11"/>
  <c r="AN176" i="11" s="1"/>
  <c r="P175" i="11"/>
  <c r="O175" i="11"/>
  <c r="AM148" i="8"/>
  <c r="AN148" i="8" s="1"/>
  <c r="AF148" i="8"/>
  <c r="AK148" i="8" s="1"/>
  <c r="AL149" i="8"/>
  <c r="AX9" i="11"/>
  <c r="AY9" i="11" s="1"/>
  <c r="AV8" i="11"/>
  <c r="AX10" i="8"/>
  <c r="AZ10" i="8" s="1"/>
  <c r="AV9" i="8"/>
  <c r="AB20" i="8"/>
  <c r="BF177" i="11" l="1"/>
  <c r="BG177" i="11"/>
  <c r="BK177" i="11" s="1"/>
  <c r="BL177" i="11"/>
  <c r="BM177" i="11"/>
  <c r="BA177" i="11"/>
  <c r="BW172" i="11"/>
  <c r="BR172" i="11"/>
  <c r="S175" i="11"/>
  <c r="W175" i="11" s="1"/>
  <c r="R175" i="11"/>
  <c r="BY172" i="11"/>
  <c r="BZ172" i="11" s="1"/>
  <c r="BQ172" i="11" s="1"/>
  <c r="BV172" i="11"/>
  <c r="BX173" i="11"/>
  <c r="AB18" i="11"/>
  <c r="BH160" i="8"/>
  <c r="BL160" i="8" s="1"/>
  <c r="BG160" i="8"/>
  <c r="BM160" i="8"/>
  <c r="BB160" i="8"/>
  <c r="BN160" i="8"/>
  <c r="U154" i="8"/>
  <c r="V154" i="8" s="1"/>
  <c r="N154" i="8"/>
  <c r="R154" i="8" s="1"/>
  <c r="T155" i="8"/>
  <c r="AE176" i="11"/>
  <c r="AP176" i="11"/>
  <c r="AQ176" i="11"/>
  <c r="N174" i="11"/>
  <c r="U174" i="11"/>
  <c r="V174" i="11" s="1"/>
  <c r="T175" i="11"/>
  <c r="AO148" i="8"/>
  <c r="AJ148" i="8"/>
  <c r="AE148" i="8"/>
  <c r="AQ148" i="8"/>
  <c r="AP148" i="8"/>
  <c r="AX8" i="11"/>
  <c r="AY8" i="11" s="1"/>
  <c r="AV7" i="11"/>
  <c r="AB19" i="8"/>
  <c r="AV8" i="8"/>
  <c r="AX9" i="8"/>
  <c r="AZ9" i="8" s="1"/>
  <c r="BD177" i="11" l="1"/>
  <c r="BC177" i="11"/>
  <c r="CA172" i="11"/>
  <c r="CC172" i="11"/>
  <c r="CB172" i="11"/>
  <c r="AB17" i="11"/>
  <c r="BD160" i="8"/>
  <c r="BC159" i="8" s="1"/>
  <c r="BE160" i="8"/>
  <c r="S154" i="8"/>
  <c r="W154" i="8" s="1"/>
  <c r="Y154" i="8"/>
  <c r="X154" i="8"/>
  <c r="M154" i="8"/>
  <c r="AG176" i="11"/>
  <c r="AL176" i="11" s="1"/>
  <c r="AH176" i="11"/>
  <c r="M174" i="11"/>
  <c r="Y174" i="11"/>
  <c r="X174" i="11"/>
  <c r="AH148" i="8"/>
  <c r="AG148" i="8"/>
  <c r="AX7" i="11"/>
  <c r="AY7" i="11" s="1"/>
  <c r="AV6" i="11"/>
  <c r="AX8" i="8"/>
  <c r="AZ8" i="8" s="1"/>
  <c r="AV7" i="8"/>
  <c r="AB18" i="8"/>
  <c r="BB176" i="11" l="1"/>
  <c r="BI176" i="11"/>
  <c r="BJ176" i="11" s="1"/>
  <c r="BH177" i="11"/>
  <c r="AJ176" i="11"/>
  <c r="AK176" i="11"/>
  <c r="AO176" i="11" s="1"/>
  <c r="BT172" i="11"/>
  <c r="BS172" i="11"/>
  <c r="AB16" i="11"/>
  <c r="BJ159" i="8"/>
  <c r="BK159" i="8" s="1"/>
  <c r="BI160" i="8"/>
  <c r="P154" i="8"/>
  <c r="O154" i="8"/>
  <c r="AM175" i="11"/>
  <c r="AN175" i="11" s="1"/>
  <c r="AF175" i="11"/>
  <c r="AK175" i="11" s="1"/>
  <c r="AO175" i="11" s="1"/>
  <c r="P174" i="11"/>
  <c r="O174" i="11"/>
  <c r="AF147" i="8"/>
  <c r="AK147" i="8" s="1"/>
  <c r="AM147" i="8"/>
  <c r="AN147" i="8" s="1"/>
  <c r="AL148" i="8"/>
  <c r="AX6" i="11"/>
  <c r="AY6" i="11" s="1"/>
  <c r="AV5" i="11"/>
  <c r="AX5" i="11" s="1"/>
  <c r="AY5" i="11" s="1"/>
  <c r="AB17" i="8"/>
  <c r="AV6" i="8"/>
  <c r="AX7" i="8"/>
  <c r="AZ7" i="8" s="1"/>
  <c r="BM176" i="11" l="1"/>
  <c r="BA176" i="11"/>
  <c r="BL176" i="11"/>
  <c r="BW171" i="11"/>
  <c r="BR171" i="11"/>
  <c r="BG176" i="11"/>
  <c r="BK176" i="11" s="1"/>
  <c r="BF176" i="11"/>
  <c r="S174" i="11"/>
  <c r="W174" i="11" s="1"/>
  <c r="R174" i="11"/>
  <c r="BV171" i="11"/>
  <c r="BY171" i="11"/>
  <c r="BZ171" i="11" s="1"/>
  <c r="BQ171" i="11" s="1"/>
  <c r="BX172" i="11"/>
  <c r="AB15" i="11"/>
  <c r="BM159" i="8"/>
  <c r="BN159" i="8"/>
  <c r="BB159" i="8"/>
  <c r="BG159" i="8"/>
  <c r="BH159" i="8"/>
  <c r="BL159" i="8" s="1"/>
  <c r="U153" i="8"/>
  <c r="V153" i="8" s="1"/>
  <c r="N153" i="8"/>
  <c r="R153" i="8" s="1"/>
  <c r="T154" i="8"/>
  <c r="AJ175" i="11"/>
  <c r="AE175" i="11"/>
  <c r="AQ175" i="11"/>
  <c r="AP175" i="11"/>
  <c r="N173" i="11"/>
  <c r="U173" i="11"/>
  <c r="V173" i="11" s="1"/>
  <c r="T174" i="11"/>
  <c r="AO147" i="8"/>
  <c r="AJ147" i="8"/>
  <c r="AQ147" i="8"/>
  <c r="AE147" i="8"/>
  <c r="AP147" i="8"/>
  <c r="AX6" i="8"/>
  <c r="AV5" i="8"/>
  <c r="AX5" i="8" s="1"/>
  <c r="AZ5" i="8" s="1"/>
  <c r="AB16" i="8"/>
  <c r="BC176" i="11" l="1"/>
  <c r="BD176" i="11"/>
  <c r="CA171" i="11"/>
  <c r="CB171" i="11"/>
  <c r="CC171" i="11"/>
  <c r="AB14" i="11"/>
  <c r="BD159" i="8"/>
  <c r="BC158" i="8" s="1"/>
  <c r="BE159" i="8"/>
  <c r="S153" i="8"/>
  <c r="W153" i="8" s="1"/>
  <c r="X153" i="8"/>
  <c r="Y153" i="8"/>
  <c r="M153" i="8"/>
  <c r="AH175" i="11"/>
  <c r="AG175" i="11"/>
  <c r="M173" i="11"/>
  <c r="X173" i="11"/>
  <c r="Y173" i="11"/>
  <c r="AH147" i="8"/>
  <c r="AG147" i="8"/>
  <c r="AZ6" i="8"/>
  <c r="AB15" i="8"/>
  <c r="BB175" i="11" l="1"/>
  <c r="BF175" i="11" s="1"/>
  <c r="BH176" i="11"/>
  <c r="BI175" i="11"/>
  <c r="BJ175" i="11" s="1"/>
  <c r="BT171" i="11"/>
  <c r="BS171" i="11"/>
  <c r="AB13" i="11"/>
  <c r="BI159" i="8"/>
  <c r="BJ158" i="8"/>
  <c r="BK158" i="8" s="1"/>
  <c r="O153" i="8"/>
  <c r="T153" i="8" s="1"/>
  <c r="P153" i="8"/>
  <c r="AL175" i="11"/>
  <c r="AF174" i="11"/>
  <c r="AM174" i="11"/>
  <c r="AN174" i="11" s="1"/>
  <c r="P173" i="11"/>
  <c r="O173" i="11"/>
  <c r="AM146" i="8"/>
  <c r="AN146" i="8" s="1"/>
  <c r="AF146" i="8"/>
  <c r="AL147" i="8"/>
  <c r="AB14" i="8"/>
  <c r="BG175" i="11" l="1"/>
  <c r="BK175" i="11" s="1"/>
  <c r="BA175" i="11"/>
  <c r="BM175" i="11"/>
  <c r="BL175" i="11"/>
  <c r="BW170" i="11"/>
  <c r="BR170" i="11"/>
  <c r="S173" i="11"/>
  <c r="W173" i="11" s="1"/>
  <c r="R173" i="11"/>
  <c r="BV170" i="11"/>
  <c r="BY170" i="11"/>
  <c r="BZ170" i="11" s="1"/>
  <c r="BQ170" i="11" s="1"/>
  <c r="BX171" i="11"/>
  <c r="AB12" i="11"/>
  <c r="BN158" i="8"/>
  <c r="BB158" i="8"/>
  <c r="BM158" i="8"/>
  <c r="BG158" i="8"/>
  <c r="BH158" i="8"/>
  <c r="BL158" i="8" s="1"/>
  <c r="N152" i="8"/>
  <c r="S152" i="8" s="1"/>
  <c r="W152" i="8" s="1"/>
  <c r="U152" i="8"/>
  <c r="V152" i="8" s="1"/>
  <c r="AQ174" i="11"/>
  <c r="AE174" i="11"/>
  <c r="AP174" i="11"/>
  <c r="U172" i="11"/>
  <c r="V172" i="11" s="1"/>
  <c r="N172" i="11"/>
  <c r="T173" i="11"/>
  <c r="AQ146" i="8"/>
  <c r="AE146" i="8"/>
  <c r="AP146" i="8"/>
  <c r="AB13" i="8"/>
  <c r="BD175" i="11" l="1"/>
  <c r="BC175" i="11"/>
  <c r="CA170" i="11"/>
  <c r="CC170" i="11"/>
  <c r="CB170" i="11"/>
  <c r="AB11" i="11"/>
  <c r="BD158" i="8"/>
  <c r="BC157" i="8" s="1"/>
  <c r="BE158" i="8"/>
  <c r="R152" i="8"/>
  <c r="Y152" i="8"/>
  <c r="X152" i="8"/>
  <c r="M152" i="8"/>
  <c r="AH174" i="11"/>
  <c r="AG174" i="11"/>
  <c r="M172" i="11"/>
  <c r="X172" i="11"/>
  <c r="Y172" i="11"/>
  <c r="AH146" i="8"/>
  <c r="AG146" i="8"/>
  <c r="AB12" i="8"/>
  <c r="BB174" i="11" l="1"/>
  <c r="BH175" i="11"/>
  <c r="BI174" i="11"/>
  <c r="BJ174" i="11" s="1"/>
  <c r="AJ146" i="8"/>
  <c r="AK146" i="8"/>
  <c r="AO146" i="8" s="1"/>
  <c r="BT170" i="11"/>
  <c r="BS170" i="11"/>
  <c r="AB10" i="11"/>
  <c r="BJ157" i="8"/>
  <c r="BK157" i="8" s="1"/>
  <c r="BI158" i="8"/>
  <c r="P152" i="8"/>
  <c r="O152" i="8"/>
  <c r="AL174" i="11"/>
  <c r="AM173" i="11"/>
  <c r="AN173" i="11" s="1"/>
  <c r="AF173" i="11"/>
  <c r="AK174" i="11"/>
  <c r="AO174" i="11" s="1"/>
  <c r="AJ174" i="11"/>
  <c r="P172" i="11"/>
  <c r="O172" i="11"/>
  <c r="T172" i="11" s="1"/>
  <c r="AM145" i="8"/>
  <c r="AN145" i="8" s="1"/>
  <c r="AF145" i="8"/>
  <c r="AL146" i="8"/>
  <c r="AB11" i="8"/>
  <c r="BM174" i="11" l="1"/>
  <c r="BL174" i="11"/>
  <c r="BA174" i="11"/>
  <c r="BW169" i="11"/>
  <c r="BR169" i="11"/>
  <c r="S172" i="11"/>
  <c r="W172" i="11" s="1"/>
  <c r="R172" i="11"/>
  <c r="BY169" i="11"/>
  <c r="BZ169" i="11" s="1"/>
  <c r="BQ169" i="11" s="1"/>
  <c r="BV169" i="11"/>
  <c r="BX170" i="11"/>
  <c r="AB9" i="11"/>
  <c r="BG157" i="8"/>
  <c r="BH157" i="8"/>
  <c r="BL157" i="8" s="1"/>
  <c r="BN157" i="8"/>
  <c r="BB157" i="8"/>
  <c r="BE157" i="8" s="1"/>
  <c r="BM157" i="8"/>
  <c r="U151" i="8"/>
  <c r="V151" i="8" s="1"/>
  <c r="N151" i="8"/>
  <c r="S151" i="8" s="1"/>
  <c r="T152" i="8"/>
  <c r="AE173" i="11"/>
  <c r="AQ173" i="11"/>
  <c r="AP173" i="11"/>
  <c r="U171" i="11"/>
  <c r="V171" i="11" s="1"/>
  <c r="N171" i="11"/>
  <c r="AE145" i="8"/>
  <c r="AP145" i="8"/>
  <c r="AQ145" i="8"/>
  <c r="AB10" i="8"/>
  <c r="BD174" i="11" l="1"/>
  <c r="BC174" i="11"/>
  <c r="CA169" i="11"/>
  <c r="CC169" i="11"/>
  <c r="CB169" i="11"/>
  <c r="AB8" i="11"/>
  <c r="BD157" i="8"/>
  <c r="BC156" i="8" s="1"/>
  <c r="W151" i="8"/>
  <c r="R151" i="8"/>
  <c r="Y151" i="8"/>
  <c r="M151" i="8"/>
  <c r="X151" i="8"/>
  <c r="AH173" i="11"/>
  <c r="AG173" i="11"/>
  <c r="M171" i="11"/>
  <c r="X171" i="11"/>
  <c r="Y171" i="11"/>
  <c r="AH145" i="8"/>
  <c r="AG145" i="8"/>
  <c r="AB9" i="8"/>
  <c r="BF174" i="11" l="1"/>
  <c r="BG174" i="11"/>
  <c r="BK174" i="11" s="1"/>
  <c r="BB173" i="11"/>
  <c r="BI173" i="11"/>
  <c r="BJ173" i="11" s="1"/>
  <c r="BH174" i="11"/>
  <c r="AJ173" i="11"/>
  <c r="AK173" i="11"/>
  <c r="AO173" i="11" s="1"/>
  <c r="BT169" i="11"/>
  <c r="BS169" i="11"/>
  <c r="AB7" i="11"/>
  <c r="BJ156" i="8"/>
  <c r="BK156" i="8" s="1"/>
  <c r="BI157" i="8"/>
  <c r="P151" i="8"/>
  <c r="O151" i="8"/>
  <c r="AM172" i="11"/>
  <c r="AN172" i="11" s="1"/>
  <c r="AK172" i="11"/>
  <c r="AJ172" i="11"/>
  <c r="AF172" i="11"/>
  <c r="AL173" i="11"/>
  <c r="P171" i="11"/>
  <c r="O171" i="11"/>
  <c r="AM144" i="8"/>
  <c r="AN144" i="8" s="1"/>
  <c r="AF144" i="8"/>
  <c r="AL145" i="8"/>
  <c r="AJ145" i="8"/>
  <c r="AK145" i="8"/>
  <c r="AO145" i="8" s="1"/>
  <c r="AB8" i="8"/>
  <c r="BL173" i="11" l="1"/>
  <c r="BM173" i="11"/>
  <c r="BA173" i="11"/>
  <c r="BW168" i="11"/>
  <c r="BR168" i="11"/>
  <c r="S171" i="11"/>
  <c r="W171" i="11" s="1"/>
  <c r="R171" i="11"/>
  <c r="BY168" i="11"/>
  <c r="BZ168" i="11" s="1"/>
  <c r="BQ168" i="11" s="1"/>
  <c r="BV168" i="11"/>
  <c r="BX169" i="11"/>
  <c r="AB6" i="11"/>
  <c r="BN156" i="8"/>
  <c r="BM156" i="8"/>
  <c r="BB156" i="8"/>
  <c r="BG156" i="8"/>
  <c r="BH156" i="8"/>
  <c r="BL156" i="8" s="1"/>
  <c r="AO172" i="11"/>
  <c r="T151" i="8"/>
  <c r="U150" i="8"/>
  <c r="V150" i="8" s="1"/>
  <c r="N150" i="8"/>
  <c r="S150" i="8" s="1"/>
  <c r="AP172" i="11"/>
  <c r="AQ172" i="11"/>
  <c r="AE172" i="11"/>
  <c r="U170" i="11"/>
  <c r="V170" i="11" s="1"/>
  <c r="N170" i="11"/>
  <c r="T171" i="11"/>
  <c r="AE144" i="8"/>
  <c r="AH144" i="8" s="1"/>
  <c r="AJ144" i="8" s="1"/>
  <c r="AP144" i="8"/>
  <c r="AQ144" i="8"/>
  <c r="AB7" i="8"/>
  <c r="BC173" i="11" l="1"/>
  <c r="BD173" i="11"/>
  <c r="AK144" i="8"/>
  <c r="AO144" i="8" s="1"/>
  <c r="CA168" i="11"/>
  <c r="CB168" i="11"/>
  <c r="CC168" i="11"/>
  <c r="AB5" i="11"/>
  <c r="BD156" i="8"/>
  <c r="BC155" i="8" s="1"/>
  <c r="BE156" i="8"/>
  <c r="W150" i="8"/>
  <c r="R150" i="8"/>
  <c r="Y150" i="8"/>
  <c r="X150" i="8"/>
  <c r="M150" i="8"/>
  <c r="AH172" i="11"/>
  <c r="AG172" i="11"/>
  <c r="M170" i="11"/>
  <c r="Y170" i="11"/>
  <c r="X170" i="11"/>
  <c r="AG144" i="8"/>
  <c r="AB6" i="8"/>
  <c r="BG173" i="11" l="1"/>
  <c r="BK173" i="11" s="1"/>
  <c r="BF173" i="11"/>
  <c r="BB172" i="11"/>
  <c r="BG172" i="11"/>
  <c r="BH173" i="11"/>
  <c r="BI172" i="11"/>
  <c r="BJ172" i="11" s="1"/>
  <c r="BF172" i="11"/>
  <c r="AB5" i="8"/>
  <c r="BT168" i="11"/>
  <c r="BS168" i="11"/>
  <c r="BI156" i="8"/>
  <c r="BJ155" i="8"/>
  <c r="BK155" i="8" s="1"/>
  <c r="P150" i="8"/>
  <c r="O150" i="8"/>
  <c r="AL172" i="11"/>
  <c r="AK171" i="11"/>
  <c r="AF171" i="11"/>
  <c r="AM171" i="11"/>
  <c r="AN171" i="11" s="1"/>
  <c r="AJ171" i="11"/>
  <c r="P170" i="11"/>
  <c r="O170" i="11"/>
  <c r="T170" i="11" s="1"/>
  <c r="AL144" i="8"/>
  <c r="AF143" i="8"/>
  <c r="AM143" i="8"/>
  <c r="AN143" i="8" s="1"/>
  <c r="BK172" i="11" l="1"/>
  <c r="BL172" i="11"/>
  <c r="BA172" i="11"/>
  <c r="BM172" i="11"/>
  <c r="BW167" i="11"/>
  <c r="BR167" i="11"/>
  <c r="S170" i="11"/>
  <c r="W170" i="11" s="1"/>
  <c r="R170" i="11"/>
  <c r="BY167" i="11"/>
  <c r="BZ167" i="11" s="1"/>
  <c r="BQ167" i="11" s="1"/>
  <c r="BV167" i="11"/>
  <c r="BX168" i="11"/>
  <c r="BG155" i="8"/>
  <c r="BH155" i="8"/>
  <c r="BL155" i="8" s="1"/>
  <c r="BN155" i="8"/>
  <c r="BB155" i="8"/>
  <c r="BE155" i="8" s="1"/>
  <c r="BM155" i="8"/>
  <c r="AO171" i="11"/>
  <c r="U149" i="8"/>
  <c r="V149" i="8" s="1"/>
  <c r="N149" i="8"/>
  <c r="S149" i="8" s="1"/>
  <c r="T150" i="8"/>
  <c r="AE171" i="11"/>
  <c r="AP171" i="11"/>
  <c r="AQ171" i="11"/>
  <c r="U169" i="11"/>
  <c r="V169" i="11" s="1"/>
  <c r="N169" i="11"/>
  <c r="S169" i="11"/>
  <c r="W169" i="11" s="1"/>
  <c r="R169" i="11"/>
  <c r="AP143" i="8"/>
  <c r="AE143" i="8"/>
  <c r="AG143" i="8" s="1"/>
  <c r="AQ143" i="8"/>
  <c r="BC172" i="11" l="1"/>
  <c r="BD172" i="11"/>
  <c r="CA167" i="11"/>
  <c r="CB167" i="11"/>
  <c r="CC167" i="11"/>
  <c r="BD155" i="8"/>
  <c r="BC154" i="8" s="1"/>
  <c r="W149" i="8"/>
  <c r="R149" i="8"/>
  <c r="M149" i="8"/>
  <c r="X149" i="8"/>
  <c r="Y149" i="8"/>
  <c r="AH171" i="11"/>
  <c r="AG171" i="11"/>
  <c r="M169" i="11"/>
  <c r="X169" i="11"/>
  <c r="Y169" i="11"/>
  <c r="AF142" i="8"/>
  <c r="AJ142" i="8"/>
  <c r="AK142" i="8"/>
  <c r="AM142" i="8"/>
  <c r="AN142" i="8" s="1"/>
  <c r="AL143" i="8"/>
  <c r="AH143" i="8"/>
  <c r="BB171" i="11" l="1"/>
  <c r="BI171" i="11"/>
  <c r="BJ171" i="11" s="1"/>
  <c r="BG171" i="11"/>
  <c r="BF171" i="11"/>
  <c r="BH172" i="11"/>
  <c r="AK143" i="8"/>
  <c r="AO143" i="8" s="1"/>
  <c r="AJ143" i="8"/>
  <c r="BT167" i="11"/>
  <c r="BS167" i="11"/>
  <c r="BJ154" i="8"/>
  <c r="BK154" i="8" s="1"/>
  <c r="BI155" i="8"/>
  <c r="O149" i="8"/>
  <c r="T149" i="8" s="1"/>
  <c r="P149" i="8"/>
  <c r="AK170" i="11"/>
  <c r="AJ170" i="11"/>
  <c r="AM170" i="11"/>
  <c r="AN170" i="11" s="1"/>
  <c r="AF170" i="11"/>
  <c r="AL171" i="11"/>
  <c r="P169" i="11"/>
  <c r="O169" i="11"/>
  <c r="AO142" i="8"/>
  <c r="AE142" i="8"/>
  <c r="AH142" i="8" s="1"/>
  <c r="AQ142" i="8"/>
  <c r="AP142" i="8"/>
  <c r="BK171" i="11" l="1"/>
  <c r="BA171" i="11"/>
  <c r="BL171" i="11"/>
  <c r="BM171" i="11"/>
  <c r="BW166" i="11"/>
  <c r="BR166" i="11"/>
  <c r="BV166" i="11"/>
  <c r="BY166" i="11"/>
  <c r="BZ166" i="11" s="1"/>
  <c r="BQ166" i="11" s="1"/>
  <c r="BX167" i="11"/>
  <c r="BG154" i="8"/>
  <c r="BH154" i="8"/>
  <c r="BL154" i="8" s="1"/>
  <c r="BM154" i="8"/>
  <c r="BN154" i="8"/>
  <c r="BB154" i="8"/>
  <c r="AO170" i="11"/>
  <c r="N148" i="8"/>
  <c r="S148" i="8" s="1"/>
  <c r="W148" i="8" s="1"/>
  <c r="U148" i="8"/>
  <c r="V148" i="8" s="1"/>
  <c r="AQ170" i="11"/>
  <c r="AP170" i="11"/>
  <c r="AE170" i="11"/>
  <c r="U168" i="11"/>
  <c r="V168" i="11" s="1"/>
  <c r="N168" i="11"/>
  <c r="T169" i="11"/>
  <c r="AG142" i="8"/>
  <c r="AF141" i="8" s="1"/>
  <c r="BC171" i="11" l="1"/>
  <c r="BD171" i="11"/>
  <c r="CA166" i="11"/>
  <c r="CB166" i="11"/>
  <c r="CC166" i="11"/>
  <c r="BD154" i="8"/>
  <c r="BC153" i="8" s="1"/>
  <c r="BE154" i="8"/>
  <c r="R148" i="8"/>
  <c r="X148" i="8"/>
  <c r="Y148" i="8"/>
  <c r="M148" i="8"/>
  <c r="AH170" i="11"/>
  <c r="AG170" i="11"/>
  <c r="M168" i="11"/>
  <c r="X168" i="11"/>
  <c r="Y168" i="11"/>
  <c r="AL142" i="8"/>
  <c r="AK141" i="8"/>
  <c r="AJ141" i="8"/>
  <c r="AM141" i="8"/>
  <c r="AN141" i="8" s="1"/>
  <c r="AE141" i="8" s="1"/>
  <c r="AG141" i="8" s="1"/>
  <c r="BB170" i="11" l="1"/>
  <c r="BG170" i="11"/>
  <c r="BF170" i="11"/>
  <c r="BI170" i="11"/>
  <c r="BJ170" i="11" s="1"/>
  <c r="BH171" i="11"/>
  <c r="BT166" i="11"/>
  <c r="BS166" i="11"/>
  <c r="BJ153" i="8"/>
  <c r="BK153" i="8" s="1"/>
  <c r="BI154" i="8"/>
  <c r="P148" i="8"/>
  <c r="O148" i="8"/>
  <c r="AM169" i="11"/>
  <c r="AN169" i="11" s="1"/>
  <c r="AK169" i="11"/>
  <c r="AF169" i="11"/>
  <c r="AJ169" i="11"/>
  <c r="AL170" i="11"/>
  <c r="P168" i="11"/>
  <c r="O168" i="11"/>
  <c r="AO141" i="8"/>
  <c r="AP141" i="8"/>
  <c r="AQ141" i="8"/>
  <c r="AM140" i="8"/>
  <c r="AN140" i="8" s="1"/>
  <c r="AF140" i="8"/>
  <c r="AK140" i="8"/>
  <c r="AJ140" i="8"/>
  <c r="AH141" i="8"/>
  <c r="AL141" i="8"/>
  <c r="BK170" i="11" l="1"/>
  <c r="BM170" i="11"/>
  <c r="BL170" i="11"/>
  <c r="BA170" i="11"/>
  <c r="BW165" i="11"/>
  <c r="BR165" i="11"/>
  <c r="R168" i="11"/>
  <c r="S168" i="11"/>
  <c r="W168" i="11" s="1"/>
  <c r="BY165" i="11"/>
  <c r="BZ165" i="11" s="1"/>
  <c r="BQ165" i="11" s="1"/>
  <c r="BV165" i="11"/>
  <c r="BX166" i="11"/>
  <c r="BG153" i="8"/>
  <c r="BH153" i="8"/>
  <c r="BL153" i="8" s="1"/>
  <c r="BB153" i="8"/>
  <c r="BE153" i="8" s="1"/>
  <c r="BM153" i="8"/>
  <c r="BN153" i="8"/>
  <c r="AO169" i="11"/>
  <c r="U147" i="8"/>
  <c r="V147" i="8" s="1"/>
  <c r="N147" i="8"/>
  <c r="S147" i="8" s="1"/>
  <c r="T148" i="8"/>
  <c r="AP169" i="11"/>
  <c r="AQ169" i="11"/>
  <c r="AE169" i="11"/>
  <c r="N167" i="11"/>
  <c r="U167" i="11"/>
  <c r="V167" i="11" s="1"/>
  <c r="T168" i="11"/>
  <c r="AO140" i="8"/>
  <c r="AE140" i="8"/>
  <c r="AH140" i="8" s="1"/>
  <c r="AP140" i="8"/>
  <c r="AQ140" i="8"/>
  <c r="BD170" i="11" l="1"/>
  <c r="BC170" i="11"/>
  <c r="CA165" i="11"/>
  <c r="CC165" i="11"/>
  <c r="CB165" i="11"/>
  <c r="BD153" i="8"/>
  <c r="BC152" i="8" s="1"/>
  <c r="W147" i="8"/>
  <c r="R147" i="8"/>
  <c r="X147" i="8"/>
  <c r="M147" i="8"/>
  <c r="Y147" i="8"/>
  <c r="AH169" i="11"/>
  <c r="AG169" i="11"/>
  <c r="M167" i="11"/>
  <c r="Y167" i="11"/>
  <c r="X167" i="11"/>
  <c r="AG140" i="8"/>
  <c r="BB169" i="11" l="1"/>
  <c r="BF169" i="11"/>
  <c r="BI169" i="11"/>
  <c r="BJ169" i="11" s="1"/>
  <c r="BG169" i="11"/>
  <c r="BH170" i="11"/>
  <c r="BT165" i="11"/>
  <c r="BS165" i="11"/>
  <c r="BI153" i="8"/>
  <c r="BJ152" i="8"/>
  <c r="BK152" i="8" s="1"/>
  <c r="P147" i="8"/>
  <c r="O147" i="8"/>
  <c r="AJ168" i="11"/>
  <c r="AM168" i="11"/>
  <c r="AN168" i="11" s="1"/>
  <c r="AK168" i="11"/>
  <c r="AF168" i="11"/>
  <c r="AL169" i="11"/>
  <c r="P167" i="11"/>
  <c r="O167" i="11"/>
  <c r="AF139" i="8"/>
  <c r="AM139" i="8"/>
  <c r="AN139" i="8" s="1"/>
  <c r="AJ139" i="8"/>
  <c r="AK139" i="8"/>
  <c r="AL140" i="8"/>
  <c r="BK169" i="11" l="1"/>
  <c r="BM169" i="11"/>
  <c r="BL169" i="11"/>
  <c r="BA169" i="11"/>
  <c r="BW164" i="11"/>
  <c r="BR164" i="11"/>
  <c r="S167" i="11"/>
  <c r="W167" i="11" s="1"/>
  <c r="R167" i="11"/>
  <c r="BV164" i="11"/>
  <c r="BY164" i="11"/>
  <c r="BZ164" i="11" s="1"/>
  <c r="BQ164" i="11" s="1"/>
  <c r="BX165" i="11"/>
  <c r="BH152" i="8"/>
  <c r="BL152" i="8" s="1"/>
  <c r="BG152" i="8"/>
  <c r="BN152" i="8"/>
  <c r="BB152" i="8"/>
  <c r="BM152" i="8"/>
  <c r="AO168" i="11"/>
  <c r="T147" i="8"/>
  <c r="N146" i="8"/>
  <c r="U146" i="8"/>
  <c r="V146" i="8" s="1"/>
  <c r="AQ168" i="11"/>
  <c r="AP168" i="11"/>
  <c r="AE168" i="11"/>
  <c r="N166" i="11"/>
  <c r="U166" i="11"/>
  <c r="V166" i="11" s="1"/>
  <c r="T167" i="11"/>
  <c r="AO139" i="8"/>
  <c r="AP139" i="8"/>
  <c r="AE139" i="8"/>
  <c r="AG139" i="8" s="1"/>
  <c r="AQ139" i="8"/>
  <c r="BD169" i="11" l="1"/>
  <c r="BC169" i="11"/>
  <c r="CA164" i="11"/>
  <c r="CB164" i="11"/>
  <c r="CC164" i="11"/>
  <c r="BD152" i="8"/>
  <c r="BC151" i="8" s="1"/>
  <c r="BE152" i="8"/>
  <c r="Y146" i="8"/>
  <c r="X146" i="8"/>
  <c r="M146" i="8"/>
  <c r="AH168" i="11"/>
  <c r="AG168" i="11"/>
  <c r="M166" i="11"/>
  <c r="X166" i="11"/>
  <c r="Y166" i="11"/>
  <c r="AM138" i="8"/>
  <c r="AN138" i="8" s="1"/>
  <c r="AF138" i="8"/>
  <c r="AK138" i="8" s="1"/>
  <c r="AJ138" i="8"/>
  <c r="AH139" i="8"/>
  <c r="AL139" i="8"/>
  <c r="BB168" i="11" l="1"/>
  <c r="BH169" i="11"/>
  <c r="BF168" i="11"/>
  <c r="BI168" i="11"/>
  <c r="BJ168" i="11" s="1"/>
  <c r="BG168" i="11"/>
  <c r="BT164" i="11"/>
  <c r="BS164" i="11"/>
  <c r="BJ151" i="8"/>
  <c r="BK151" i="8" s="1"/>
  <c r="BI152" i="8"/>
  <c r="P146" i="8"/>
  <c r="O146" i="8"/>
  <c r="AK167" i="11"/>
  <c r="AM167" i="11"/>
  <c r="AN167" i="11" s="1"/>
  <c r="AF167" i="11"/>
  <c r="AJ167" i="11"/>
  <c r="AL168" i="11"/>
  <c r="P166" i="11"/>
  <c r="O166" i="11"/>
  <c r="AO138" i="8"/>
  <c r="AQ138" i="8"/>
  <c r="AE138" i="8"/>
  <c r="AP138" i="8"/>
  <c r="BA168" i="11" l="1"/>
  <c r="BM168" i="11"/>
  <c r="BL168" i="11"/>
  <c r="BK168" i="11"/>
  <c r="BW163" i="11"/>
  <c r="BR163" i="11"/>
  <c r="S166" i="11"/>
  <c r="W166" i="11" s="1"/>
  <c r="R166" i="11"/>
  <c r="S146" i="8"/>
  <c r="W146" i="8" s="1"/>
  <c r="R146" i="8"/>
  <c r="BV163" i="11"/>
  <c r="BY163" i="11"/>
  <c r="BZ163" i="11" s="1"/>
  <c r="BQ163" i="11" s="1"/>
  <c r="BX164" i="11"/>
  <c r="BB151" i="8"/>
  <c r="BM151" i="8"/>
  <c r="BN151" i="8"/>
  <c r="BH151" i="8"/>
  <c r="BL151" i="8" s="1"/>
  <c r="BG151" i="8"/>
  <c r="AO167" i="11"/>
  <c r="U145" i="8"/>
  <c r="V145" i="8" s="1"/>
  <c r="N145" i="8"/>
  <c r="T146" i="8"/>
  <c r="AQ167" i="11"/>
  <c r="AE167" i="11"/>
  <c r="AP167" i="11"/>
  <c r="U165" i="11"/>
  <c r="V165" i="11" s="1"/>
  <c r="N165" i="11"/>
  <c r="T166" i="11"/>
  <c r="AH138" i="8"/>
  <c r="AG138" i="8"/>
  <c r="BD168" i="11" l="1"/>
  <c r="BC168" i="11"/>
  <c r="CA163" i="11"/>
  <c r="CB163" i="11"/>
  <c r="CC163" i="11"/>
  <c r="BD151" i="8"/>
  <c r="BC150" i="8" s="1"/>
  <c r="BE151" i="8"/>
  <c r="Y145" i="8"/>
  <c r="M145" i="8"/>
  <c r="X145" i="8"/>
  <c r="AH167" i="11"/>
  <c r="AG167" i="11"/>
  <c r="M165" i="11"/>
  <c r="Y165" i="11"/>
  <c r="X165" i="11"/>
  <c r="AF137" i="8"/>
  <c r="AM137" i="8"/>
  <c r="AN137" i="8" s="1"/>
  <c r="AK137" i="8"/>
  <c r="AJ137" i="8"/>
  <c r="AL138" i="8"/>
  <c r="BB167" i="11" l="1"/>
  <c r="BG167" i="11"/>
  <c r="BI167" i="11"/>
  <c r="BJ167" i="11" s="1"/>
  <c r="BH168" i="11"/>
  <c r="BF167" i="11"/>
  <c r="BT163" i="11"/>
  <c r="BS163" i="11"/>
  <c r="BI151" i="8"/>
  <c r="BJ150" i="8"/>
  <c r="BK150" i="8" s="1"/>
  <c r="P145" i="8"/>
  <c r="O145" i="8"/>
  <c r="AJ166" i="11"/>
  <c r="AM166" i="11"/>
  <c r="AN166" i="11" s="1"/>
  <c r="AK166" i="11"/>
  <c r="AF166" i="11"/>
  <c r="AL167" i="11"/>
  <c r="P165" i="11"/>
  <c r="O165" i="11"/>
  <c r="AO137" i="8"/>
  <c r="AE137" i="8"/>
  <c r="AG137" i="8" s="1"/>
  <c r="AQ137" i="8"/>
  <c r="AP137" i="8"/>
  <c r="BK167" i="11" l="1"/>
  <c r="BL167" i="11"/>
  <c r="BM167" i="11"/>
  <c r="BA167" i="11"/>
  <c r="BW162" i="11"/>
  <c r="BR162" i="11"/>
  <c r="R165" i="11"/>
  <c r="S165" i="11"/>
  <c r="W165" i="11" s="1"/>
  <c r="S145" i="8"/>
  <c r="W145" i="8" s="1"/>
  <c r="R145" i="8"/>
  <c r="BV162" i="11"/>
  <c r="BY162" i="11"/>
  <c r="BZ162" i="11" s="1"/>
  <c r="BQ162" i="11" s="1"/>
  <c r="BX163" i="11"/>
  <c r="BB150" i="8"/>
  <c r="BN150" i="8"/>
  <c r="BM150" i="8"/>
  <c r="BH150" i="8"/>
  <c r="BL150" i="8" s="1"/>
  <c r="BG150" i="8"/>
  <c r="AO166" i="11"/>
  <c r="T145" i="8"/>
  <c r="N144" i="8"/>
  <c r="U144" i="8"/>
  <c r="V144" i="8" s="1"/>
  <c r="AE166" i="11"/>
  <c r="AH166" i="11" s="1"/>
  <c r="AQ166" i="11"/>
  <c r="AP166" i="11"/>
  <c r="R164" i="11"/>
  <c r="S164" i="11"/>
  <c r="N164" i="11"/>
  <c r="U164" i="11"/>
  <c r="V164" i="11" s="1"/>
  <c r="T165" i="11"/>
  <c r="AM136" i="8"/>
  <c r="AN136" i="8" s="1"/>
  <c r="AF136" i="8"/>
  <c r="AK136" i="8" s="1"/>
  <c r="AJ136" i="8"/>
  <c r="AH137" i="8"/>
  <c r="AL137" i="8"/>
  <c r="BD167" i="11" l="1"/>
  <c r="BC167" i="11"/>
  <c r="CA162" i="11"/>
  <c r="CB162" i="11"/>
  <c r="CC162" i="11"/>
  <c r="BE150" i="8"/>
  <c r="BD150" i="8"/>
  <c r="BC149" i="8" s="1"/>
  <c r="M144" i="8"/>
  <c r="Y144" i="8"/>
  <c r="X144" i="8"/>
  <c r="AG166" i="11"/>
  <c r="W164" i="11"/>
  <c r="M164" i="11"/>
  <c r="Y164" i="11"/>
  <c r="X164" i="11"/>
  <c r="AO136" i="8"/>
  <c r="AE136" i="8"/>
  <c r="AQ136" i="8"/>
  <c r="AP136" i="8"/>
  <c r="BB166" i="11" l="1"/>
  <c r="BI166" i="11"/>
  <c r="BJ166" i="11" s="1"/>
  <c r="BF166" i="11"/>
  <c r="BG166" i="11"/>
  <c r="BH167" i="11"/>
  <c r="BT162" i="11"/>
  <c r="BS162" i="11"/>
  <c r="BJ149" i="8"/>
  <c r="BK149" i="8" s="1"/>
  <c r="BI150" i="8"/>
  <c r="P144" i="8"/>
  <c r="O144" i="8"/>
  <c r="AL166" i="11"/>
  <c r="AK165" i="11"/>
  <c r="AF165" i="11"/>
  <c r="AJ165" i="11"/>
  <c r="AM165" i="11"/>
  <c r="AN165" i="11" s="1"/>
  <c r="P164" i="11"/>
  <c r="O164" i="11"/>
  <c r="AH136" i="8"/>
  <c r="AG136" i="8"/>
  <c r="BM166" i="11" l="1"/>
  <c r="BA166" i="11"/>
  <c r="BL166" i="11"/>
  <c r="BK166" i="11"/>
  <c r="BW161" i="11"/>
  <c r="BR161" i="11"/>
  <c r="S144" i="8"/>
  <c r="W144" i="8" s="1"/>
  <c r="R144" i="8"/>
  <c r="BY161" i="11"/>
  <c r="BZ161" i="11" s="1"/>
  <c r="BQ161" i="11" s="1"/>
  <c r="BV161" i="11"/>
  <c r="BX162" i="11"/>
  <c r="BB149" i="8"/>
  <c r="BM149" i="8"/>
  <c r="BN149" i="8"/>
  <c r="BH149" i="8"/>
  <c r="BL149" i="8" s="1"/>
  <c r="BG149" i="8"/>
  <c r="U143" i="8"/>
  <c r="V143" i="8" s="1"/>
  <c r="N143" i="8"/>
  <c r="T144" i="8"/>
  <c r="AO165" i="11"/>
  <c r="AP165" i="11"/>
  <c r="AE165" i="11"/>
  <c r="AQ165" i="11"/>
  <c r="S163" i="11"/>
  <c r="U163" i="11"/>
  <c r="V163" i="11" s="1"/>
  <c r="R163" i="11"/>
  <c r="N163" i="11"/>
  <c r="T164" i="11"/>
  <c r="AM135" i="8"/>
  <c r="AN135" i="8" s="1"/>
  <c r="AF135" i="8"/>
  <c r="AK135" i="8" s="1"/>
  <c r="AJ135" i="8"/>
  <c r="AL136" i="8"/>
  <c r="BD166" i="11" l="1"/>
  <c r="BC166" i="11"/>
  <c r="CA161" i="11"/>
  <c r="CC161" i="11"/>
  <c r="CB161" i="11"/>
  <c r="BD149" i="8"/>
  <c r="BC148" i="8" s="1"/>
  <c r="BE149" i="8"/>
  <c r="M143" i="8"/>
  <c r="X143" i="8"/>
  <c r="Y143" i="8"/>
  <c r="AH165" i="11"/>
  <c r="AG165" i="11"/>
  <c r="W163" i="11"/>
  <c r="M163" i="11"/>
  <c r="Y163" i="11"/>
  <c r="X163" i="11"/>
  <c r="AO135" i="8"/>
  <c r="AE135" i="8"/>
  <c r="AP135" i="8"/>
  <c r="AQ135" i="8"/>
  <c r="BB165" i="11" l="1"/>
  <c r="BG165" i="11"/>
  <c r="BH166" i="11"/>
  <c r="BF165" i="11"/>
  <c r="BI165" i="11"/>
  <c r="BJ165" i="11" s="1"/>
  <c r="BT161" i="11"/>
  <c r="BS161" i="11"/>
  <c r="BJ148" i="8"/>
  <c r="BK148" i="8" s="1"/>
  <c r="BI149" i="8"/>
  <c r="P143" i="8"/>
  <c r="O143" i="8"/>
  <c r="AL165" i="11"/>
  <c r="AF164" i="11"/>
  <c r="AM164" i="11"/>
  <c r="AN164" i="11" s="1"/>
  <c r="P163" i="11"/>
  <c r="O163" i="11"/>
  <c r="AG135" i="8"/>
  <c r="AL135" i="8" s="1"/>
  <c r="AH135" i="8"/>
  <c r="BK165" i="11" l="1"/>
  <c r="BL165" i="11"/>
  <c r="BM165" i="11"/>
  <c r="BA165" i="11"/>
  <c r="BW160" i="11"/>
  <c r="BR160" i="11"/>
  <c r="R143" i="8"/>
  <c r="S143" i="8"/>
  <c r="W143" i="8" s="1"/>
  <c r="BV160" i="11"/>
  <c r="BY160" i="11"/>
  <c r="BZ160" i="11" s="1"/>
  <c r="BQ160" i="11" s="1"/>
  <c r="BX161" i="11"/>
  <c r="BG148" i="8"/>
  <c r="BH148" i="8"/>
  <c r="BL148" i="8" s="1"/>
  <c r="BB148" i="8"/>
  <c r="BM148" i="8"/>
  <c r="BN148" i="8"/>
  <c r="N142" i="8"/>
  <c r="U142" i="8"/>
  <c r="V142" i="8" s="1"/>
  <c r="T143" i="8"/>
  <c r="AE164" i="11"/>
  <c r="AP164" i="11"/>
  <c r="AQ164" i="11"/>
  <c r="S162" i="11"/>
  <c r="R162" i="11"/>
  <c r="U162" i="11"/>
  <c r="V162" i="11" s="1"/>
  <c r="N162" i="11"/>
  <c r="T163" i="11"/>
  <c r="AF134" i="8"/>
  <c r="AK134" i="8" s="1"/>
  <c r="AO134" i="8" s="1"/>
  <c r="AM134" i="8"/>
  <c r="AN134" i="8" s="1"/>
  <c r="AJ134" i="8"/>
  <c r="BD165" i="11" l="1"/>
  <c r="BC165" i="11"/>
  <c r="CA160" i="11"/>
  <c r="CC160" i="11"/>
  <c r="CB160" i="11"/>
  <c r="BD148" i="8"/>
  <c r="BC147" i="8" s="1"/>
  <c r="BE148" i="8"/>
  <c r="M142" i="8"/>
  <c r="Y142" i="8"/>
  <c r="X142" i="8"/>
  <c r="AH164" i="11"/>
  <c r="AG164" i="11"/>
  <c r="W162" i="11"/>
  <c r="M162" i="11"/>
  <c r="Y162" i="11"/>
  <c r="X162" i="11"/>
  <c r="AE134" i="8"/>
  <c r="AG134" i="8" s="1"/>
  <c r="AP134" i="8"/>
  <c r="AQ134" i="8"/>
  <c r="AK164" i="11" l="1"/>
  <c r="AO164" i="11" s="1"/>
  <c r="AJ164" i="11"/>
  <c r="BB164" i="11"/>
  <c r="BH165" i="11"/>
  <c r="BI164" i="11"/>
  <c r="BJ164" i="11" s="1"/>
  <c r="BF164" i="11"/>
  <c r="BG164" i="11"/>
  <c r="BT160" i="11"/>
  <c r="BS160" i="11"/>
  <c r="BJ147" i="8"/>
  <c r="BK147" i="8" s="1"/>
  <c r="BI148" i="8"/>
  <c r="O142" i="8"/>
  <c r="T142" i="8" s="1"/>
  <c r="P142" i="8"/>
  <c r="AL164" i="11"/>
  <c r="AM163" i="11"/>
  <c r="AN163" i="11" s="1"/>
  <c r="AK163" i="11"/>
  <c r="AF163" i="11"/>
  <c r="AJ163" i="11"/>
  <c r="P162" i="11"/>
  <c r="O162" i="11"/>
  <c r="AM133" i="8"/>
  <c r="AN133" i="8" s="1"/>
  <c r="AF133" i="8"/>
  <c r="AJ133" i="8" s="1"/>
  <c r="AH134" i="8"/>
  <c r="AL134" i="8"/>
  <c r="BM164" i="11" l="1"/>
  <c r="BA164" i="11"/>
  <c r="BL164" i="11"/>
  <c r="BK164" i="11"/>
  <c r="BW159" i="11"/>
  <c r="BR159" i="11"/>
  <c r="AK133" i="8"/>
  <c r="AO133" i="8" s="1"/>
  <c r="R142" i="8"/>
  <c r="S142" i="8"/>
  <c r="W142" i="8" s="1"/>
  <c r="BV159" i="11"/>
  <c r="BY159" i="11"/>
  <c r="BZ159" i="11" s="1"/>
  <c r="BQ159" i="11" s="1"/>
  <c r="BX160" i="11"/>
  <c r="BG147" i="8"/>
  <c r="BH147" i="8"/>
  <c r="BL147" i="8" s="1"/>
  <c r="BB147" i="8"/>
  <c r="BN147" i="8"/>
  <c r="BM147" i="8"/>
  <c r="AO163" i="11"/>
  <c r="U141" i="8"/>
  <c r="V141" i="8" s="1"/>
  <c r="N141" i="8"/>
  <c r="AE163" i="11"/>
  <c r="AP163" i="11"/>
  <c r="AQ163" i="11"/>
  <c r="S161" i="11"/>
  <c r="R161" i="11"/>
  <c r="N161" i="11"/>
  <c r="U161" i="11"/>
  <c r="V161" i="11" s="1"/>
  <c r="T162" i="11"/>
  <c r="AE133" i="8"/>
  <c r="AQ133" i="8"/>
  <c r="AP133" i="8"/>
  <c r="BD164" i="11" l="1"/>
  <c r="BC164" i="11"/>
  <c r="CA159" i="11"/>
  <c r="CB159" i="11"/>
  <c r="CC159" i="11"/>
  <c r="BE147" i="8"/>
  <c r="BD147" i="8"/>
  <c r="BC146" i="8" s="1"/>
  <c r="X141" i="8"/>
  <c r="M141" i="8"/>
  <c r="Y141" i="8"/>
  <c r="AH163" i="11"/>
  <c r="AG163" i="11"/>
  <c r="W161" i="11"/>
  <c r="M161" i="11"/>
  <c r="Y161" i="11"/>
  <c r="X161" i="11"/>
  <c r="AH133" i="8"/>
  <c r="AG133" i="8"/>
  <c r="BB163" i="11" l="1"/>
  <c r="BG163" i="11"/>
  <c r="BF163" i="11"/>
  <c r="BI163" i="11"/>
  <c r="BJ163" i="11" s="1"/>
  <c r="BH164" i="11"/>
  <c r="BT159" i="11"/>
  <c r="BS159" i="11"/>
  <c r="BI147" i="8"/>
  <c r="BJ146" i="8"/>
  <c r="BK146" i="8" s="1"/>
  <c r="P141" i="8"/>
  <c r="O141" i="8"/>
  <c r="AL163" i="11"/>
  <c r="AF162" i="11"/>
  <c r="AM162" i="11"/>
  <c r="AN162" i="11" s="1"/>
  <c r="P161" i="11"/>
  <c r="O161" i="11"/>
  <c r="AF132" i="8"/>
  <c r="AM132" i="8"/>
  <c r="AN132" i="8" s="1"/>
  <c r="AL133" i="8"/>
  <c r="BK163" i="11" l="1"/>
  <c r="BL163" i="11"/>
  <c r="BA163" i="11"/>
  <c r="BM163" i="11"/>
  <c r="BW158" i="11"/>
  <c r="BR158" i="11"/>
  <c r="BY158" i="11"/>
  <c r="BZ158" i="11" s="1"/>
  <c r="BQ158" i="11" s="1"/>
  <c r="BV158" i="11"/>
  <c r="BX159" i="11"/>
  <c r="BM146" i="8"/>
  <c r="BB146" i="8"/>
  <c r="BE146" i="8" s="1"/>
  <c r="BG146" i="8" s="1"/>
  <c r="BN146" i="8"/>
  <c r="N140" i="8"/>
  <c r="U140" i="8"/>
  <c r="V140" i="8" s="1"/>
  <c r="T141" i="8"/>
  <c r="R141" i="8"/>
  <c r="S141" i="8"/>
  <c r="W141" i="8" s="1"/>
  <c r="AE162" i="11"/>
  <c r="AP162" i="11"/>
  <c r="AQ162" i="11"/>
  <c r="S160" i="11"/>
  <c r="U160" i="11"/>
  <c r="V160" i="11" s="1"/>
  <c r="R160" i="11"/>
  <c r="N160" i="11"/>
  <c r="T161" i="11"/>
  <c r="AE132" i="8"/>
  <c r="AQ132" i="8"/>
  <c r="AP132" i="8"/>
  <c r="BD163" i="11" l="1"/>
  <c r="BC163" i="11"/>
  <c r="CA158" i="11"/>
  <c r="BH146" i="8"/>
  <c r="BL146" i="8" s="1"/>
  <c r="CC158" i="11"/>
  <c r="CB158" i="11"/>
  <c r="BD146" i="8"/>
  <c r="M140" i="8"/>
  <c r="X140" i="8"/>
  <c r="Y140" i="8"/>
  <c r="AH162" i="11"/>
  <c r="AG162" i="11"/>
  <c r="W160" i="11"/>
  <c r="M160" i="11"/>
  <c r="Y160" i="11"/>
  <c r="X160" i="11"/>
  <c r="AH132" i="8"/>
  <c r="AG132" i="8"/>
  <c r="AK162" i="11" l="1"/>
  <c r="AO162" i="11" s="1"/>
  <c r="AJ162" i="11"/>
  <c r="BB162" i="11"/>
  <c r="BF162" i="11"/>
  <c r="BG162" i="11"/>
  <c r="BH163" i="11"/>
  <c r="BI162" i="11"/>
  <c r="BJ162" i="11" s="1"/>
  <c r="BJ145" i="8"/>
  <c r="BK145" i="8" s="1"/>
  <c r="BB145" i="8" s="1"/>
  <c r="BE145" i="8" s="1"/>
  <c r="BC145" i="8"/>
  <c r="AK132" i="8"/>
  <c r="AO132" i="8" s="1"/>
  <c r="AJ132" i="8"/>
  <c r="BI146" i="8"/>
  <c r="BT158" i="11"/>
  <c r="BS158" i="11"/>
  <c r="P140" i="8"/>
  <c r="O140" i="8"/>
  <c r="AL162" i="11"/>
  <c r="AM161" i="11"/>
  <c r="AN161" i="11" s="1"/>
  <c r="AF161" i="11"/>
  <c r="AJ161" i="11"/>
  <c r="AK161" i="11"/>
  <c r="P160" i="11"/>
  <c r="O160" i="11"/>
  <c r="AF131" i="8"/>
  <c r="AM131" i="8"/>
  <c r="AN131" i="8" s="1"/>
  <c r="AL132" i="8"/>
  <c r="BH145" i="8" l="1"/>
  <c r="BL145" i="8" s="1"/>
  <c r="BK162" i="11"/>
  <c r="BA162" i="11"/>
  <c r="BL162" i="11"/>
  <c r="BM162" i="11"/>
  <c r="BN145" i="8"/>
  <c r="BM145" i="8"/>
  <c r="BW157" i="11"/>
  <c r="BR157" i="11"/>
  <c r="S140" i="8"/>
  <c r="W140" i="8" s="1"/>
  <c r="R140" i="8"/>
  <c r="BG145" i="8"/>
  <c r="BD145" i="8"/>
  <c r="BV157" i="11"/>
  <c r="BY157" i="11"/>
  <c r="BZ157" i="11" s="1"/>
  <c r="BQ157" i="11" s="1"/>
  <c r="BX158" i="11"/>
  <c r="AO161" i="11"/>
  <c r="U139" i="8"/>
  <c r="V139" i="8" s="1"/>
  <c r="N139" i="8"/>
  <c r="T140" i="8"/>
  <c r="AE161" i="11"/>
  <c r="AQ161" i="11"/>
  <c r="AP161" i="11"/>
  <c r="U159" i="11"/>
  <c r="V159" i="11" s="1"/>
  <c r="R159" i="11"/>
  <c r="N159" i="11"/>
  <c r="S159" i="11"/>
  <c r="T160" i="11"/>
  <c r="AE131" i="8"/>
  <c r="AQ131" i="8"/>
  <c r="AP131" i="8"/>
  <c r="BD162" i="11" l="1"/>
  <c r="BC162" i="11"/>
  <c r="BI145" i="8"/>
  <c r="BC144" i="8"/>
  <c r="CA157" i="11"/>
  <c r="BJ144" i="8"/>
  <c r="BK144" i="8" s="1"/>
  <c r="BN144" i="8" s="1"/>
  <c r="CB157" i="11"/>
  <c r="CC157" i="11"/>
  <c r="X139" i="8"/>
  <c r="M139" i="8"/>
  <c r="Y139" i="8"/>
  <c r="AH161" i="11"/>
  <c r="AG161" i="11"/>
  <c r="W159" i="11"/>
  <c r="M159" i="11"/>
  <c r="Y159" i="11"/>
  <c r="X159" i="11"/>
  <c r="AH131" i="8"/>
  <c r="AG131" i="8"/>
  <c r="BB144" i="8" l="1"/>
  <c r="BD144" i="8" s="1"/>
  <c r="BC143" i="8" s="1"/>
  <c r="BM144" i="8"/>
  <c r="BB161" i="11"/>
  <c r="BF161" i="11"/>
  <c r="BI161" i="11"/>
  <c r="BJ161" i="11" s="1"/>
  <c r="BH162" i="11"/>
  <c r="BG161" i="11"/>
  <c r="AK131" i="8"/>
  <c r="AO131" i="8" s="1"/>
  <c r="AJ131" i="8"/>
  <c r="BT157" i="11"/>
  <c r="BS157" i="11"/>
  <c r="O139" i="8"/>
  <c r="T139" i="8" s="1"/>
  <c r="P139" i="8"/>
  <c r="AL161" i="11"/>
  <c r="AM160" i="11"/>
  <c r="AN160" i="11" s="1"/>
  <c r="AK160" i="11"/>
  <c r="AJ160" i="11"/>
  <c r="AF160" i="11"/>
  <c r="P159" i="11"/>
  <c r="O159" i="11"/>
  <c r="AF130" i="8"/>
  <c r="AM130" i="8"/>
  <c r="AN130" i="8" s="1"/>
  <c r="AL131" i="8"/>
  <c r="BE144" i="8" l="1"/>
  <c r="BH144" i="8" s="1"/>
  <c r="BL144" i="8" s="1"/>
  <c r="BK161" i="11"/>
  <c r="BM161" i="11"/>
  <c r="BA161" i="11"/>
  <c r="BL161" i="11"/>
  <c r="BW156" i="11"/>
  <c r="BR156" i="11"/>
  <c r="S139" i="8"/>
  <c r="W139" i="8" s="1"/>
  <c r="R139" i="8"/>
  <c r="BG144" i="8"/>
  <c r="BY156" i="11"/>
  <c r="BZ156" i="11" s="1"/>
  <c r="BQ156" i="11" s="1"/>
  <c r="BV156" i="11"/>
  <c r="BX157" i="11"/>
  <c r="N138" i="8"/>
  <c r="S138" i="8" s="1"/>
  <c r="W138" i="8" s="1"/>
  <c r="R138" i="8"/>
  <c r="U138" i="8"/>
  <c r="V138" i="8" s="1"/>
  <c r="AO160" i="11"/>
  <c r="AE160" i="11"/>
  <c r="AQ160" i="11"/>
  <c r="AP160" i="11"/>
  <c r="S158" i="11"/>
  <c r="U158" i="11"/>
  <c r="V158" i="11" s="1"/>
  <c r="N158" i="11"/>
  <c r="R158" i="11"/>
  <c r="T159" i="11"/>
  <c r="BJ143" i="8"/>
  <c r="BK143" i="8" s="1"/>
  <c r="BI144" i="8"/>
  <c r="AE130" i="8"/>
  <c r="AQ130" i="8"/>
  <c r="AP130" i="8"/>
  <c r="BD161" i="11" l="1"/>
  <c r="BC161" i="11"/>
  <c r="CA156" i="11"/>
  <c r="CB156" i="11"/>
  <c r="CC156" i="11"/>
  <c r="M138" i="8"/>
  <c r="X138" i="8"/>
  <c r="Y138" i="8"/>
  <c r="AH160" i="11"/>
  <c r="AG160" i="11"/>
  <c r="W158" i="11"/>
  <c r="M158" i="11"/>
  <c r="X158" i="11"/>
  <c r="Y158" i="11"/>
  <c r="BM143" i="8"/>
  <c r="BN143" i="8"/>
  <c r="BB143" i="8"/>
  <c r="AH130" i="8"/>
  <c r="AG130" i="8"/>
  <c r="BB160" i="11" l="1"/>
  <c r="BF160" i="11"/>
  <c r="BG160" i="11"/>
  <c r="BH161" i="11"/>
  <c r="BI160" i="11"/>
  <c r="BJ160" i="11" s="1"/>
  <c r="AJ130" i="8"/>
  <c r="AK130" i="8"/>
  <c r="AO130" i="8" s="1"/>
  <c r="BT156" i="11"/>
  <c r="BS156" i="11"/>
  <c r="O138" i="8"/>
  <c r="T138" i="8" s="1"/>
  <c r="P138" i="8"/>
  <c r="AJ159" i="11"/>
  <c r="AF159" i="11"/>
  <c r="AK159" i="11"/>
  <c r="AM159" i="11"/>
  <c r="AN159" i="11" s="1"/>
  <c r="AL160" i="11"/>
  <c r="P158" i="11"/>
  <c r="O158" i="11"/>
  <c r="BE143" i="8"/>
  <c r="BD143" i="8"/>
  <c r="BC142" i="8" s="1"/>
  <c r="AF129" i="8"/>
  <c r="AK129" i="8" s="1"/>
  <c r="AM129" i="8"/>
  <c r="AN129" i="8" s="1"/>
  <c r="AJ129" i="8"/>
  <c r="AL130" i="8"/>
  <c r="BK160" i="11" l="1"/>
  <c r="BL160" i="11"/>
  <c r="BM160" i="11"/>
  <c r="BA160" i="11"/>
  <c r="BW155" i="11"/>
  <c r="BR155" i="11"/>
  <c r="BG143" i="8"/>
  <c r="BH143" i="8"/>
  <c r="BL143" i="8" s="1"/>
  <c r="BY155" i="11"/>
  <c r="BZ155" i="11" s="1"/>
  <c r="BQ155" i="11" s="1"/>
  <c r="BV155" i="11"/>
  <c r="BX156" i="11"/>
  <c r="AO159" i="11"/>
  <c r="N137" i="8"/>
  <c r="U137" i="8"/>
  <c r="V137" i="8" s="1"/>
  <c r="S137" i="8"/>
  <c r="W137" i="8" s="1"/>
  <c r="R137" i="8"/>
  <c r="AE159" i="11"/>
  <c r="AQ159" i="11"/>
  <c r="AP159" i="11"/>
  <c r="R157" i="11"/>
  <c r="U157" i="11"/>
  <c r="V157" i="11" s="1"/>
  <c r="S157" i="11"/>
  <c r="N157" i="11"/>
  <c r="T158" i="11"/>
  <c r="BG142" i="8"/>
  <c r="BJ142" i="8"/>
  <c r="BK142" i="8" s="1"/>
  <c r="BH142" i="8"/>
  <c r="BI143" i="8"/>
  <c r="AO129" i="8"/>
  <c r="AE129" i="8"/>
  <c r="AP129" i="8"/>
  <c r="AQ129" i="8"/>
  <c r="BC160" i="11" l="1"/>
  <c r="BD160" i="11"/>
  <c r="CA155" i="11"/>
  <c r="BT155" i="11"/>
  <c r="CB155" i="11"/>
  <c r="CC155" i="11"/>
  <c r="M137" i="8"/>
  <c r="Y137" i="8"/>
  <c r="X137" i="8"/>
  <c r="AH159" i="11"/>
  <c r="AG159" i="11"/>
  <c r="W157" i="11"/>
  <c r="BL142" i="8"/>
  <c r="M157" i="11"/>
  <c r="X157" i="11"/>
  <c r="Y157" i="11"/>
  <c r="BB142" i="8"/>
  <c r="BN142" i="8"/>
  <c r="BM142" i="8"/>
  <c r="AH129" i="8"/>
  <c r="AG129" i="8"/>
  <c r="BB159" i="11" l="1"/>
  <c r="BG159" i="11"/>
  <c r="BH160" i="11"/>
  <c r="BI159" i="11"/>
  <c r="BJ159" i="11" s="1"/>
  <c r="BF159" i="11"/>
  <c r="BS155" i="11"/>
  <c r="P137" i="8"/>
  <c r="O137" i="8"/>
  <c r="AK158" i="11"/>
  <c r="AM158" i="11"/>
  <c r="AN158" i="11" s="1"/>
  <c r="AJ158" i="11"/>
  <c r="AF158" i="11"/>
  <c r="AL159" i="11"/>
  <c r="P157" i="11"/>
  <c r="O157" i="11"/>
  <c r="BE142" i="8"/>
  <c r="BD142" i="8"/>
  <c r="BC141" i="8" s="1"/>
  <c r="AF128" i="8"/>
  <c r="AK128" i="8" s="1"/>
  <c r="AM128" i="8"/>
  <c r="AN128" i="8" s="1"/>
  <c r="AJ128" i="8"/>
  <c r="AL129" i="8"/>
  <c r="BK159" i="11" l="1"/>
  <c r="BA159" i="11"/>
  <c r="BM159" i="11"/>
  <c r="BL159" i="11"/>
  <c r="BW154" i="11"/>
  <c r="BR154" i="11"/>
  <c r="BX155" i="11"/>
  <c r="BV154" i="11"/>
  <c r="BY154" i="11"/>
  <c r="BZ154" i="11" s="1"/>
  <c r="BQ154" i="11" s="1"/>
  <c r="N136" i="8"/>
  <c r="S136" i="8" s="1"/>
  <c r="R136" i="8"/>
  <c r="U136" i="8"/>
  <c r="V136" i="8" s="1"/>
  <c r="T137" i="8"/>
  <c r="AE158" i="11"/>
  <c r="AP158" i="11"/>
  <c r="AQ158" i="11"/>
  <c r="AO158" i="11"/>
  <c r="N156" i="11"/>
  <c r="S156" i="11"/>
  <c r="R156" i="11"/>
  <c r="U156" i="11"/>
  <c r="V156" i="11" s="1"/>
  <c r="T157" i="11"/>
  <c r="BJ141" i="8"/>
  <c r="BK141" i="8" s="1"/>
  <c r="BH141" i="8"/>
  <c r="BG141" i="8"/>
  <c r="BI142" i="8"/>
  <c r="AO128" i="8"/>
  <c r="AE128" i="8"/>
  <c r="AQ128" i="8"/>
  <c r="AP128" i="8"/>
  <c r="BC159" i="11" l="1"/>
  <c r="BD159" i="11"/>
  <c r="CA154" i="11"/>
  <c r="CB154" i="11"/>
  <c r="CC154" i="11"/>
  <c r="W136" i="8"/>
  <c r="M136" i="8"/>
  <c r="Y136" i="8"/>
  <c r="X136" i="8"/>
  <c r="AH158" i="11"/>
  <c r="AG158" i="11"/>
  <c r="W156" i="11"/>
  <c r="M156" i="11"/>
  <c r="Y156" i="11"/>
  <c r="X156" i="11"/>
  <c r="BL141" i="8"/>
  <c r="BB141" i="8"/>
  <c r="BN141" i="8"/>
  <c r="BM141" i="8"/>
  <c r="AG128" i="8"/>
  <c r="AH128" i="8"/>
  <c r="BB158" i="11" l="1"/>
  <c r="BF158" i="11"/>
  <c r="BH159" i="11"/>
  <c r="BG158" i="11"/>
  <c r="BI158" i="11"/>
  <c r="BJ158" i="11" s="1"/>
  <c r="BT154" i="11"/>
  <c r="BS154" i="11"/>
  <c r="P136" i="8"/>
  <c r="O136" i="8"/>
  <c r="AF157" i="11"/>
  <c r="AK157" i="11"/>
  <c r="AJ157" i="11"/>
  <c r="AM157" i="11"/>
  <c r="AN157" i="11" s="1"/>
  <c r="AL158" i="11"/>
  <c r="P156" i="11"/>
  <c r="O156" i="11"/>
  <c r="BE141" i="8"/>
  <c r="BD141" i="8"/>
  <c r="BC140" i="8" s="1"/>
  <c r="AF127" i="8"/>
  <c r="AK127" i="8" s="1"/>
  <c r="AM127" i="8"/>
  <c r="AN127" i="8" s="1"/>
  <c r="AJ127" i="8"/>
  <c r="AL128" i="8"/>
  <c r="BK158" i="11" l="1"/>
  <c r="BL158" i="11"/>
  <c r="BA158" i="11"/>
  <c r="BM158" i="11"/>
  <c r="BW153" i="11"/>
  <c r="BR153" i="11"/>
  <c r="BY153" i="11"/>
  <c r="BZ153" i="11" s="1"/>
  <c r="BQ153" i="11" s="1"/>
  <c r="BV153" i="11"/>
  <c r="BX154" i="11"/>
  <c r="AO157" i="11"/>
  <c r="T136" i="8"/>
  <c r="U135" i="8"/>
  <c r="V135" i="8" s="1"/>
  <c r="N135" i="8"/>
  <c r="S135" i="8" s="1"/>
  <c r="AQ157" i="11"/>
  <c r="AP157" i="11"/>
  <c r="AE157" i="11"/>
  <c r="S155" i="11"/>
  <c r="N155" i="11"/>
  <c r="R155" i="11"/>
  <c r="U155" i="11"/>
  <c r="V155" i="11" s="1"/>
  <c r="T156" i="11"/>
  <c r="BJ140" i="8"/>
  <c r="BK140" i="8" s="1"/>
  <c r="BH140" i="8"/>
  <c r="BG140" i="8"/>
  <c r="BI141" i="8"/>
  <c r="AO127" i="8"/>
  <c r="AQ127" i="8"/>
  <c r="AE127" i="8"/>
  <c r="AP127" i="8"/>
  <c r="BD158" i="11" l="1"/>
  <c r="BC158" i="11"/>
  <c r="R135" i="8"/>
  <c r="CA153" i="11"/>
  <c r="CC153" i="11"/>
  <c r="CB153" i="11"/>
  <c r="W135" i="8"/>
  <c r="M135" i="8"/>
  <c r="Y135" i="8"/>
  <c r="X135" i="8"/>
  <c r="AH157" i="11"/>
  <c r="AG157" i="11"/>
  <c r="W155" i="11"/>
  <c r="M155" i="11"/>
  <c r="Y155" i="11"/>
  <c r="X155" i="11"/>
  <c r="BL140" i="8"/>
  <c r="BB140" i="8"/>
  <c r="BM140" i="8"/>
  <c r="BN140" i="8"/>
  <c r="AH127" i="8"/>
  <c r="AG127" i="8"/>
  <c r="BB157" i="11" l="1"/>
  <c r="BF157" i="11"/>
  <c r="BG157" i="11"/>
  <c r="BI157" i="11"/>
  <c r="BJ157" i="11" s="1"/>
  <c r="BH158" i="11"/>
  <c r="BT153" i="11"/>
  <c r="BS153" i="11"/>
  <c r="P135" i="8"/>
  <c r="O135" i="8"/>
  <c r="AL157" i="11"/>
  <c r="AJ156" i="11"/>
  <c r="AF156" i="11"/>
  <c r="AK156" i="11"/>
  <c r="AM156" i="11"/>
  <c r="AN156" i="11" s="1"/>
  <c r="P155" i="11"/>
  <c r="O155" i="11"/>
  <c r="BE140" i="8"/>
  <c r="BD140" i="8"/>
  <c r="BC139" i="8" s="1"/>
  <c r="AF126" i="8"/>
  <c r="AK126" i="8" s="1"/>
  <c r="AM126" i="8"/>
  <c r="AN126" i="8" s="1"/>
  <c r="AJ126" i="8"/>
  <c r="AL127" i="8"/>
  <c r="BK157" i="11" l="1"/>
  <c r="BM157" i="11"/>
  <c r="BL157" i="11"/>
  <c r="BA157" i="11"/>
  <c r="BW152" i="11"/>
  <c r="BR152" i="11"/>
  <c r="BY152" i="11"/>
  <c r="BZ152" i="11" s="1"/>
  <c r="BQ152" i="11" s="1"/>
  <c r="BV152" i="11"/>
  <c r="BX153" i="11"/>
  <c r="N134" i="8"/>
  <c r="S134" i="8" s="1"/>
  <c r="U134" i="8"/>
  <c r="V134" i="8" s="1"/>
  <c r="T135" i="8"/>
  <c r="AO156" i="11"/>
  <c r="AQ156" i="11"/>
  <c r="AE156" i="11"/>
  <c r="AP156" i="11"/>
  <c r="U154" i="11"/>
  <c r="V154" i="11" s="1"/>
  <c r="S154" i="11"/>
  <c r="N154" i="11"/>
  <c r="R154" i="11"/>
  <c r="T155" i="11"/>
  <c r="BG139" i="8"/>
  <c r="BH139" i="8"/>
  <c r="BJ139" i="8"/>
  <c r="BK139" i="8" s="1"/>
  <c r="BI140" i="8"/>
  <c r="AO126" i="8"/>
  <c r="AE126" i="8"/>
  <c r="AQ126" i="8"/>
  <c r="AP126" i="8"/>
  <c r="BD157" i="11" l="1"/>
  <c r="BC157" i="11"/>
  <c r="R134" i="8"/>
  <c r="CA152" i="11"/>
  <c r="CC152" i="11"/>
  <c r="CB152" i="11"/>
  <c r="W134" i="8"/>
  <c r="Y134" i="8"/>
  <c r="X134" i="8"/>
  <c r="M134" i="8"/>
  <c r="AH156" i="11"/>
  <c r="AG156" i="11"/>
  <c r="BL139" i="8"/>
  <c r="W154" i="11"/>
  <c r="M154" i="11"/>
  <c r="X154" i="11"/>
  <c r="Y154" i="11"/>
  <c r="BB139" i="8"/>
  <c r="BN139" i="8"/>
  <c r="BM139" i="8"/>
  <c r="AH126" i="8"/>
  <c r="AG126" i="8"/>
  <c r="BB156" i="11" l="1"/>
  <c r="BI156" i="11"/>
  <c r="BJ156" i="11" s="1"/>
  <c r="BF156" i="11"/>
  <c r="BH157" i="11"/>
  <c r="BG156" i="11"/>
  <c r="BT152" i="11"/>
  <c r="BS152" i="11"/>
  <c r="P134" i="8"/>
  <c r="O134" i="8"/>
  <c r="AL156" i="11"/>
  <c r="AF155" i="11"/>
  <c r="AJ155" i="11"/>
  <c r="AM155" i="11"/>
  <c r="AN155" i="11" s="1"/>
  <c r="AK155" i="11"/>
  <c r="P154" i="11"/>
  <c r="O154" i="11"/>
  <c r="BE139" i="8"/>
  <c r="BD139" i="8"/>
  <c r="BC138" i="8" s="1"/>
  <c r="AF125" i="8"/>
  <c r="AJ125" i="8" s="1"/>
  <c r="AM125" i="8"/>
  <c r="AN125" i="8" s="1"/>
  <c r="AK125" i="8"/>
  <c r="AL126" i="8"/>
  <c r="BK156" i="11" l="1"/>
  <c r="BM156" i="11"/>
  <c r="BA156" i="11"/>
  <c r="BL156" i="11"/>
  <c r="BW151" i="11"/>
  <c r="BR151" i="11"/>
  <c r="BY151" i="11"/>
  <c r="BZ151" i="11" s="1"/>
  <c r="BQ151" i="11" s="1"/>
  <c r="BV151" i="11"/>
  <c r="BX152" i="11"/>
  <c r="T134" i="8"/>
  <c r="N133" i="8"/>
  <c r="S133" i="8" s="1"/>
  <c r="U133" i="8"/>
  <c r="V133" i="8" s="1"/>
  <c r="AO155" i="11"/>
  <c r="AQ155" i="11"/>
  <c r="AP155" i="11"/>
  <c r="AE155" i="11"/>
  <c r="N153" i="11"/>
  <c r="R153" i="11"/>
  <c r="U153" i="11"/>
  <c r="V153" i="11" s="1"/>
  <c r="S153" i="11"/>
  <c r="T154" i="11"/>
  <c r="BG138" i="8"/>
  <c r="BJ138" i="8"/>
  <c r="BK138" i="8" s="1"/>
  <c r="BH138" i="8"/>
  <c r="BI139" i="8"/>
  <c r="AO125" i="8"/>
  <c r="AE125" i="8"/>
  <c r="AQ125" i="8"/>
  <c r="AP125" i="8"/>
  <c r="BC156" i="11" l="1"/>
  <c r="BD156" i="11"/>
  <c r="CA151" i="11"/>
  <c r="R133" i="8"/>
  <c r="CC151" i="11"/>
  <c r="CB151" i="11"/>
  <c r="W133" i="8"/>
  <c r="X133" i="8"/>
  <c r="Y133" i="8"/>
  <c r="M133" i="8"/>
  <c r="AH155" i="11"/>
  <c r="AG155" i="11"/>
  <c r="W153" i="11"/>
  <c r="M153" i="11"/>
  <c r="Y153" i="11"/>
  <c r="X153" i="11"/>
  <c r="BL138" i="8"/>
  <c r="BM138" i="8"/>
  <c r="BN138" i="8"/>
  <c r="BB138" i="8"/>
  <c r="AH125" i="8"/>
  <c r="AG125" i="8"/>
  <c r="BB155" i="11" l="1"/>
  <c r="BI155" i="11"/>
  <c r="BJ155" i="11" s="1"/>
  <c r="BF155" i="11"/>
  <c r="BG155" i="11"/>
  <c r="BH156" i="11"/>
  <c r="BT151" i="11"/>
  <c r="BS151" i="11"/>
  <c r="P133" i="8"/>
  <c r="O133" i="8"/>
  <c r="AL155" i="11"/>
  <c r="AJ154" i="11"/>
  <c r="AM154" i="11"/>
  <c r="AN154" i="11" s="1"/>
  <c r="AK154" i="11"/>
  <c r="AF154" i="11"/>
  <c r="P153" i="11"/>
  <c r="O153" i="11"/>
  <c r="BE138" i="8"/>
  <c r="BD138" i="8"/>
  <c r="BC137" i="8" s="1"/>
  <c r="AL125" i="8"/>
  <c r="AM124" i="8"/>
  <c r="AN124" i="8" s="1"/>
  <c r="AF124" i="8"/>
  <c r="AJ124" i="8"/>
  <c r="AK124" i="8"/>
  <c r="BK155" i="11" l="1"/>
  <c r="BL155" i="11"/>
  <c r="BA155" i="11"/>
  <c r="BM155" i="11"/>
  <c r="BW150" i="11"/>
  <c r="BR150" i="11"/>
  <c r="BY150" i="11"/>
  <c r="BZ150" i="11" s="1"/>
  <c r="BQ150" i="11" s="1"/>
  <c r="BV150" i="11"/>
  <c r="BX151" i="11"/>
  <c r="AO154" i="11"/>
  <c r="U132" i="8"/>
  <c r="V132" i="8" s="1"/>
  <c r="N132" i="8"/>
  <c r="S132" i="8" s="1"/>
  <c r="T133" i="8"/>
  <c r="AE154" i="11"/>
  <c r="AQ154" i="11"/>
  <c r="AP154" i="11"/>
  <c r="U152" i="11"/>
  <c r="V152" i="11" s="1"/>
  <c r="S152" i="11"/>
  <c r="R152" i="11"/>
  <c r="N152" i="11"/>
  <c r="T153" i="11"/>
  <c r="BI138" i="8"/>
  <c r="BG137" i="8"/>
  <c r="BJ137" i="8"/>
  <c r="BK137" i="8" s="1"/>
  <c r="BH137" i="8"/>
  <c r="AO124" i="8"/>
  <c r="AP124" i="8"/>
  <c r="AE124" i="8"/>
  <c r="AQ124" i="8"/>
  <c r="BC155" i="11" l="1"/>
  <c r="BD155" i="11"/>
  <c r="R132" i="8"/>
  <c r="CA150" i="11"/>
  <c r="CB150" i="11"/>
  <c r="CC150" i="11"/>
  <c r="W132" i="8"/>
  <c r="X132" i="8"/>
  <c r="M132" i="8"/>
  <c r="Y132" i="8"/>
  <c r="AH154" i="11"/>
  <c r="AG154" i="11"/>
  <c r="W152" i="11"/>
  <c r="M152" i="11"/>
  <c r="X152" i="11"/>
  <c r="Y152" i="11"/>
  <c r="BL137" i="8"/>
  <c r="BN137" i="8"/>
  <c r="BB137" i="8"/>
  <c r="BM137" i="8"/>
  <c r="AH124" i="8"/>
  <c r="AG124" i="8"/>
  <c r="BB154" i="11" l="1"/>
  <c r="BF154" i="11"/>
  <c r="BI154" i="11"/>
  <c r="BJ154" i="11" s="1"/>
  <c r="BG154" i="11"/>
  <c r="BH155" i="11"/>
  <c r="BT150" i="11"/>
  <c r="BS150" i="11"/>
  <c r="P132" i="8"/>
  <c r="O132" i="8"/>
  <c r="AM153" i="11"/>
  <c r="AN153" i="11" s="1"/>
  <c r="AF153" i="11"/>
  <c r="AJ153" i="11"/>
  <c r="AK153" i="11"/>
  <c r="AL154" i="11"/>
  <c r="P152" i="11"/>
  <c r="O152" i="11"/>
  <c r="BE137" i="8"/>
  <c r="BD137" i="8"/>
  <c r="BC136" i="8" s="1"/>
  <c r="AM123" i="8"/>
  <c r="AN123" i="8" s="1"/>
  <c r="AF123" i="8"/>
  <c r="AJ123" i="8"/>
  <c r="AK123" i="8"/>
  <c r="AL124" i="8"/>
  <c r="BK154" i="11" l="1"/>
  <c r="BM154" i="11"/>
  <c r="BL154" i="11"/>
  <c r="BA154" i="11"/>
  <c r="BW149" i="11"/>
  <c r="BR149" i="11"/>
  <c r="BY149" i="11"/>
  <c r="BZ149" i="11" s="1"/>
  <c r="BQ149" i="11" s="1"/>
  <c r="BV149" i="11"/>
  <c r="BX150" i="11"/>
  <c r="U131" i="8"/>
  <c r="V131" i="8" s="1"/>
  <c r="N131" i="8"/>
  <c r="R131" i="8" s="1"/>
  <c r="T132" i="8"/>
  <c r="AO153" i="11"/>
  <c r="AE153" i="11"/>
  <c r="AH153" i="11" s="1"/>
  <c r="AQ153" i="11"/>
  <c r="AP153" i="11"/>
  <c r="U151" i="11"/>
  <c r="V151" i="11" s="1"/>
  <c r="S151" i="11"/>
  <c r="R151" i="11"/>
  <c r="N151" i="11"/>
  <c r="T152" i="11"/>
  <c r="BG136" i="8"/>
  <c r="BJ136" i="8"/>
  <c r="BK136" i="8" s="1"/>
  <c r="BH136" i="8"/>
  <c r="BI137" i="8"/>
  <c r="AO123" i="8"/>
  <c r="AP123" i="8"/>
  <c r="AE123" i="8"/>
  <c r="AQ123" i="8"/>
  <c r="BC154" i="11" l="1"/>
  <c r="BD154" i="11"/>
  <c r="S131" i="8"/>
  <c r="W131" i="8" s="1"/>
  <c r="CA149" i="11"/>
  <c r="CC149" i="11"/>
  <c r="CB149" i="11"/>
  <c r="Y131" i="8"/>
  <c r="M131" i="8"/>
  <c r="X131" i="8"/>
  <c r="AG153" i="11"/>
  <c r="W151" i="11"/>
  <c r="M151" i="11"/>
  <c r="X151" i="11"/>
  <c r="Y151" i="11"/>
  <c r="BL136" i="8"/>
  <c r="BN136" i="8"/>
  <c r="BB136" i="8"/>
  <c r="BM136" i="8"/>
  <c r="AH123" i="8"/>
  <c r="AG123" i="8"/>
  <c r="BB153" i="11" l="1"/>
  <c r="BF153" i="11"/>
  <c r="BG153" i="11"/>
  <c r="BH154" i="11"/>
  <c r="BI153" i="11"/>
  <c r="BJ153" i="11" s="1"/>
  <c r="BT149" i="11"/>
  <c r="BS149" i="11"/>
  <c r="P131" i="8"/>
  <c r="O131" i="8"/>
  <c r="AL153" i="11"/>
  <c r="AF152" i="11"/>
  <c r="AM152" i="11"/>
  <c r="AN152" i="11" s="1"/>
  <c r="AJ152" i="11"/>
  <c r="AK152" i="11"/>
  <c r="P151" i="11"/>
  <c r="O151" i="11"/>
  <c r="BE136" i="8"/>
  <c r="BD136" i="8"/>
  <c r="BC135" i="8" s="1"/>
  <c r="AF122" i="8"/>
  <c r="AJ122" i="8"/>
  <c r="AM122" i="8"/>
  <c r="AN122" i="8" s="1"/>
  <c r="AK122" i="8"/>
  <c r="AL123" i="8"/>
  <c r="BK153" i="11" l="1"/>
  <c r="BA153" i="11"/>
  <c r="BM153" i="11"/>
  <c r="BL153" i="11"/>
  <c r="BW148" i="11"/>
  <c r="BR148" i="11"/>
  <c r="BY148" i="11"/>
  <c r="BZ148" i="11" s="1"/>
  <c r="BQ148" i="11" s="1"/>
  <c r="BV148" i="11"/>
  <c r="BX149" i="11"/>
  <c r="AO152" i="11"/>
  <c r="N130" i="8"/>
  <c r="S130" i="8" s="1"/>
  <c r="U130" i="8"/>
  <c r="V130" i="8" s="1"/>
  <c r="T131" i="8"/>
  <c r="AQ152" i="11"/>
  <c r="AE152" i="11"/>
  <c r="AP152" i="11"/>
  <c r="S150" i="11"/>
  <c r="R150" i="11"/>
  <c r="U150" i="11"/>
  <c r="V150" i="11" s="1"/>
  <c r="N150" i="11"/>
  <c r="T151" i="11"/>
  <c r="BI136" i="8"/>
  <c r="BG135" i="8"/>
  <c r="BH135" i="8"/>
  <c r="BJ135" i="8"/>
  <c r="BK135" i="8" s="1"/>
  <c r="AO122" i="8"/>
  <c r="AQ122" i="8"/>
  <c r="AE122" i="8"/>
  <c r="AP122" i="8"/>
  <c r="BC153" i="11" l="1"/>
  <c r="BD153" i="11"/>
  <c r="R130" i="8"/>
  <c r="CA148" i="11"/>
  <c r="CB148" i="11"/>
  <c r="CC148" i="11"/>
  <c r="W130" i="8"/>
  <c r="X130" i="8"/>
  <c r="M130" i="8"/>
  <c r="Y130" i="8"/>
  <c r="AH152" i="11"/>
  <c r="AG152" i="11"/>
  <c r="W150" i="11"/>
  <c r="M150" i="11"/>
  <c r="Y150" i="11"/>
  <c r="X150" i="11"/>
  <c r="BL135" i="8"/>
  <c r="BN135" i="8"/>
  <c r="BB135" i="8"/>
  <c r="BM135" i="8"/>
  <c r="AH122" i="8"/>
  <c r="AG122" i="8"/>
  <c r="BB152" i="11" l="1"/>
  <c r="BG152" i="11"/>
  <c r="BH153" i="11"/>
  <c r="BI152" i="11"/>
  <c r="BJ152" i="11" s="1"/>
  <c r="BF152" i="11"/>
  <c r="BT148" i="11"/>
  <c r="BS148" i="11"/>
  <c r="P130" i="8"/>
  <c r="O130" i="8"/>
  <c r="AL152" i="11"/>
  <c r="AM151" i="11"/>
  <c r="AN151" i="11" s="1"/>
  <c r="AK151" i="11"/>
  <c r="AF151" i="11"/>
  <c r="AJ151" i="11"/>
  <c r="P150" i="11"/>
  <c r="O150" i="11"/>
  <c r="BE135" i="8"/>
  <c r="BD135" i="8"/>
  <c r="BC134" i="8" s="1"/>
  <c r="AF121" i="8"/>
  <c r="AM121" i="8"/>
  <c r="AN121" i="8" s="1"/>
  <c r="AL122" i="8"/>
  <c r="BK152" i="11" l="1"/>
  <c r="BA152" i="11"/>
  <c r="BL152" i="11"/>
  <c r="BM152" i="11"/>
  <c r="BW147" i="11"/>
  <c r="BR147" i="11"/>
  <c r="BY147" i="11"/>
  <c r="BZ147" i="11" s="1"/>
  <c r="BQ147" i="11" s="1"/>
  <c r="BV147" i="11"/>
  <c r="BX148" i="11"/>
  <c r="U129" i="8"/>
  <c r="V129" i="8" s="1"/>
  <c r="N129" i="8"/>
  <c r="R129" i="8" s="1"/>
  <c r="T130" i="8"/>
  <c r="AO151" i="11"/>
  <c r="AQ151" i="11"/>
  <c r="AP151" i="11"/>
  <c r="AE151" i="11"/>
  <c r="S149" i="11"/>
  <c r="R149" i="11"/>
  <c r="N149" i="11"/>
  <c r="U149" i="11"/>
  <c r="V149" i="11" s="1"/>
  <c r="T150" i="11"/>
  <c r="BI135" i="8"/>
  <c r="BG134" i="8"/>
  <c r="BJ134" i="8"/>
  <c r="BK134" i="8" s="1"/>
  <c r="BH134" i="8"/>
  <c r="AQ121" i="8"/>
  <c r="AE121" i="8"/>
  <c r="AH121" i="8" s="1"/>
  <c r="AP121" i="8"/>
  <c r="BD152" i="11" l="1"/>
  <c r="BC152" i="11"/>
  <c r="AK121" i="8"/>
  <c r="AO121" i="8" s="1"/>
  <c r="AJ121" i="8"/>
  <c r="S129" i="8"/>
  <c r="W129" i="8" s="1"/>
  <c r="CA147" i="11"/>
  <c r="CB147" i="11"/>
  <c r="CC147" i="11"/>
  <c r="X129" i="8"/>
  <c r="Y129" i="8"/>
  <c r="M129" i="8"/>
  <c r="AH151" i="11"/>
  <c r="AG151" i="11"/>
  <c r="W149" i="11"/>
  <c r="M149" i="11"/>
  <c r="Y149" i="11"/>
  <c r="X149" i="11"/>
  <c r="BL134" i="8"/>
  <c r="BB134" i="8"/>
  <c r="BM134" i="8"/>
  <c r="BN134" i="8"/>
  <c r="AG121" i="8"/>
  <c r="AL121" i="8" s="1"/>
  <c r="BB151" i="11" l="1"/>
  <c r="BH152" i="11"/>
  <c r="BF151" i="11"/>
  <c r="BI151" i="11"/>
  <c r="BJ151" i="11" s="1"/>
  <c r="BG151" i="11"/>
  <c r="BT147" i="11"/>
  <c r="BS147" i="11"/>
  <c r="P129" i="8"/>
  <c r="O129" i="8"/>
  <c r="AL151" i="11"/>
  <c r="AK150" i="11"/>
  <c r="AJ150" i="11"/>
  <c r="AF150" i="11"/>
  <c r="AM150" i="11"/>
  <c r="AN150" i="11" s="1"/>
  <c r="P149" i="11"/>
  <c r="O149" i="11"/>
  <c r="BE134" i="8"/>
  <c r="BD134" i="8"/>
  <c r="BC133" i="8" s="1"/>
  <c r="AK120" i="8"/>
  <c r="AO120" i="8" s="1"/>
  <c r="AJ120" i="8"/>
  <c r="AF120" i="8"/>
  <c r="AM120" i="8"/>
  <c r="AN120" i="8" s="1"/>
  <c r="AE120" i="8" s="1"/>
  <c r="BA151" i="11" l="1"/>
  <c r="BL151" i="11"/>
  <c r="BM151" i="11"/>
  <c r="BK151" i="11"/>
  <c r="BW146" i="11"/>
  <c r="BR146" i="11"/>
  <c r="BV146" i="11"/>
  <c r="BY146" i="11"/>
  <c r="BZ146" i="11" s="1"/>
  <c r="BQ146" i="11" s="1"/>
  <c r="BX147" i="11"/>
  <c r="U128" i="8"/>
  <c r="V128" i="8" s="1"/>
  <c r="N128" i="8"/>
  <c r="T129" i="8"/>
  <c r="AO150" i="11"/>
  <c r="AE150" i="11"/>
  <c r="AP150" i="11"/>
  <c r="AQ150" i="11"/>
  <c r="R148" i="11"/>
  <c r="N148" i="11"/>
  <c r="S148" i="11"/>
  <c r="U148" i="11"/>
  <c r="V148" i="11" s="1"/>
  <c r="T149" i="11"/>
  <c r="BG133" i="8"/>
  <c r="BJ133" i="8"/>
  <c r="BK133" i="8" s="1"/>
  <c r="BI134" i="8"/>
  <c r="AQ120" i="8"/>
  <c r="AP120" i="8"/>
  <c r="AH120" i="8"/>
  <c r="AG120" i="8"/>
  <c r="BD151" i="11" l="1"/>
  <c r="BC151" i="11"/>
  <c r="BH133" i="8"/>
  <c r="BL133" i="8" s="1"/>
  <c r="CA146" i="11"/>
  <c r="CC146" i="11"/>
  <c r="CB146" i="11"/>
  <c r="X128" i="8"/>
  <c r="Y128" i="8"/>
  <c r="M128" i="8"/>
  <c r="AH150" i="11"/>
  <c r="AG150" i="11"/>
  <c r="W148" i="11"/>
  <c r="M148" i="11"/>
  <c r="X148" i="11"/>
  <c r="Y148" i="11"/>
  <c r="BB133" i="8"/>
  <c r="BM133" i="8"/>
  <c r="BN133" i="8"/>
  <c r="AM119" i="8"/>
  <c r="AN119" i="8" s="1"/>
  <c r="AF119" i="8"/>
  <c r="AK119" i="8"/>
  <c r="AJ119" i="8"/>
  <c r="AL120" i="8"/>
  <c r="BB150" i="11" l="1"/>
  <c r="BH151" i="11"/>
  <c r="BI150" i="11"/>
  <c r="BJ150" i="11" s="1"/>
  <c r="BG150" i="11"/>
  <c r="BF150" i="11"/>
  <c r="BT146" i="11"/>
  <c r="BS146" i="11"/>
  <c r="P128" i="8"/>
  <c r="O128" i="8"/>
  <c r="AL150" i="11"/>
  <c r="AK149" i="11"/>
  <c r="AF149" i="11"/>
  <c r="AM149" i="11"/>
  <c r="AN149" i="11" s="1"/>
  <c r="AJ149" i="11"/>
  <c r="P148" i="11"/>
  <c r="O148" i="11"/>
  <c r="BE133" i="8"/>
  <c r="BD133" i="8"/>
  <c r="BC132" i="8" s="1"/>
  <c r="AO119" i="8"/>
  <c r="AQ119" i="8"/>
  <c r="AE119" i="8"/>
  <c r="AP119" i="8"/>
  <c r="BL150" i="11" l="1"/>
  <c r="BM150" i="11"/>
  <c r="BA150" i="11"/>
  <c r="BK150" i="11"/>
  <c r="BW145" i="11"/>
  <c r="BR145" i="11"/>
  <c r="S128" i="8"/>
  <c r="W128" i="8" s="1"/>
  <c r="R128" i="8"/>
  <c r="BV145" i="11"/>
  <c r="BY145" i="11"/>
  <c r="BZ145" i="11" s="1"/>
  <c r="BQ145" i="11" s="1"/>
  <c r="BX146" i="11"/>
  <c r="U127" i="8"/>
  <c r="V127" i="8" s="1"/>
  <c r="N127" i="8"/>
  <c r="T128" i="8"/>
  <c r="AO149" i="11"/>
  <c r="AE149" i="11"/>
  <c r="AQ149" i="11"/>
  <c r="AP149" i="11"/>
  <c r="U147" i="11"/>
  <c r="V147" i="11" s="1"/>
  <c r="S147" i="11"/>
  <c r="R147" i="11"/>
  <c r="N147" i="11"/>
  <c r="T148" i="11"/>
  <c r="BI133" i="8"/>
  <c r="BJ132" i="8"/>
  <c r="BK132" i="8" s="1"/>
  <c r="BH132" i="8"/>
  <c r="AH119" i="8"/>
  <c r="AG119" i="8"/>
  <c r="BD150" i="11" l="1"/>
  <c r="BC150" i="11"/>
  <c r="BG132" i="8"/>
  <c r="CA145" i="11"/>
  <c r="CC145" i="11"/>
  <c r="CB145" i="11"/>
  <c r="M127" i="8"/>
  <c r="Y127" i="8"/>
  <c r="X127" i="8"/>
  <c r="AH149" i="11"/>
  <c r="AG149" i="11"/>
  <c r="W147" i="11"/>
  <c r="M147" i="11"/>
  <c r="X147" i="11"/>
  <c r="Y147" i="11"/>
  <c r="BL132" i="8"/>
  <c r="BM132" i="8"/>
  <c r="BB132" i="8"/>
  <c r="BN132" i="8"/>
  <c r="AM118" i="8"/>
  <c r="AN118" i="8" s="1"/>
  <c r="AF118" i="8"/>
  <c r="AJ118" i="8"/>
  <c r="AK118" i="8"/>
  <c r="AL119" i="8"/>
  <c r="BG149" i="11" l="1"/>
  <c r="BI149" i="11"/>
  <c r="BJ149" i="11" s="1"/>
  <c r="BF149" i="11"/>
  <c r="BB149" i="11"/>
  <c r="BH150" i="11"/>
  <c r="BT145" i="11"/>
  <c r="BS145" i="11"/>
  <c r="BR144" i="11" s="1"/>
  <c r="P127" i="8"/>
  <c r="O127" i="8"/>
  <c r="AL149" i="11"/>
  <c r="AK148" i="11"/>
  <c r="AF148" i="11"/>
  <c r="AM148" i="11"/>
  <c r="AN148" i="11" s="1"/>
  <c r="AJ148" i="11"/>
  <c r="P147" i="11"/>
  <c r="O147" i="11"/>
  <c r="BE132" i="8"/>
  <c r="BD132" i="8"/>
  <c r="BC131" i="8" s="1"/>
  <c r="AO118" i="8"/>
  <c r="AQ118" i="8"/>
  <c r="AE118" i="8"/>
  <c r="AP118" i="8"/>
  <c r="BK149" i="11" l="1"/>
  <c r="BL149" i="11"/>
  <c r="BM149" i="11"/>
  <c r="BA149" i="11"/>
  <c r="S127" i="8"/>
  <c r="W127" i="8" s="1"/>
  <c r="R127" i="8"/>
  <c r="BY144" i="11"/>
  <c r="BZ144" i="11" s="1"/>
  <c r="BQ144" i="11" s="1"/>
  <c r="BW144" i="11"/>
  <c r="BX145" i="11"/>
  <c r="T127" i="8"/>
  <c r="R126" i="8"/>
  <c r="N126" i="8"/>
  <c r="S126" i="8" s="1"/>
  <c r="U126" i="8"/>
  <c r="V126" i="8" s="1"/>
  <c r="AO148" i="11"/>
  <c r="AE148" i="11"/>
  <c r="AP148" i="11"/>
  <c r="AQ148" i="11"/>
  <c r="N146" i="11"/>
  <c r="S146" i="11"/>
  <c r="U146" i="11"/>
  <c r="V146" i="11" s="1"/>
  <c r="R146" i="11"/>
  <c r="T147" i="11"/>
  <c r="BJ131" i="8"/>
  <c r="BK131" i="8" s="1"/>
  <c r="BI132" i="8"/>
  <c r="AH118" i="8"/>
  <c r="AG118" i="8"/>
  <c r="BD149" i="11" l="1"/>
  <c r="BC149" i="11"/>
  <c r="CA144" i="11"/>
  <c r="BV144" i="11"/>
  <c r="CC144" i="11"/>
  <c r="CB144" i="11"/>
  <c r="W126" i="8"/>
  <c r="M126" i="8"/>
  <c r="X126" i="8"/>
  <c r="Y126" i="8"/>
  <c r="AH148" i="11"/>
  <c r="AG148" i="11"/>
  <c r="W146" i="11"/>
  <c r="M146" i="11"/>
  <c r="X146" i="11"/>
  <c r="Y146" i="11"/>
  <c r="BN131" i="8"/>
  <c r="BB131" i="8"/>
  <c r="BM131" i="8"/>
  <c r="AM117" i="8"/>
  <c r="AN117" i="8" s="1"/>
  <c r="AF117" i="8"/>
  <c r="AJ117" i="8"/>
  <c r="AK117" i="8"/>
  <c r="AL118" i="8"/>
  <c r="BB148" i="11" l="1"/>
  <c r="BF148" i="11"/>
  <c r="BI148" i="11"/>
  <c r="BJ148" i="11" s="1"/>
  <c r="BG148" i="11"/>
  <c r="BH149" i="11"/>
  <c r="BT144" i="11"/>
  <c r="BS144" i="11"/>
  <c r="BR143" i="11" s="1"/>
  <c r="P126" i="8"/>
  <c r="O126" i="8"/>
  <c r="AL148" i="11"/>
  <c r="AK147" i="11"/>
  <c r="AF147" i="11"/>
  <c r="AM147" i="11"/>
  <c r="AN147" i="11" s="1"/>
  <c r="AJ147" i="11"/>
  <c r="P146" i="11"/>
  <c r="O146" i="11"/>
  <c r="BE131" i="8"/>
  <c r="BD131" i="8"/>
  <c r="BC130" i="8" s="1"/>
  <c r="AO117" i="8"/>
  <c r="AP117" i="8"/>
  <c r="AE117" i="8"/>
  <c r="AQ117" i="8"/>
  <c r="BK148" i="11" l="1"/>
  <c r="BA148" i="11"/>
  <c r="BL148" i="11"/>
  <c r="BM148" i="11"/>
  <c r="BG131" i="8"/>
  <c r="BH131" i="8"/>
  <c r="BL131" i="8" s="1"/>
  <c r="BW143" i="11"/>
  <c r="BY143" i="11"/>
  <c r="BZ143" i="11" s="1"/>
  <c r="BQ143" i="11" s="1"/>
  <c r="BV143" i="11"/>
  <c r="BX144" i="11"/>
  <c r="N125" i="8"/>
  <c r="S125" i="8" s="1"/>
  <c r="U125" i="8"/>
  <c r="V125" i="8" s="1"/>
  <c r="T126" i="8"/>
  <c r="AO147" i="11"/>
  <c r="AQ147" i="11"/>
  <c r="AP147" i="11"/>
  <c r="AE147" i="11"/>
  <c r="U145" i="11"/>
  <c r="V145" i="11" s="1"/>
  <c r="N145" i="11"/>
  <c r="S145" i="11" s="1"/>
  <c r="T146" i="11"/>
  <c r="BJ130" i="8"/>
  <c r="BK130" i="8" s="1"/>
  <c r="BI131" i="8"/>
  <c r="AH117" i="8"/>
  <c r="AG117" i="8"/>
  <c r="BD148" i="11" l="1"/>
  <c r="BC148" i="11"/>
  <c r="BH148" i="11" s="1"/>
  <c r="R145" i="11"/>
  <c r="R125" i="8"/>
  <c r="CA143" i="11"/>
  <c r="CC143" i="11"/>
  <c r="CB143" i="11"/>
  <c r="W125" i="8"/>
  <c r="M125" i="8"/>
  <c r="X125" i="8"/>
  <c r="Y125" i="8"/>
  <c r="AH147" i="11"/>
  <c r="AG147" i="11"/>
  <c r="W145" i="11"/>
  <c r="M145" i="11"/>
  <c r="X145" i="11"/>
  <c r="Y145" i="11"/>
  <c r="BN130" i="8"/>
  <c r="BB130" i="8"/>
  <c r="BM130" i="8"/>
  <c r="AF116" i="8"/>
  <c r="AM116" i="8"/>
  <c r="AN116" i="8" s="1"/>
  <c r="AJ116" i="8"/>
  <c r="AK116" i="8"/>
  <c r="AL117" i="8"/>
  <c r="BB147" i="11" l="1"/>
  <c r="BI147" i="11"/>
  <c r="BJ147" i="11" s="1"/>
  <c r="BG147" i="11"/>
  <c r="BK147" i="11" s="1"/>
  <c r="BF147" i="11"/>
  <c r="BT143" i="11"/>
  <c r="BS143" i="11"/>
  <c r="BR142" i="11" s="1"/>
  <c r="P125" i="8"/>
  <c r="O125" i="8"/>
  <c r="AL147" i="11"/>
  <c r="AK146" i="11"/>
  <c r="AF146" i="11"/>
  <c r="AJ146" i="11"/>
  <c r="AM146" i="11"/>
  <c r="AN146" i="11" s="1"/>
  <c r="P145" i="11"/>
  <c r="O145" i="11"/>
  <c r="BE130" i="8"/>
  <c r="BD130" i="8"/>
  <c r="BC129" i="8" s="1"/>
  <c r="AO116" i="8"/>
  <c r="AQ116" i="8"/>
  <c r="AE116" i="8"/>
  <c r="AG116" i="8" s="1"/>
  <c r="AP116" i="8"/>
  <c r="BL147" i="11" l="1"/>
  <c r="BA147" i="11"/>
  <c r="BM147" i="11"/>
  <c r="BG130" i="8"/>
  <c r="BH130" i="8"/>
  <c r="BL130" i="8" s="1"/>
  <c r="BY142" i="11"/>
  <c r="BZ142" i="11" s="1"/>
  <c r="BQ142" i="11" s="1"/>
  <c r="BX143" i="11"/>
  <c r="N124" i="8"/>
  <c r="R124" i="8" s="1"/>
  <c r="U124" i="8"/>
  <c r="V124" i="8" s="1"/>
  <c r="T125" i="8"/>
  <c r="AO146" i="11"/>
  <c r="AP146" i="11"/>
  <c r="AQ146" i="11"/>
  <c r="AE146" i="11"/>
  <c r="N144" i="11"/>
  <c r="R144" i="11" s="1"/>
  <c r="U144" i="11"/>
  <c r="V144" i="11" s="1"/>
  <c r="T145" i="11"/>
  <c r="BH129" i="8"/>
  <c r="BJ129" i="8"/>
  <c r="BK129" i="8" s="1"/>
  <c r="BG129" i="8"/>
  <c r="BI130" i="8"/>
  <c r="AM115" i="8"/>
  <c r="AN115" i="8" s="1"/>
  <c r="AF115" i="8"/>
  <c r="AJ115" i="8"/>
  <c r="AK115" i="8"/>
  <c r="AH116" i="8"/>
  <c r="AL116" i="8"/>
  <c r="BD147" i="11" l="1"/>
  <c r="BC147" i="11"/>
  <c r="S144" i="11"/>
  <c r="W144" i="11" s="1"/>
  <c r="S124" i="8"/>
  <c r="W124" i="8" s="1"/>
  <c r="CC142" i="11"/>
  <c r="CB142" i="11"/>
  <c r="X124" i="8"/>
  <c r="Y124" i="8"/>
  <c r="M124" i="8"/>
  <c r="AH146" i="11"/>
  <c r="AG146" i="11"/>
  <c r="M144" i="11"/>
  <c r="Y144" i="11"/>
  <c r="X144" i="11"/>
  <c r="BL129" i="8"/>
  <c r="BM129" i="8"/>
  <c r="BB129" i="8"/>
  <c r="BN129" i="8"/>
  <c r="AO115" i="8"/>
  <c r="AP115" i="8"/>
  <c r="AE115" i="8"/>
  <c r="AQ115" i="8"/>
  <c r="BB146" i="11" l="1"/>
  <c r="BI146" i="11"/>
  <c r="BJ146" i="11" s="1"/>
  <c r="BG146" i="11"/>
  <c r="BH147" i="11"/>
  <c r="BF146" i="11"/>
  <c r="BT142" i="11"/>
  <c r="BS142" i="11"/>
  <c r="P124" i="8"/>
  <c r="O124" i="8"/>
  <c r="AL146" i="11"/>
  <c r="AF145" i="11"/>
  <c r="AM145" i="11"/>
  <c r="AN145" i="11" s="1"/>
  <c r="AK145" i="11"/>
  <c r="AJ145" i="11"/>
  <c r="P144" i="11"/>
  <c r="O144" i="11"/>
  <c r="BE129" i="8"/>
  <c r="BD129" i="8"/>
  <c r="BC128" i="8" s="1"/>
  <c r="AH115" i="8"/>
  <c r="AG115" i="8"/>
  <c r="BK146" i="11" l="1"/>
  <c r="BM146" i="11"/>
  <c r="BL146" i="11"/>
  <c r="BA146" i="11"/>
  <c r="BW141" i="11"/>
  <c r="BR141" i="11"/>
  <c r="BW142" i="11"/>
  <c r="CA142" i="11" s="1"/>
  <c r="BV142" i="11"/>
  <c r="BY141" i="11"/>
  <c r="BZ141" i="11" s="1"/>
  <c r="BQ141" i="11" s="1"/>
  <c r="BV141" i="11"/>
  <c r="BX142" i="11"/>
  <c r="U123" i="8"/>
  <c r="V123" i="8" s="1"/>
  <c r="N123" i="8"/>
  <c r="R123" i="8" s="1"/>
  <c r="T124" i="8"/>
  <c r="AO145" i="11"/>
  <c r="AE145" i="11"/>
  <c r="AQ145" i="11"/>
  <c r="AP145" i="11"/>
  <c r="N143" i="11"/>
  <c r="R143" i="11"/>
  <c r="U143" i="11"/>
  <c r="V143" i="11" s="1"/>
  <c r="S143" i="11"/>
  <c r="T144" i="11"/>
  <c r="BH128" i="8"/>
  <c r="BJ128" i="8"/>
  <c r="BK128" i="8" s="1"/>
  <c r="BG128" i="8"/>
  <c r="BI129" i="8"/>
  <c r="AM114" i="8"/>
  <c r="AN114" i="8" s="1"/>
  <c r="AF114" i="8"/>
  <c r="AK114" i="8"/>
  <c r="AJ114" i="8"/>
  <c r="AL115" i="8"/>
  <c r="BD146" i="11" l="1"/>
  <c r="BC146" i="11"/>
  <c r="S123" i="8"/>
  <c r="W123" i="8" s="1"/>
  <c r="CA141" i="11"/>
  <c r="CB141" i="11"/>
  <c r="CC141" i="11"/>
  <c r="X123" i="8"/>
  <c r="M123" i="8"/>
  <c r="Y123" i="8"/>
  <c r="AH145" i="11"/>
  <c r="AG145" i="11"/>
  <c r="W143" i="11"/>
  <c r="M143" i="11"/>
  <c r="Y143" i="11"/>
  <c r="X143" i="11"/>
  <c r="BM128" i="8"/>
  <c r="BN128" i="8"/>
  <c r="BB128" i="8"/>
  <c r="BL128" i="8"/>
  <c r="AO114" i="8"/>
  <c r="AQ114" i="8"/>
  <c r="AE114" i="8"/>
  <c r="AP114" i="8"/>
  <c r="BB145" i="11" l="1"/>
  <c r="BG145" i="11"/>
  <c r="BI145" i="11"/>
  <c r="BJ145" i="11" s="1"/>
  <c r="BF145" i="11"/>
  <c r="BH146" i="11"/>
  <c r="BT141" i="11"/>
  <c r="BS141" i="11"/>
  <c r="BR140" i="11" s="1"/>
  <c r="O123" i="8"/>
  <c r="T123" i="8" s="1"/>
  <c r="P123" i="8"/>
  <c r="AL145" i="11"/>
  <c r="AM144" i="11"/>
  <c r="AN144" i="11" s="1"/>
  <c r="AF144" i="11"/>
  <c r="AK144" i="11" s="1"/>
  <c r="P143" i="11"/>
  <c r="O143" i="11"/>
  <c r="BE128" i="8"/>
  <c r="BD128" i="8"/>
  <c r="BC127" i="8" s="1"/>
  <c r="AH114" i="8"/>
  <c r="AG114" i="8"/>
  <c r="BK145" i="11" l="1"/>
  <c r="BM145" i="11"/>
  <c r="BA145" i="11"/>
  <c r="BL145" i="11"/>
  <c r="AJ144" i="11"/>
  <c r="BV140" i="11"/>
  <c r="BY140" i="11"/>
  <c r="BZ140" i="11" s="1"/>
  <c r="BQ140" i="11" s="1"/>
  <c r="BX141" i="11"/>
  <c r="N122" i="8"/>
  <c r="R122" i="8" s="1"/>
  <c r="U122" i="8"/>
  <c r="V122" i="8" s="1"/>
  <c r="AO144" i="11"/>
  <c r="AQ144" i="11"/>
  <c r="AE144" i="11"/>
  <c r="AH144" i="11" s="1"/>
  <c r="AP144" i="11"/>
  <c r="U142" i="11"/>
  <c r="V142" i="11" s="1"/>
  <c r="N142" i="11"/>
  <c r="R142" i="11" s="1"/>
  <c r="T143" i="11"/>
  <c r="BH127" i="8"/>
  <c r="BJ127" i="8"/>
  <c r="BK127" i="8" s="1"/>
  <c r="BG127" i="8"/>
  <c r="BI128" i="8"/>
  <c r="AM113" i="8"/>
  <c r="AN113" i="8" s="1"/>
  <c r="AF113" i="8"/>
  <c r="AJ113" i="8"/>
  <c r="AK113" i="8"/>
  <c r="AL114" i="8"/>
  <c r="BD145" i="11" l="1"/>
  <c r="BC145" i="11"/>
  <c r="S142" i="11"/>
  <c r="W142" i="11" s="1"/>
  <c r="BW140" i="11"/>
  <c r="CA140" i="11" s="1"/>
  <c r="S122" i="8"/>
  <c r="W122" i="8" s="1"/>
  <c r="CB140" i="11"/>
  <c r="CC140" i="11"/>
  <c r="Y122" i="8"/>
  <c r="M122" i="8"/>
  <c r="X122" i="8"/>
  <c r="AG144" i="11"/>
  <c r="M142" i="11"/>
  <c r="X142" i="11"/>
  <c r="Y142" i="11"/>
  <c r="BL127" i="8"/>
  <c r="BN127" i="8"/>
  <c r="BB127" i="8"/>
  <c r="BM127" i="8"/>
  <c r="AO113" i="8"/>
  <c r="AP113" i="8"/>
  <c r="AE113" i="8"/>
  <c r="AQ113" i="8"/>
  <c r="BB144" i="11" l="1"/>
  <c r="BG144" i="11"/>
  <c r="BH145" i="11"/>
  <c r="BI144" i="11"/>
  <c r="BJ144" i="11" s="1"/>
  <c r="BF144" i="11"/>
  <c r="BS140" i="11"/>
  <c r="BR139" i="11" s="1"/>
  <c r="BT140" i="11"/>
  <c r="P122" i="8"/>
  <c r="O122" i="8"/>
  <c r="AL144" i="11"/>
  <c r="AM143" i="11"/>
  <c r="AN143" i="11" s="1"/>
  <c r="AF143" i="11"/>
  <c r="AJ143" i="11" s="1"/>
  <c r="P142" i="11"/>
  <c r="O142" i="11"/>
  <c r="BE127" i="8"/>
  <c r="BD127" i="8"/>
  <c r="BC126" i="8" s="1"/>
  <c r="AH113" i="8"/>
  <c r="AG113" i="8"/>
  <c r="AK143" i="11" l="1"/>
  <c r="BK144" i="11"/>
  <c r="BM144" i="11"/>
  <c r="BL144" i="11"/>
  <c r="BA144" i="11"/>
  <c r="BX140" i="11"/>
  <c r="BY139" i="11"/>
  <c r="BZ139" i="11" s="1"/>
  <c r="BQ139" i="11" s="1"/>
  <c r="N121" i="8"/>
  <c r="S121" i="8" s="1"/>
  <c r="U121" i="8"/>
  <c r="V121" i="8" s="1"/>
  <c r="T122" i="8"/>
  <c r="AO143" i="11"/>
  <c r="AQ143" i="11"/>
  <c r="AE143" i="11"/>
  <c r="AP143" i="11"/>
  <c r="U141" i="11"/>
  <c r="V141" i="11" s="1"/>
  <c r="N141" i="11"/>
  <c r="R141" i="11" s="1"/>
  <c r="T142" i="11"/>
  <c r="BJ126" i="8"/>
  <c r="BK126" i="8" s="1"/>
  <c r="BH126" i="8"/>
  <c r="BG126" i="8"/>
  <c r="BI127" i="8"/>
  <c r="AF112" i="8"/>
  <c r="AM112" i="8"/>
  <c r="AN112" i="8" s="1"/>
  <c r="AJ112" i="8"/>
  <c r="AK112" i="8"/>
  <c r="AL113" i="8"/>
  <c r="S141" i="11" l="1"/>
  <c r="W141" i="11" s="1"/>
  <c r="BD144" i="11"/>
  <c r="BC144" i="11"/>
  <c r="BW139" i="11"/>
  <c r="CA139" i="11" s="1"/>
  <c r="R121" i="8"/>
  <c r="BV139" i="11"/>
  <c r="CB139" i="11"/>
  <c r="CC139" i="11"/>
  <c r="W121" i="8"/>
  <c r="X121" i="8"/>
  <c r="Y121" i="8"/>
  <c r="M121" i="8"/>
  <c r="AH143" i="11"/>
  <c r="AG143" i="11"/>
  <c r="BL126" i="8"/>
  <c r="M141" i="11"/>
  <c r="Y141" i="11"/>
  <c r="X141" i="11"/>
  <c r="BN126" i="8"/>
  <c r="BM126" i="8"/>
  <c r="BB126" i="8"/>
  <c r="AO112" i="8"/>
  <c r="AQ112" i="8"/>
  <c r="AE112" i="8"/>
  <c r="AG112" i="8" s="1"/>
  <c r="AP112" i="8"/>
  <c r="BB143" i="11" l="1"/>
  <c r="BI143" i="11"/>
  <c r="BJ143" i="11" s="1"/>
  <c r="BH144" i="11"/>
  <c r="BF143" i="11"/>
  <c r="BG143" i="11"/>
  <c r="BS139" i="11"/>
  <c r="BR138" i="11" s="1"/>
  <c r="BT139" i="11"/>
  <c r="P121" i="8"/>
  <c r="O121" i="8"/>
  <c r="AL143" i="11"/>
  <c r="AM142" i="11"/>
  <c r="AN142" i="11" s="1"/>
  <c r="AF142" i="11"/>
  <c r="AK142" i="11" s="1"/>
  <c r="P141" i="11"/>
  <c r="O141" i="11"/>
  <c r="BE126" i="8"/>
  <c r="BD126" i="8"/>
  <c r="BC125" i="8" s="1"/>
  <c r="AF111" i="8"/>
  <c r="AM111" i="8"/>
  <c r="AN111" i="8" s="1"/>
  <c r="AJ111" i="8"/>
  <c r="AK111" i="8"/>
  <c r="AH112" i="8"/>
  <c r="AL112" i="8"/>
  <c r="BK143" i="11" l="1"/>
  <c r="BA143" i="11"/>
  <c r="BL143" i="11"/>
  <c r="BM143" i="11"/>
  <c r="AJ142" i="11"/>
  <c r="BX139" i="11"/>
  <c r="BY138" i="11"/>
  <c r="BZ138" i="11" s="1"/>
  <c r="BQ138" i="11" s="1"/>
  <c r="T121" i="8"/>
  <c r="U120" i="8"/>
  <c r="V120" i="8" s="1"/>
  <c r="N120" i="8"/>
  <c r="AO142" i="11"/>
  <c r="AQ142" i="11"/>
  <c r="AP142" i="11"/>
  <c r="AE142" i="11"/>
  <c r="AH142" i="11" s="1"/>
  <c r="U140" i="11"/>
  <c r="V140" i="11" s="1"/>
  <c r="N140" i="11"/>
  <c r="S140" i="11" s="1"/>
  <c r="T141" i="11"/>
  <c r="BJ125" i="8"/>
  <c r="BK125" i="8" s="1"/>
  <c r="BG125" i="8"/>
  <c r="BH125" i="8"/>
  <c r="BI126" i="8"/>
  <c r="AO111" i="8"/>
  <c r="AP111" i="8"/>
  <c r="AE111" i="8"/>
  <c r="AG111" i="8" s="1"/>
  <c r="AQ111" i="8"/>
  <c r="BD143" i="11" l="1"/>
  <c r="BC143" i="11"/>
  <c r="BW138" i="11"/>
  <c r="CA138" i="11" s="1"/>
  <c r="R140" i="11"/>
  <c r="BV138" i="11"/>
  <c r="CB138" i="11"/>
  <c r="CC138" i="11"/>
  <c r="M120" i="8"/>
  <c r="X120" i="8"/>
  <c r="Y120" i="8"/>
  <c r="AG142" i="11"/>
  <c r="W140" i="11"/>
  <c r="M140" i="11"/>
  <c r="Y140" i="11"/>
  <c r="X140" i="11"/>
  <c r="BL125" i="8"/>
  <c r="BM125" i="8"/>
  <c r="BB125" i="8"/>
  <c r="BN125" i="8"/>
  <c r="AF110" i="8"/>
  <c r="AM110" i="8"/>
  <c r="AN110" i="8" s="1"/>
  <c r="AJ110" i="8"/>
  <c r="AK110" i="8"/>
  <c r="AH111" i="8"/>
  <c r="AL111" i="8"/>
  <c r="BB142" i="11" l="1"/>
  <c r="BG142" i="11"/>
  <c r="BH143" i="11"/>
  <c r="BF142" i="11"/>
  <c r="BI142" i="11"/>
  <c r="BJ142" i="11" s="1"/>
  <c r="BS138" i="11"/>
  <c r="BR137" i="11" s="1"/>
  <c r="BT138" i="11"/>
  <c r="P120" i="8"/>
  <c r="O120" i="8"/>
  <c r="AL142" i="11"/>
  <c r="AM141" i="11"/>
  <c r="AN141" i="11" s="1"/>
  <c r="AF141" i="11"/>
  <c r="AK141" i="11" s="1"/>
  <c r="P140" i="11"/>
  <c r="O140" i="11"/>
  <c r="BE125" i="8"/>
  <c r="BD125" i="8"/>
  <c r="AO110" i="8"/>
  <c r="AQ110" i="8"/>
  <c r="AE110" i="8"/>
  <c r="AG110" i="8" s="1"/>
  <c r="AP110" i="8"/>
  <c r="BK142" i="11" l="1"/>
  <c r="BA142" i="11"/>
  <c r="BM142" i="11"/>
  <c r="BL142" i="11"/>
  <c r="BI125" i="8"/>
  <c r="BC124" i="8"/>
  <c r="AJ141" i="11"/>
  <c r="BX138" i="11"/>
  <c r="R120" i="8"/>
  <c r="S120" i="8"/>
  <c r="W120" i="8" s="1"/>
  <c r="BY137" i="11"/>
  <c r="BZ137" i="11" s="1"/>
  <c r="BQ137" i="11" s="1"/>
  <c r="N119" i="8"/>
  <c r="U119" i="8"/>
  <c r="V119" i="8" s="1"/>
  <c r="T120" i="8"/>
  <c r="AO141" i="11"/>
  <c r="AQ141" i="11"/>
  <c r="AP141" i="11"/>
  <c r="AE141" i="11"/>
  <c r="U139" i="11"/>
  <c r="V139" i="11" s="1"/>
  <c r="N139" i="11"/>
  <c r="S139" i="11" s="1"/>
  <c r="T140" i="11"/>
  <c r="BH124" i="8"/>
  <c r="BG124" i="8"/>
  <c r="BJ124" i="8"/>
  <c r="BK124" i="8" s="1"/>
  <c r="AF109" i="8"/>
  <c r="AM109" i="8"/>
  <c r="AN109" i="8" s="1"/>
  <c r="AK109" i="8"/>
  <c r="AJ109" i="8"/>
  <c r="AL110" i="8"/>
  <c r="AH110" i="8"/>
  <c r="BC142" i="11" l="1"/>
  <c r="BD142" i="11"/>
  <c r="BL124" i="8"/>
  <c r="BW137" i="11"/>
  <c r="CA137" i="11" s="1"/>
  <c r="R139" i="11"/>
  <c r="BV137" i="11"/>
  <c r="CB137" i="11"/>
  <c r="CC137" i="11"/>
  <c r="X119" i="8"/>
  <c r="Y119" i="8"/>
  <c r="M119" i="8"/>
  <c r="AH141" i="11"/>
  <c r="AG141" i="11"/>
  <c r="W139" i="11"/>
  <c r="M139" i="11"/>
  <c r="Y139" i="11"/>
  <c r="X139" i="11"/>
  <c r="BN124" i="8"/>
  <c r="BM124" i="8"/>
  <c r="BB124" i="8"/>
  <c r="AO109" i="8"/>
  <c r="AQ109" i="8"/>
  <c r="AE109" i="8"/>
  <c r="AG109" i="8" s="1"/>
  <c r="AP109" i="8"/>
  <c r="BB141" i="11" l="1"/>
  <c r="BI141" i="11"/>
  <c r="BJ141" i="11" s="1"/>
  <c r="BH142" i="11"/>
  <c r="BG141" i="11"/>
  <c r="BF141" i="11"/>
  <c r="BT137" i="11"/>
  <c r="BS137" i="11"/>
  <c r="BR136" i="11" s="1"/>
  <c r="P119" i="8"/>
  <c r="O119" i="8"/>
  <c r="AM140" i="11"/>
  <c r="AN140" i="11" s="1"/>
  <c r="AF140" i="11"/>
  <c r="AK140" i="11" s="1"/>
  <c r="AL141" i="11"/>
  <c r="P139" i="11"/>
  <c r="O139" i="11"/>
  <c r="BE124" i="8"/>
  <c r="BD124" i="8"/>
  <c r="BC123" i="8" s="1"/>
  <c r="AM108" i="8"/>
  <c r="AN108" i="8" s="1"/>
  <c r="AF108" i="8"/>
  <c r="AK108" i="8" s="1"/>
  <c r="AJ108" i="8"/>
  <c r="AH109" i="8"/>
  <c r="AL109" i="8"/>
  <c r="BK141" i="11" l="1"/>
  <c r="BA141" i="11"/>
  <c r="BL141" i="11"/>
  <c r="BM141" i="11"/>
  <c r="R119" i="8"/>
  <c r="S119" i="8"/>
  <c r="W119" i="8" s="1"/>
  <c r="BY136" i="11"/>
  <c r="BZ136" i="11" s="1"/>
  <c r="BQ136" i="11" s="1"/>
  <c r="BW136" i="11"/>
  <c r="BX137" i="11"/>
  <c r="N118" i="8"/>
  <c r="U118" i="8"/>
  <c r="V118" i="8" s="1"/>
  <c r="T119" i="8"/>
  <c r="AO140" i="11"/>
  <c r="AJ140" i="11"/>
  <c r="AE140" i="11"/>
  <c r="AP140" i="11"/>
  <c r="AQ140" i="11"/>
  <c r="U138" i="11"/>
  <c r="V138" i="11" s="1"/>
  <c r="N138" i="11"/>
  <c r="R138" i="11" s="1"/>
  <c r="T139" i="11"/>
  <c r="BJ123" i="8"/>
  <c r="BK123" i="8" s="1"/>
  <c r="BG123" i="8"/>
  <c r="BH123" i="8"/>
  <c r="BI124" i="8"/>
  <c r="AO108" i="8"/>
  <c r="AP108" i="8"/>
  <c r="AE108" i="8"/>
  <c r="AQ108" i="8"/>
  <c r="BD141" i="11" l="1"/>
  <c r="BC141" i="11"/>
  <c r="S138" i="11"/>
  <c r="W138" i="11" s="1"/>
  <c r="CA136" i="11"/>
  <c r="BV136" i="11"/>
  <c r="CB136" i="11"/>
  <c r="CC136" i="11"/>
  <c r="BL123" i="8"/>
  <c r="M118" i="8"/>
  <c r="Y118" i="8"/>
  <c r="X118" i="8"/>
  <c r="AH140" i="11"/>
  <c r="AG140" i="11"/>
  <c r="M138" i="11"/>
  <c r="X138" i="11"/>
  <c r="Y138" i="11"/>
  <c r="BB123" i="8"/>
  <c r="BM123" i="8"/>
  <c r="BN123" i="8"/>
  <c r="AG108" i="8"/>
  <c r="AH108" i="8"/>
  <c r="BB140" i="11" l="1"/>
  <c r="BI140" i="11"/>
  <c r="BJ140" i="11" s="1"/>
  <c r="BH141" i="11"/>
  <c r="BT136" i="11"/>
  <c r="BS136" i="11"/>
  <c r="BR135" i="11" s="1"/>
  <c r="P118" i="8"/>
  <c r="O118" i="8"/>
  <c r="T118" i="8" s="1"/>
  <c r="AM139" i="11"/>
  <c r="AN139" i="11" s="1"/>
  <c r="AF139" i="11"/>
  <c r="AK139" i="11" s="1"/>
  <c r="AL140" i="11"/>
  <c r="P138" i="11"/>
  <c r="O138" i="11"/>
  <c r="BE123" i="8"/>
  <c r="BD123" i="8"/>
  <c r="BC122" i="8" s="1"/>
  <c r="AF107" i="8"/>
  <c r="AJ107" i="8" s="1"/>
  <c r="AM107" i="8"/>
  <c r="AN107" i="8" s="1"/>
  <c r="AK107" i="8"/>
  <c r="AL108" i="8"/>
  <c r="BL140" i="11" l="1"/>
  <c r="BA140" i="11"/>
  <c r="BM140" i="11"/>
  <c r="BF140" i="11"/>
  <c r="BG140" i="11"/>
  <c r="BK140" i="11" s="1"/>
  <c r="R118" i="8"/>
  <c r="S118" i="8"/>
  <c r="W118" i="8" s="1"/>
  <c r="BY135" i="11"/>
  <c r="BZ135" i="11" s="1"/>
  <c r="BQ135" i="11" s="1"/>
  <c r="BV135" i="11"/>
  <c r="BX136" i="11"/>
  <c r="U117" i="8"/>
  <c r="V117" i="8" s="1"/>
  <c r="N117" i="8"/>
  <c r="AO139" i="11"/>
  <c r="AJ139" i="11"/>
  <c r="AE139" i="11"/>
  <c r="AP139" i="11"/>
  <c r="AQ139" i="11"/>
  <c r="U137" i="11"/>
  <c r="V137" i="11" s="1"/>
  <c r="N137" i="11"/>
  <c r="R137" i="11" s="1"/>
  <c r="T138" i="11"/>
  <c r="BG122" i="8"/>
  <c r="BH122" i="8"/>
  <c r="BJ122" i="8"/>
  <c r="BK122" i="8" s="1"/>
  <c r="BI123" i="8"/>
  <c r="AO107" i="8"/>
  <c r="AE107" i="8"/>
  <c r="AQ107" i="8"/>
  <c r="AP107" i="8"/>
  <c r="BD140" i="11" l="1"/>
  <c r="BC140" i="11"/>
  <c r="BW135" i="11"/>
  <c r="CA135" i="11" s="1"/>
  <c r="S137" i="11"/>
  <c r="W137" i="11" s="1"/>
  <c r="CC135" i="11"/>
  <c r="CB135" i="11"/>
  <c r="X117" i="8"/>
  <c r="Y117" i="8"/>
  <c r="M117" i="8"/>
  <c r="P117" i="8" s="1"/>
  <c r="R117" i="8" s="1"/>
  <c r="AH139" i="11"/>
  <c r="AG139" i="11"/>
  <c r="M137" i="11"/>
  <c r="Y137" i="11"/>
  <c r="X137" i="11"/>
  <c r="BL122" i="8"/>
  <c r="BM122" i="8"/>
  <c r="BB122" i="8"/>
  <c r="BN122" i="8"/>
  <c r="AH107" i="8"/>
  <c r="AG107" i="8"/>
  <c r="BB139" i="11" l="1"/>
  <c r="BF139" i="11" s="1"/>
  <c r="BH140" i="11"/>
  <c r="BI139" i="11"/>
  <c r="BJ139" i="11" s="1"/>
  <c r="S117" i="8"/>
  <c r="W117" i="8" s="1"/>
  <c r="BT135" i="11"/>
  <c r="BS135" i="11"/>
  <c r="BR134" i="11" s="1"/>
  <c r="O117" i="8"/>
  <c r="T117" i="8" s="1"/>
  <c r="AL139" i="11"/>
  <c r="AF138" i="11"/>
  <c r="AJ138" i="11" s="1"/>
  <c r="AM138" i="11"/>
  <c r="AN138" i="11" s="1"/>
  <c r="P137" i="11"/>
  <c r="O137" i="11"/>
  <c r="BE122" i="8"/>
  <c r="BD122" i="8"/>
  <c r="BC121" i="8" s="1"/>
  <c r="AF106" i="8"/>
  <c r="AM106" i="8"/>
  <c r="AN106" i="8" s="1"/>
  <c r="AJ106" i="8"/>
  <c r="AK106" i="8"/>
  <c r="AL107" i="8"/>
  <c r="BG139" i="11" l="1"/>
  <c r="BK139" i="11" s="1"/>
  <c r="BM139" i="11"/>
  <c r="BL139" i="11"/>
  <c r="BA139" i="11"/>
  <c r="BY134" i="11"/>
  <c r="BZ134" i="11" s="1"/>
  <c r="BQ134" i="11" s="1"/>
  <c r="BX135" i="11"/>
  <c r="N116" i="8"/>
  <c r="U116" i="8"/>
  <c r="V116" i="8" s="1"/>
  <c r="Y116" i="8" s="1"/>
  <c r="AK138" i="11"/>
  <c r="AO138" i="11" s="1"/>
  <c r="AQ138" i="11"/>
  <c r="AP138" i="11"/>
  <c r="AE138" i="11"/>
  <c r="N136" i="11"/>
  <c r="R136" i="11" s="1"/>
  <c r="U136" i="11"/>
  <c r="V136" i="11" s="1"/>
  <c r="T137" i="11"/>
  <c r="BJ121" i="8"/>
  <c r="BK121" i="8" s="1"/>
  <c r="BI122" i="8"/>
  <c r="AO106" i="8"/>
  <c r="AE106" i="8"/>
  <c r="AG106" i="8" s="1"/>
  <c r="AQ106" i="8"/>
  <c r="AP106" i="8"/>
  <c r="BC139" i="11" l="1"/>
  <c r="BD139" i="11"/>
  <c r="S136" i="11"/>
  <c r="W136" i="11" s="1"/>
  <c r="CC134" i="11"/>
  <c r="CB134" i="11"/>
  <c r="X116" i="8"/>
  <c r="M116" i="8"/>
  <c r="O116" i="8" s="1"/>
  <c r="U115" i="8" s="1"/>
  <c r="AH138" i="11"/>
  <c r="AG138" i="11"/>
  <c r="M136" i="11"/>
  <c r="Y136" i="11"/>
  <c r="X136" i="11"/>
  <c r="BB121" i="8"/>
  <c r="BN121" i="8"/>
  <c r="BM121" i="8"/>
  <c r="AF105" i="8"/>
  <c r="AM105" i="8"/>
  <c r="AN105" i="8" s="1"/>
  <c r="AJ105" i="8"/>
  <c r="AK105" i="8"/>
  <c r="AH106" i="8"/>
  <c r="AL106" i="8"/>
  <c r="BB138" i="11" l="1"/>
  <c r="BF138" i="11" s="1"/>
  <c r="BH139" i="11"/>
  <c r="BI138" i="11"/>
  <c r="BJ138" i="11" s="1"/>
  <c r="BS134" i="11"/>
  <c r="BR133" i="11" s="1"/>
  <c r="BT134" i="11"/>
  <c r="P116" i="8"/>
  <c r="N115" i="8"/>
  <c r="V115" i="8"/>
  <c r="T116" i="8"/>
  <c r="AF137" i="11"/>
  <c r="AJ137" i="11" s="1"/>
  <c r="AM137" i="11"/>
  <c r="AN137" i="11" s="1"/>
  <c r="AL138" i="11"/>
  <c r="P136" i="11"/>
  <c r="O136" i="11"/>
  <c r="BE121" i="8"/>
  <c r="BD121" i="8"/>
  <c r="BC120" i="8" s="1"/>
  <c r="AO105" i="8"/>
  <c r="AE105" i="8"/>
  <c r="AG105" i="8" s="1"/>
  <c r="AP105" i="8"/>
  <c r="AQ105" i="8"/>
  <c r="BG138" i="11" l="1"/>
  <c r="BK138" i="11" s="1"/>
  <c r="BA138" i="11"/>
  <c r="BL138" i="11"/>
  <c r="BM138" i="11"/>
  <c r="BV134" i="11"/>
  <c r="BW134" i="11"/>
  <c r="BX134" i="11"/>
  <c r="BW133" i="11"/>
  <c r="BG121" i="8"/>
  <c r="BH121" i="8"/>
  <c r="BL121" i="8" s="1"/>
  <c r="R116" i="8"/>
  <c r="S116" i="8"/>
  <c r="W116" i="8" s="1"/>
  <c r="BY133" i="11"/>
  <c r="BZ133" i="11" s="1"/>
  <c r="BQ133" i="11" s="1"/>
  <c r="BV133" i="11"/>
  <c r="Y115" i="8"/>
  <c r="X115" i="8"/>
  <c r="M115" i="8"/>
  <c r="AK137" i="11"/>
  <c r="AO137" i="11" s="1"/>
  <c r="AP137" i="11"/>
  <c r="AE137" i="11"/>
  <c r="AH137" i="11" s="1"/>
  <c r="AQ137" i="11"/>
  <c r="N135" i="11"/>
  <c r="R135" i="11" s="1"/>
  <c r="U135" i="11"/>
  <c r="V135" i="11" s="1"/>
  <c r="T136" i="11"/>
  <c r="BJ120" i="8"/>
  <c r="BK120" i="8" s="1"/>
  <c r="BG120" i="8"/>
  <c r="BH120" i="8"/>
  <c r="BI121" i="8"/>
  <c r="AM104" i="8"/>
  <c r="AN104" i="8" s="1"/>
  <c r="AF104" i="8"/>
  <c r="AK104" i="8"/>
  <c r="AJ104" i="8"/>
  <c r="AH105" i="8"/>
  <c r="AL105" i="8"/>
  <c r="BC138" i="11" l="1"/>
  <c r="BD138" i="11"/>
  <c r="CA133" i="11"/>
  <c r="S135" i="11"/>
  <c r="W135" i="11" s="1"/>
  <c r="CC133" i="11"/>
  <c r="CB133" i="11"/>
  <c r="P115" i="8"/>
  <c r="O115" i="8"/>
  <c r="AG137" i="11"/>
  <c r="M135" i="11"/>
  <c r="Y135" i="11"/>
  <c r="X135" i="11"/>
  <c r="BL120" i="8"/>
  <c r="BB120" i="8"/>
  <c r="BN120" i="8"/>
  <c r="BM120" i="8"/>
  <c r="AO104" i="8"/>
  <c r="AE104" i="8"/>
  <c r="AQ104" i="8"/>
  <c r="AP104" i="8"/>
  <c r="BB137" i="11" l="1"/>
  <c r="BI137" i="11"/>
  <c r="BJ137" i="11" s="1"/>
  <c r="BH138" i="11"/>
  <c r="R115" i="8"/>
  <c r="S115" i="8"/>
  <c r="W115" i="8" s="1"/>
  <c r="BT133" i="11"/>
  <c r="BS133" i="11"/>
  <c r="U114" i="8"/>
  <c r="V114" i="8" s="1"/>
  <c r="S114" i="8"/>
  <c r="R114" i="8"/>
  <c r="N114" i="8"/>
  <c r="T115" i="8"/>
  <c r="AL137" i="11"/>
  <c r="AF136" i="11"/>
  <c r="AJ136" i="11" s="1"/>
  <c r="AM136" i="11"/>
  <c r="AN136" i="11" s="1"/>
  <c r="P135" i="11"/>
  <c r="O135" i="11"/>
  <c r="BE120" i="8"/>
  <c r="BD120" i="8"/>
  <c r="BC119" i="8" s="1"/>
  <c r="AH104" i="8"/>
  <c r="AG104" i="8"/>
  <c r="BM137" i="11" l="1"/>
  <c r="BL137" i="11"/>
  <c r="BA137" i="11"/>
  <c r="BR132" i="11"/>
  <c r="BW132" i="11" s="1"/>
  <c r="BY132" i="11"/>
  <c r="BZ132" i="11" s="1"/>
  <c r="BQ132" i="11" s="1"/>
  <c r="BX133" i="11"/>
  <c r="W114" i="8"/>
  <c r="M114" i="8"/>
  <c r="P114" i="8" s="1"/>
  <c r="X114" i="8"/>
  <c r="Y114" i="8"/>
  <c r="AK136" i="11"/>
  <c r="AO136" i="11" s="1"/>
  <c r="AP136" i="11"/>
  <c r="AQ136" i="11"/>
  <c r="AE136" i="11"/>
  <c r="N134" i="11"/>
  <c r="R134" i="11" s="1"/>
  <c r="U134" i="11"/>
  <c r="T135" i="11"/>
  <c r="BJ119" i="8"/>
  <c r="BK119" i="8" s="1"/>
  <c r="BG119" i="8"/>
  <c r="BH119" i="8"/>
  <c r="BI120" i="8"/>
  <c r="AM103" i="8"/>
  <c r="AN103" i="8" s="1"/>
  <c r="AF103" i="8"/>
  <c r="AK103" i="8"/>
  <c r="AJ103" i="8"/>
  <c r="AL104" i="8"/>
  <c r="BD137" i="11" l="1"/>
  <c r="BC137" i="11"/>
  <c r="BV132" i="11"/>
  <c r="CA132" i="11"/>
  <c r="CC132" i="11"/>
  <c r="CB132" i="11"/>
  <c r="V134" i="11"/>
  <c r="M134" i="11" s="1"/>
  <c r="CA134" i="11"/>
  <c r="O114" i="8"/>
  <c r="AG136" i="11"/>
  <c r="AL136" i="11" s="1"/>
  <c r="AH136" i="11"/>
  <c r="S134" i="11"/>
  <c r="W134" i="11" s="1"/>
  <c r="BL119" i="8"/>
  <c r="BM119" i="8"/>
  <c r="BN119" i="8"/>
  <c r="BB119" i="8"/>
  <c r="AO103" i="8"/>
  <c r="AE103" i="8"/>
  <c r="AQ103" i="8"/>
  <c r="AP103" i="8"/>
  <c r="BF137" i="11" l="1"/>
  <c r="BG137" i="11"/>
  <c r="BK137" i="11" s="1"/>
  <c r="BB136" i="11"/>
  <c r="BG136" i="11" s="1"/>
  <c r="BI136" i="11"/>
  <c r="BJ136" i="11" s="1"/>
  <c r="BH137" i="11"/>
  <c r="BT132" i="11"/>
  <c r="BS132" i="11"/>
  <c r="Y134" i="11"/>
  <c r="X134" i="11"/>
  <c r="T114" i="8"/>
  <c r="U113" i="8"/>
  <c r="V113" i="8" s="1"/>
  <c r="S113" i="8"/>
  <c r="R113" i="8"/>
  <c r="N113" i="8"/>
  <c r="AM135" i="11"/>
  <c r="AN135" i="11" s="1"/>
  <c r="AF135" i="11"/>
  <c r="AK135" i="11" s="1"/>
  <c r="AO135" i="11" s="1"/>
  <c r="P134" i="11"/>
  <c r="O134" i="11"/>
  <c r="BE119" i="8"/>
  <c r="BD119" i="8"/>
  <c r="BC118" i="8" s="1"/>
  <c r="AH103" i="8"/>
  <c r="AG103" i="8"/>
  <c r="BF136" i="11" l="1"/>
  <c r="BL136" i="11"/>
  <c r="BA136" i="11"/>
  <c r="BM136" i="11"/>
  <c r="BK136" i="11"/>
  <c r="BR131" i="11"/>
  <c r="BW131" i="11" s="1"/>
  <c r="BY131" i="11"/>
  <c r="BZ131" i="11" s="1"/>
  <c r="BQ131" i="11" s="1"/>
  <c r="BX132" i="11"/>
  <c r="W113" i="8"/>
  <c r="M113" i="8"/>
  <c r="Y113" i="8"/>
  <c r="X113" i="8"/>
  <c r="AJ135" i="11"/>
  <c r="AP135" i="11"/>
  <c r="AQ135" i="11"/>
  <c r="AE135" i="11"/>
  <c r="N133" i="11"/>
  <c r="R133" i="11" s="1"/>
  <c r="U133" i="11"/>
  <c r="V133" i="11" s="1"/>
  <c r="T134" i="11"/>
  <c r="BG118" i="8"/>
  <c r="BJ118" i="8"/>
  <c r="BK118" i="8" s="1"/>
  <c r="BH118" i="8"/>
  <c r="BI119" i="8"/>
  <c r="AF102" i="8"/>
  <c r="AM102" i="8"/>
  <c r="AN102" i="8" s="1"/>
  <c r="AJ102" i="8"/>
  <c r="AK102" i="8"/>
  <c r="AL103" i="8"/>
  <c r="BD136" i="11" l="1"/>
  <c r="BC136" i="11"/>
  <c r="BV131" i="11"/>
  <c r="CA131" i="11"/>
  <c r="CC131" i="11"/>
  <c r="CB131" i="11"/>
  <c r="P113" i="8"/>
  <c r="O113" i="8"/>
  <c r="AH135" i="11"/>
  <c r="AG135" i="11"/>
  <c r="BL118" i="8"/>
  <c r="S133" i="11"/>
  <c r="W133" i="11" s="1"/>
  <c r="M133" i="11"/>
  <c r="Y133" i="11"/>
  <c r="X133" i="11"/>
  <c r="BN118" i="8"/>
  <c r="BB118" i="8"/>
  <c r="BM118" i="8"/>
  <c r="AO102" i="8"/>
  <c r="AE102" i="8"/>
  <c r="AG102" i="8" s="1"/>
  <c r="AQ102" i="8"/>
  <c r="AP102" i="8"/>
  <c r="BH136" i="11" l="1"/>
  <c r="BB135" i="11"/>
  <c r="BI135" i="11"/>
  <c r="BJ135" i="11" s="1"/>
  <c r="BT131" i="11"/>
  <c r="BS131" i="11"/>
  <c r="U112" i="8"/>
  <c r="V112" i="8" s="1"/>
  <c r="S112" i="8"/>
  <c r="N112" i="8"/>
  <c r="R112" i="8" s="1"/>
  <c r="T113" i="8"/>
  <c r="AL135" i="11"/>
  <c r="AF134" i="11"/>
  <c r="AK134" i="11" s="1"/>
  <c r="AM134" i="11"/>
  <c r="AN134" i="11" s="1"/>
  <c r="P133" i="11"/>
  <c r="O133" i="11"/>
  <c r="BE118" i="8"/>
  <c r="BD118" i="8"/>
  <c r="BC117" i="8" s="1"/>
  <c r="AF101" i="8"/>
  <c r="AK101" i="8" s="1"/>
  <c r="AM101" i="8"/>
  <c r="AN101" i="8" s="1"/>
  <c r="AJ101" i="8"/>
  <c r="AH102" i="8"/>
  <c r="AL102" i="8"/>
  <c r="BL135" i="11" l="1"/>
  <c r="BA135" i="11"/>
  <c r="BM135" i="11"/>
  <c r="BF135" i="11"/>
  <c r="BG135" i="11"/>
  <c r="BK135" i="11" s="1"/>
  <c r="BR130" i="11"/>
  <c r="BW130" i="11" s="1"/>
  <c r="BY130" i="11"/>
  <c r="BZ130" i="11" s="1"/>
  <c r="BQ130" i="11" s="1"/>
  <c r="BX131" i="11"/>
  <c r="W112" i="8"/>
  <c r="AO134" i="11"/>
  <c r="M112" i="8"/>
  <c r="P112" i="8" s="1"/>
  <c r="Y112" i="8"/>
  <c r="X112" i="8"/>
  <c r="AJ134" i="11"/>
  <c r="AP134" i="11"/>
  <c r="AQ134" i="11"/>
  <c r="AE134" i="11"/>
  <c r="N132" i="11"/>
  <c r="R132" i="11" s="1"/>
  <c r="U132" i="11"/>
  <c r="V132" i="11" s="1"/>
  <c r="T133" i="11"/>
  <c r="BH117" i="8"/>
  <c r="BJ117" i="8"/>
  <c r="BK117" i="8" s="1"/>
  <c r="BG117" i="8"/>
  <c r="BI118" i="8"/>
  <c r="AO101" i="8"/>
  <c r="AE101" i="8"/>
  <c r="AQ101" i="8"/>
  <c r="AP101" i="8"/>
  <c r="BD135" i="11" l="1"/>
  <c r="BC135" i="11"/>
  <c r="BV130" i="11"/>
  <c r="CA130" i="11"/>
  <c r="CB130" i="11"/>
  <c r="CC130" i="11"/>
  <c r="O112" i="8"/>
  <c r="AH134" i="11"/>
  <c r="AG134" i="11"/>
  <c r="S132" i="11"/>
  <c r="W132" i="11" s="1"/>
  <c r="M132" i="11"/>
  <c r="Y132" i="11"/>
  <c r="X132" i="11"/>
  <c r="BN117" i="8"/>
  <c r="BB117" i="8"/>
  <c r="BM117" i="8"/>
  <c r="BL117" i="8"/>
  <c r="AH101" i="8"/>
  <c r="AG101" i="8"/>
  <c r="BB134" i="11" l="1"/>
  <c r="BF134" i="11" s="1"/>
  <c r="BI134" i="11"/>
  <c r="BJ134" i="11" s="1"/>
  <c r="BH135" i="11"/>
  <c r="BT130" i="11"/>
  <c r="BS130" i="11"/>
  <c r="T112" i="8"/>
  <c r="N111" i="8"/>
  <c r="R111" i="8"/>
  <c r="S111" i="8"/>
  <c r="U111" i="8"/>
  <c r="V111" i="8" s="1"/>
  <c r="AF133" i="11"/>
  <c r="AK133" i="11" s="1"/>
  <c r="AM133" i="11"/>
  <c r="AN133" i="11" s="1"/>
  <c r="AL134" i="11"/>
  <c r="P132" i="11"/>
  <c r="O132" i="11"/>
  <c r="BE117" i="8"/>
  <c r="BD117" i="8"/>
  <c r="BC116" i="8" s="1"/>
  <c r="AF100" i="8"/>
  <c r="AK100" i="8" s="1"/>
  <c r="AM100" i="8"/>
  <c r="AN100" i="8" s="1"/>
  <c r="AJ100" i="8"/>
  <c r="AL101" i="8"/>
  <c r="BG134" i="11" l="1"/>
  <c r="BK134" i="11" s="1"/>
  <c r="BM134" i="11"/>
  <c r="BL134" i="11"/>
  <c r="BA134" i="11"/>
  <c r="BR129" i="11"/>
  <c r="BW129" i="11" s="1"/>
  <c r="BY129" i="11"/>
  <c r="BZ129" i="11" s="1"/>
  <c r="BQ129" i="11" s="1"/>
  <c r="BX130" i="11"/>
  <c r="W111" i="8"/>
  <c r="M111" i="8"/>
  <c r="X111" i="8"/>
  <c r="Y111" i="8"/>
  <c r="AO133" i="11"/>
  <c r="AJ133" i="11"/>
  <c r="AQ133" i="11"/>
  <c r="AE133" i="11"/>
  <c r="AP133" i="11"/>
  <c r="U131" i="11"/>
  <c r="V131" i="11" s="1"/>
  <c r="N131" i="11"/>
  <c r="R131" i="11" s="1"/>
  <c r="T132" i="11"/>
  <c r="BJ116" i="8"/>
  <c r="BK116" i="8" s="1"/>
  <c r="BH116" i="8"/>
  <c r="BG116" i="8"/>
  <c r="BI117" i="8"/>
  <c r="AO100" i="8"/>
  <c r="AE100" i="8"/>
  <c r="AP100" i="8"/>
  <c r="AQ100" i="8"/>
  <c r="BD134" i="11" l="1"/>
  <c r="BC134" i="11"/>
  <c r="BV129" i="11"/>
  <c r="CA129" i="11"/>
  <c r="CC129" i="11"/>
  <c r="CB129" i="11"/>
  <c r="P111" i="8"/>
  <c r="O111" i="8"/>
  <c r="AH133" i="11"/>
  <c r="AG133" i="11"/>
  <c r="S131" i="11"/>
  <c r="W131" i="11" s="1"/>
  <c r="M131" i="11"/>
  <c r="Y131" i="11"/>
  <c r="X131" i="11"/>
  <c r="BL116" i="8"/>
  <c r="BN116" i="8"/>
  <c r="BM116" i="8"/>
  <c r="BB116" i="8"/>
  <c r="AH100" i="8"/>
  <c r="AG100" i="8"/>
  <c r="BI133" i="11" l="1"/>
  <c r="BJ133" i="11" s="1"/>
  <c r="BB133" i="11"/>
  <c r="BH134" i="11"/>
  <c r="BT129" i="11"/>
  <c r="BS129" i="11"/>
  <c r="N110" i="8"/>
  <c r="R110" i="8"/>
  <c r="S110" i="8"/>
  <c r="U110" i="8"/>
  <c r="V110" i="8" s="1"/>
  <c r="T111" i="8"/>
  <c r="AF132" i="11"/>
  <c r="AK132" i="11" s="1"/>
  <c r="AM132" i="11"/>
  <c r="AN132" i="11" s="1"/>
  <c r="AL133" i="11"/>
  <c r="P131" i="11"/>
  <c r="O131" i="11"/>
  <c r="BE116" i="8"/>
  <c r="BD116" i="8"/>
  <c r="BC115" i="8" s="1"/>
  <c r="AM99" i="8"/>
  <c r="AN99" i="8" s="1"/>
  <c r="AF99" i="8"/>
  <c r="AK99" i="8" s="1"/>
  <c r="AJ99" i="8"/>
  <c r="AL100" i="8"/>
  <c r="BG133" i="11" l="1"/>
  <c r="BK133" i="11" s="1"/>
  <c r="BF133" i="11"/>
  <c r="BM133" i="11"/>
  <c r="BL133" i="11"/>
  <c r="BA133" i="11"/>
  <c r="BR128" i="11"/>
  <c r="BW128" i="11" s="1"/>
  <c r="BY128" i="11"/>
  <c r="BZ128" i="11" s="1"/>
  <c r="BQ128" i="11" s="1"/>
  <c r="BX129" i="11"/>
  <c r="W110" i="8"/>
  <c r="X110" i="8"/>
  <c r="M110" i="8"/>
  <c r="Y110" i="8"/>
  <c r="AO132" i="11"/>
  <c r="AJ132" i="11"/>
  <c r="AE132" i="11"/>
  <c r="AQ132" i="11"/>
  <c r="AP132" i="11"/>
  <c r="U130" i="11"/>
  <c r="V130" i="11" s="1"/>
  <c r="N130" i="11"/>
  <c r="R130" i="11" s="1"/>
  <c r="T131" i="11"/>
  <c r="BJ115" i="8"/>
  <c r="BK115" i="8" s="1"/>
  <c r="BG115" i="8"/>
  <c r="BH115" i="8"/>
  <c r="BI116" i="8"/>
  <c r="AO99" i="8"/>
  <c r="AE99" i="8"/>
  <c r="AP99" i="8"/>
  <c r="AQ99" i="8"/>
  <c r="BD133" i="11" l="1"/>
  <c r="BC133" i="11"/>
  <c r="BV128" i="11"/>
  <c r="CA128" i="11"/>
  <c r="CC128" i="11"/>
  <c r="CB128" i="11"/>
  <c r="P110" i="8"/>
  <c r="O110" i="8"/>
  <c r="AH132" i="11"/>
  <c r="AG132" i="11"/>
  <c r="S130" i="11"/>
  <c r="W130" i="11" s="1"/>
  <c r="M130" i="11"/>
  <c r="Y130" i="11"/>
  <c r="X130" i="11"/>
  <c r="BL115" i="8"/>
  <c r="BN115" i="8"/>
  <c r="BM115" i="8"/>
  <c r="BB115" i="8"/>
  <c r="AH99" i="8"/>
  <c r="AG99" i="8"/>
  <c r="BB132" i="11" l="1"/>
  <c r="BF132" i="11" s="1"/>
  <c r="BH133" i="11"/>
  <c r="BI132" i="11"/>
  <c r="BJ132" i="11" s="1"/>
  <c r="BT128" i="11"/>
  <c r="BS128" i="11"/>
  <c r="T110" i="8"/>
  <c r="N109" i="8"/>
  <c r="U109" i="8"/>
  <c r="V109" i="8" s="1"/>
  <c r="S109" i="8"/>
  <c r="R109" i="8"/>
  <c r="AF131" i="11"/>
  <c r="AK131" i="11" s="1"/>
  <c r="AM131" i="11"/>
  <c r="AN131" i="11" s="1"/>
  <c r="AL132" i="11"/>
  <c r="P130" i="11"/>
  <c r="O130" i="11"/>
  <c r="BE115" i="8"/>
  <c r="BD115" i="8"/>
  <c r="BC114" i="8" s="1"/>
  <c r="AM98" i="8"/>
  <c r="AN98" i="8" s="1"/>
  <c r="AF98" i="8"/>
  <c r="AK98" i="8" s="1"/>
  <c r="AJ98" i="8"/>
  <c r="AL99" i="8"/>
  <c r="BA132" i="11" l="1"/>
  <c r="BL132" i="11"/>
  <c r="BM132" i="11"/>
  <c r="BG132" i="11"/>
  <c r="BK132" i="11" s="1"/>
  <c r="BR127" i="11"/>
  <c r="BW127" i="11" s="1"/>
  <c r="BY127" i="11"/>
  <c r="BZ127" i="11" s="1"/>
  <c r="BQ127" i="11" s="1"/>
  <c r="BX128" i="11"/>
  <c r="W109" i="8"/>
  <c r="Y109" i="8"/>
  <c r="X109" i="8"/>
  <c r="M109" i="8"/>
  <c r="AJ131" i="11"/>
  <c r="AO131" i="11"/>
  <c r="AQ131" i="11"/>
  <c r="AE131" i="11"/>
  <c r="AP131" i="11"/>
  <c r="U129" i="11"/>
  <c r="V129" i="11" s="1"/>
  <c r="N129" i="11"/>
  <c r="T130" i="11"/>
  <c r="BG114" i="8"/>
  <c r="BJ114" i="8"/>
  <c r="BK114" i="8" s="1"/>
  <c r="BH114" i="8"/>
  <c r="BI115" i="8"/>
  <c r="AO98" i="8"/>
  <c r="AE98" i="8"/>
  <c r="AQ98" i="8"/>
  <c r="AP98" i="8"/>
  <c r="BD132" i="11" l="1"/>
  <c r="BC132" i="11"/>
  <c r="BV127" i="11"/>
  <c r="CA127" i="11"/>
  <c r="CB127" i="11"/>
  <c r="CC127" i="11"/>
  <c r="P109" i="8"/>
  <c r="O109" i="8"/>
  <c r="AH131" i="11"/>
  <c r="AG131" i="11"/>
  <c r="M129" i="11"/>
  <c r="X129" i="11"/>
  <c r="Y129" i="11"/>
  <c r="BL114" i="8"/>
  <c r="BB114" i="8"/>
  <c r="BN114" i="8"/>
  <c r="BM114" i="8"/>
  <c r="AG98" i="8"/>
  <c r="AH98" i="8"/>
  <c r="BB131" i="11" l="1"/>
  <c r="BF131" i="11" s="1"/>
  <c r="BH132" i="11"/>
  <c r="BI131" i="11"/>
  <c r="BJ131" i="11" s="1"/>
  <c r="BT127" i="11"/>
  <c r="BS127" i="11"/>
  <c r="U108" i="8"/>
  <c r="V108" i="8" s="1"/>
  <c r="N108" i="8"/>
  <c r="R108" i="8" s="1"/>
  <c r="S108" i="8"/>
  <c r="T109" i="8"/>
  <c r="AF130" i="11"/>
  <c r="AJ130" i="11" s="1"/>
  <c r="AM130" i="11"/>
  <c r="AN130" i="11" s="1"/>
  <c r="AL131" i="11"/>
  <c r="P129" i="11"/>
  <c r="O129" i="11"/>
  <c r="BE114" i="8"/>
  <c r="BD114" i="8"/>
  <c r="BC113" i="8" s="1"/>
  <c r="AM97" i="8"/>
  <c r="AN97" i="8" s="1"/>
  <c r="AF97" i="8"/>
  <c r="AK97" i="8" s="1"/>
  <c r="AJ97" i="8"/>
  <c r="AL98" i="8"/>
  <c r="BM131" i="11" l="1"/>
  <c r="BL131" i="11"/>
  <c r="BA131" i="11"/>
  <c r="BG131" i="11"/>
  <c r="BK131" i="11" s="1"/>
  <c r="BR126" i="11"/>
  <c r="BW126" i="11" s="1"/>
  <c r="R129" i="11"/>
  <c r="S129" i="11"/>
  <c r="W129" i="11" s="1"/>
  <c r="BY126" i="11"/>
  <c r="BZ126" i="11" s="1"/>
  <c r="BQ126" i="11" s="1"/>
  <c r="BX127" i="11"/>
  <c r="AK130" i="11"/>
  <c r="AO130" i="11" s="1"/>
  <c r="W108" i="8"/>
  <c r="X108" i="8"/>
  <c r="M108" i="8"/>
  <c r="Y108" i="8"/>
  <c r="AP130" i="11"/>
  <c r="AQ130" i="11"/>
  <c r="AE130" i="11"/>
  <c r="U128" i="11"/>
  <c r="V128" i="11" s="1"/>
  <c r="N128" i="11"/>
  <c r="T129" i="11"/>
  <c r="BJ113" i="8"/>
  <c r="BK113" i="8" s="1"/>
  <c r="BG113" i="8"/>
  <c r="BH113" i="8"/>
  <c r="BI114" i="8"/>
  <c r="AO97" i="8"/>
  <c r="AE97" i="8"/>
  <c r="AQ97" i="8"/>
  <c r="AP97" i="8"/>
  <c r="BD131" i="11" l="1"/>
  <c r="BC131" i="11"/>
  <c r="BV126" i="11"/>
  <c r="CA126" i="11"/>
  <c r="CB126" i="11"/>
  <c r="CC126" i="11"/>
  <c r="P108" i="8"/>
  <c r="O108" i="8"/>
  <c r="T108" i="8" s="1"/>
  <c r="AH130" i="11"/>
  <c r="AG130" i="11"/>
  <c r="M128" i="11"/>
  <c r="Y128" i="11"/>
  <c r="X128" i="11"/>
  <c r="BL113" i="8"/>
  <c r="BM113" i="8"/>
  <c r="BN113" i="8"/>
  <c r="BB113" i="8"/>
  <c r="AH97" i="8"/>
  <c r="AG97" i="8"/>
  <c r="BB130" i="11" l="1"/>
  <c r="BG130" i="11" s="1"/>
  <c r="BI130" i="11"/>
  <c r="BJ130" i="11" s="1"/>
  <c r="BH131" i="11"/>
  <c r="BT126" i="11"/>
  <c r="BS126" i="11"/>
  <c r="N107" i="8"/>
  <c r="S107" i="8" s="1"/>
  <c r="W107" i="8" s="1"/>
  <c r="U107" i="8"/>
  <c r="V107" i="8" s="1"/>
  <c r="R107" i="8"/>
  <c r="AL130" i="11"/>
  <c r="AF129" i="11"/>
  <c r="AM129" i="11"/>
  <c r="AN129" i="11" s="1"/>
  <c r="P128" i="11"/>
  <c r="O128" i="11"/>
  <c r="BE113" i="8"/>
  <c r="BD113" i="8"/>
  <c r="BC112" i="8" s="1"/>
  <c r="AM96" i="8"/>
  <c r="AN96" i="8" s="1"/>
  <c r="AF96" i="8"/>
  <c r="AK96" i="8" s="1"/>
  <c r="AJ96" i="8"/>
  <c r="AL97" i="8"/>
  <c r="S128" i="11" l="1"/>
  <c r="W128" i="11" s="1"/>
  <c r="R128" i="11"/>
  <c r="BA130" i="11"/>
  <c r="BL130" i="11"/>
  <c r="BM130" i="11"/>
  <c r="BF130" i="11"/>
  <c r="BK130" i="11"/>
  <c r="BR125" i="11"/>
  <c r="BW125" i="11" s="1"/>
  <c r="BY125" i="11"/>
  <c r="BZ125" i="11" s="1"/>
  <c r="BQ125" i="11" s="1"/>
  <c r="BX126" i="11"/>
  <c r="X107" i="8"/>
  <c r="M107" i="8"/>
  <c r="Y107" i="8"/>
  <c r="AP129" i="11"/>
  <c r="AQ129" i="11"/>
  <c r="AE129" i="11"/>
  <c r="U127" i="11"/>
  <c r="V127" i="11" s="1"/>
  <c r="N127" i="11"/>
  <c r="R127" i="11" s="1"/>
  <c r="T128" i="11"/>
  <c r="BH112" i="8"/>
  <c r="BJ112" i="8"/>
  <c r="BK112" i="8" s="1"/>
  <c r="BG112" i="8"/>
  <c r="BI113" i="8"/>
  <c r="AO96" i="8"/>
  <c r="AE96" i="8"/>
  <c r="AQ96" i="8"/>
  <c r="AP96" i="8"/>
  <c r="BD130" i="11" l="1"/>
  <c r="BC130" i="11"/>
  <c r="BV125" i="11"/>
  <c r="CA125" i="11"/>
  <c r="CB125" i="11"/>
  <c r="CC125" i="11"/>
  <c r="P107" i="8"/>
  <c r="O107" i="8"/>
  <c r="AH129" i="11"/>
  <c r="AG129" i="11"/>
  <c r="S127" i="11"/>
  <c r="W127" i="11" s="1"/>
  <c r="M127" i="11"/>
  <c r="X127" i="11"/>
  <c r="Y127" i="11"/>
  <c r="BB112" i="8"/>
  <c r="BM112" i="8"/>
  <c r="BN112" i="8"/>
  <c r="BL112" i="8"/>
  <c r="AH96" i="8"/>
  <c r="AG96" i="8"/>
  <c r="AL96" i="8" s="1"/>
  <c r="BH130" i="11" l="1"/>
  <c r="BB129" i="11"/>
  <c r="BI129" i="11"/>
  <c r="BJ129" i="11" s="1"/>
  <c r="AJ129" i="11"/>
  <c r="AK129" i="11"/>
  <c r="AO129" i="11" s="1"/>
  <c r="BT125" i="11"/>
  <c r="BS125" i="11"/>
  <c r="T107" i="8"/>
  <c r="N106" i="8"/>
  <c r="R106" i="8" s="1"/>
  <c r="S106" i="8"/>
  <c r="U106" i="8"/>
  <c r="V106" i="8" s="1"/>
  <c r="AM128" i="11"/>
  <c r="AN128" i="11" s="1"/>
  <c r="AF128" i="11"/>
  <c r="AJ128" i="11" s="1"/>
  <c r="AL129" i="11"/>
  <c r="P127" i="11"/>
  <c r="O127" i="11"/>
  <c r="BE112" i="8"/>
  <c r="BD112" i="8"/>
  <c r="BC111" i="8" s="1"/>
  <c r="AF95" i="8"/>
  <c r="AJ95" i="8"/>
  <c r="AM95" i="8"/>
  <c r="AN95" i="8" s="1"/>
  <c r="AK95" i="8"/>
  <c r="AO95" i="8" s="1"/>
  <c r="BL129" i="11" l="1"/>
  <c r="BA129" i="11"/>
  <c r="BM129" i="11"/>
  <c r="BG129" i="11"/>
  <c r="BK129" i="11" s="1"/>
  <c r="BF129" i="11"/>
  <c r="BR124" i="11"/>
  <c r="BW124" i="11" s="1"/>
  <c r="BX125" i="11"/>
  <c r="BY124" i="11"/>
  <c r="BZ124" i="11" s="1"/>
  <c r="BQ124" i="11" s="1"/>
  <c r="W106" i="8"/>
  <c r="M106" i="8"/>
  <c r="P106" i="8" s="1"/>
  <c r="Y106" i="8"/>
  <c r="X106" i="8"/>
  <c r="AK128" i="11"/>
  <c r="AO128" i="11" s="1"/>
  <c r="AP128" i="11"/>
  <c r="AE128" i="11"/>
  <c r="AQ128" i="11"/>
  <c r="U126" i="11"/>
  <c r="V126" i="11" s="1"/>
  <c r="N126" i="11"/>
  <c r="T127" i="11"/>
  <c r="BJ111" i="8"/>
  <c r="BK111" i="8" s="1"/>
  <c r="BG111" i="8"/>
  <c r="BH111" i="8"/>
  <c r="BI112" i="8"/>
  <c r="AP95" i="8"/>
  <c r="AE95" i="8"/>
  <c r="AG95" i="8" s="1"/>
  <c r="AQ95" i="8"/>
  <c r="BC129" i="11" l="1"/>
  <c r="BD129" i="11"/>
  <c r="BV124" i="11"/>
  <c r="CB124" i="11"/>
  <c r="CC124" i="11"/>
  <c r="CA124" i="11"/>
  <c r="O106" i="8"/>
  <c r="AH128" i="11"/>
  <c r="AG128" i="11"/>
  <c r="M126" i="11"/>
  <c r="X126" i="11"/>
  <c r="Y126" i="11"/>
  <c r="BL111" i="8"/>
  <c r="BN111" i="8"/>
  <c r="BB111" i="8"/>
  <c r="BM111" i="8"/>
  <c r="AM94" i="8"/>
  <c r="AN94" i="8" s="1"/>
  <c r="AF94" i="8"/>
  <c r="AJ94" i="8"/>
  <c r="AK94" i="8"/>
  <c r="AH95" i="8"/>
  <c r="AL95" i="8"/>
  <c r="BI128" i="11" l="1"/>
  <c r="BJ128" i="11" s="1"/>
  <c r="BH129" i="11"/>
  <c r="BB128" i="11"/>
  <c r="BS124" i="11"/>
  <c r="BR123" i="11" s="1"/>
  <c r="BT124" i="11"/>
  <c r="T106" i="8"/>
  <c r="N105" i="8"/>
  <c r="R105" i="8"/>
  <c r="S105" i="8"/>
  <c r="U105" i="8"/>
  <c r="V105" i="8" s="1"/>
  <c r="AF127" i="11"/>
  <c r="AK127" i="11" s="1"/>
  <c r="AM127" i="11"/>
  <c r="AN127" i="11" s="1"/>
  <c r="AL128" i="11"/>
  <c r="P126" i="11"/>
  <c r="O126" i="11"/>
  <c r="BE111" i="8"/>
  <c r="BD111" i="8"/>
  <c r="BC110" i="8" s="1"/>
  <c r="AO94" i="8"/>
  <c r="AP94" i="8"/>
  <c r="AE94" i="8"/>
  <c r="AQ94" i="8"/>
  <c r="S126" i="11" l="1"/>
  <c r="W126" i="11" s="1"/>
  <c r="R126" i="11"/>
  <c r="BG128" i="11"/>
  <c r="BK128" i="11" s="1"/>
  <c r="BF128" i="11"/>
  <c r="BA128" i="11"/>
  <c r="BM128" i="11"/>
  <c r="BL128" i="11"/>
  <c r="BX124" i="11"/>
  <c r="BY123" i="11"/>
  <c r="BZ123" i="11" s="1"/>
  <c r="BQ123" i="11" s="1"/>
  <c r="W105" i="8"/>
  <c r="Y105" i="8"/>
  <c r="M105" i="8"/>
  <c r="X105" i="8"/>
  <c r="AO127" i="11"/>
  <c r="AJ127" i="11"/>
  <c r="AE127" i="11"/>
  <c r="AQ127" i="11"/>
  <c r="AP127" i="11"/>
  <c r="U125" i="11"/>
  <c r="V125" i="11" s="1"/>
  <c r="N125" i="11"/>
  <c r="R125" i="11" s="1"/>
  <c r="T126" i="11"/>
  <c r="BJ110" i="8"/>
  <c r="BK110" i="8" s="1"/>
  <c r="BH110" i="8"/>
  <c r="BG110" i="8"/>
  <c r="BI111" i="8"/>
  <c r="AH94" i="8"/>
  <c r="AG94" i="8"/>
  <c r="BD128" i="11" l="1"/>
  <c r="BC128" i="11"/>
  <c r="CB123" i="11"/>
  <c r="CC123" i="11"/>
  <c r="P105" i="8"/>
  <c r="O105" i="8"/>
  <c r="AH127" i="11"/>
  <c r="AG127" i="11"/>
  <c r="S125" i="11"/>
  <c r="W125" i="11" s="1"/>
  <c r="M125" i="11"/>
  <c r="Y125" i="11"/>
  <c r="X125" i="11"/>
  <c r="BL110" i="8"/>
  <c r="BN110" i="8"/>
  <c r="BB110" i="8"/>
  <c r="BM110" i="8"/>
  <c r="AM93" i="8"/>
  <c r="AN93" i="8" s="1"/>
  <c r="AF93" i="8"/>
  <c r="AK93" i="8" s="1"/>
  <c r="AL94" i="8"/>
  <c r="BH128" i="11" l="1"/>
  <c r="BB127" i="11"/>
  <c r="BI127" i="11"/>
  <c r="BJ127" i="11" s="1"/>
  <c r="AJ93" i="8"/>
  <c r="BS123" i="11"/>
  <c r="BR122" i="11" s="1"/>
  <c r="BT123" i="11"/>
  <c r="T105" i="8"/>
  <c r="R104" i="8"/>
  <c r="U104" i="8"/>
  <c r="V104" i="8" s="1"/>
  <c r="S104" i="8"/>
  <c r="N104" i="8"/>
  <c r="AF126" i="11"/>
  <c r="AJ126" i="11" s="1"/>
  <c r="AM126" i="11"/>
  <c r="AN126" i="11" s="1"/>
  <c r="AL127" i="11"/>
  <c r="P125" i="11"/>
  <c r="O125" i="11"/>
  <c r="BE110" i="8"/>
  <c r="BD110" i="8"/>
  <c r="BC109" i="8" s="1"/>
  <c r="AO93" i="8"/>
  <c r="AQ93" i="8"/>
  <c r="AE93" i="8"/>
  <c r="AP93" i="8"/>
  <c r="BA127" i="11" l="1"/>
  <c r="BL127" i="11"/>
  <c r="BM127" i="11"/>
  <c r="BF127" i="11"/>
  <c r="BG127" i="11"/>
  <c r="BK127" i="11" s="1"/>
  <c r="BW123" i="11"/>
  <c r="CA123" i="11" s="1"/>
  <c r="BV123" i="11"/>
  <c r="BX123" i="11"/>
  <c r="BW122" i="11"/>
  <c r="BY122" i="11"/>
  <c r="BZ122" i="11" s="1"/>
  <c r="BQ122" i="11" s="1"/>
  <c r="BV122" i="11"/>
  <c r="W104" i="8"/>
  <c r="Y104" i="8"/>
  <c r="M104" i="8"/>
  <c r="X104" i="8"/>
  <c r="AK126" i="11"/>
  <c r="AO126" i="11" s="1"/>
  <c r="AE126" i="11"/>
  <c r="AQ126" i="11"/>
  <c r="AP126" i="11"/>
  <c r="N124" i="11"/>
  <c r="R124" i="11" s="1"/>
  <c r="U124" i="11"/>
  <c r="V124" i="11" s="1"/>
  <c r="T125" i="11"/>
  <c r="BG109" i="8"/>
  <c r="BH109" i="8"/>
  <c r="BJ109" i="8"/>
  <c r="BK109" i="8" s="1"/>
  <c r="BI110" i="8"/>
  <c r="AH93" i="8"/>
  <c r="AG93" i="8"/>
  <c r="BD127" i="11" l="1"/>
  <c r="BC127" i="11"/>
  <c r="CA122" i="11"/>
  <c r="CC122" i="11"/>
  <c r="CB122" i="11"/>
  <c r="P104" i="8"/>
  <c r="O104" i="8"/>
  <c r="AH126" i="11"/>
  <c r="AG126" i="11"/>
  <c r="AL126" i="11" s="1"/>
  <c r="S124" i="11"/>
  <c r="W124" i="11" s="1"/>
  <c r="M124" i="11"/>
  <c r="X124" i="11"/>
  <c r="Y124" i="11"/>
  <c r="BL109" i="8"/>
  <c r="BM109" i="8"/>
  <c r="BB109" i="8"/>
  <c r="BN109" i="8"/>
  <c r="AL93" i="8"/>
  <c r="AM92" i="8"/>
  <c r="AN92" i="8" s="1"/>
  <c r="AF92" i="8"/>
  <c r="AK92" i="8" s="1"/>
  <c r="BB126" i="11" l="1"/>
  <c r="BF126" i="11" s="1"/>
  <c r="BH127" i="11"/>
  <c r="BI126" i="11"/>
  <c r="BJ126" i="11" s="1"/>
  <c r="AJ92" i="8"/>
  <c r="BS122" i="11"/>
  <c r="BR121" i="11" s="1"/>
  <c r="BT122" i="11"/>
  <c r="U103" i="8"/>
  <c r="V103" i="8" s="1"/>
  <c r="R103" i="8"/>
  <c r="S103" i="8"/>
  <c r="N103" i="8"/>
  <c r="T104" i="8"/>
  <c r="AF125" i="11"/>
  <c r="AJ125" i="11" s="1"/>
  <c r="AM125" i="11"/>
  <c r="AN125" i="11" s="1"/>
  <c r="P124" i="11"/>
  <c r="O124" i="11"/>
  <c r="BE109" i="8"/>
  <c r="BD109" i="8"/>
  <c r="BC108" i="8" s="1"/>
  <c r="AO92" i="8"/>
  <c r="AQ92" i="8"/>
  <c r="AE92" i="8"/>
  <c r="AP92" i="8"/>
  <c r="BA126" i="11" l="1"/>
  <c r="BM126" i="11"/>
  <c r="BL126" i="11"/>
  <c r="BG126" i="11"/>
  <c r="BK126" i="11" s="1"/>
  <c r="BX122" i="11"/>
  <c r="BW121" i="11"/>
  <c r="BY121" i="11"/>
  <c r="BZ121" i="11" s="1"/>
  <c r="BQ121" i="11" s="1"/>
  <c r="BV121" i="11"/>
  <c r="W103" i="8"/>
  <c r="M103" i="8"/>
  <c r="X103" i="8"/>
  <c r="Y103" i="8"/>
  <c r="AK125" i="11"/>
  <c r="AO125" i="11" s="1"/>
  <c r="AQ125" i="11"/>
  <c r="AP125" i="11"/>
  <c r="AE125" i="11"/>
  <c r="N123" i="11"/>
  <c r="R123" i="11" s="1"/>
  <c r="U123" i="11"/>
  <c r="V123" i="11" s="1"/>
  <c r="T124" i="11"/>
  <c r="BG108" i="8"/>
  <c r="BH108" i="8"/>
  <c r="BJ108" i="8"/>
  <c r="BK108" i="8" s="1"/>
  <c r="BI109" i="8"/>
  <c r="AH92" i="8"/>
  <c r="AG92" i="8"/>
  <c r="BD126" i="11" l="1"/>
  <c r="BC126" i="11"/>
  <c r="CA121" i="11"/>
  <c r="CC121" i="11"/>
  <c r="CB121" i="11"/>
  <c r="P103" i="8"/>
  <c r="O103" i="8"/>
  <c r="AH125" i="11"/>
  <c r="AG125" i="11"/>
  <c r="AL125" i="11" s="1"/>
  <c r="S123" i="11"/>
  <c r="W123" i="11" s="1"/>
  <c r="M123" i="11"/>
  <c r="Y123" i="11"/>
  <c r="X123" i="11"/>
  <c r="BN108" i="8"/>
  <c r="BM108" i="8"/>
  <c r="BB108" i="8"/>
  <c r="BL108" i="8"/>
  <c r="AM91" i="8"/>
  <c r="AN91" i="8" s="1"/>
  <c r="AF91" i="8"/>
  <c r="AJ91" i="8" s="1"/>
  <c r="AL92" i="8"/>
  <c r="BH126" i="11" l="1"/>
  <c r="BI125" i="11"/>
  <c r="BJ125" i="11" s="1"/>
  <c r="BB125" i="11"/>
  <c r="BG125" i="11" s="1"/>
  <c r="AK91" i="8"/>
  <c r="AO91" i="8" s="1"/>
  <c r="BS121" i="11"/>
  <c r="BR120" i="11" s="1"/>
  <c r="BT121" i="11"/>
  <c r="S102" i="8"/>
  <c r="N102" i="8"/>
  <c r="R102" i="8" s="1"/>
  <c r="U102" i="8"/>
  <c r="V102" i="8" s="1"/>
  <c r="T103" i="8"/>
  <c r="AF124" i="11"/>
  <c r="AJ124" i="11" s="1"/>
  <c r="AM124" i="11"/>
  <c r="AN124" i="11" s="1"/>
  <c r="P123" i="11"/>
  <c r="O123" i="11"/>
  <c r="BE108" i="8"/>
  <c r="BD108" i="8"/>
  <c r="BC107" i="8" s="1"/>
  <c r="AE91" i="8"/>
  <c r="AP91" i="8"/>
  <c r="AQ91" i="8"/>
  <c r="BK125" i="11" l="1"/>
  <c r="BF125" i="11"/>
  <c r="BA125" i="11"/>
  <c r="BL125" i="11"/>
  <c r="BM125" i="11"/>
  <c r="BX121" i="11"/>
  <c r="BW120" i="11"/>
  <c r="BY120" i="11"/>
  <c r="BZ120" i="11" s="1"/>
  <c r="BQ120" i="11" s="1"/>
  <c r="BV120" i="11"/>
  <c r="W102" i="8"/>
  <c r="X102" i="8"/>
  <c r="Y102" i="8"/>
  <c r="M102" i="8"/>
  <c r="AK124" i="11"/>
  <c r="AO124" i="11" s="1"/>
  <c r="AQ124" i="11"/>
  <c r="AP124" i="11"/>
  <c r="AE124" i="11"/>
  <c r="U122" i="11"/>
  <c r="V122" i="11" s="1"/>
  <c r="N122" i="11"/>
  <c r="S122" i="11" s="1"/>
  <c r="T123" i="11"/>
  <c r="BJ107" i="8"/>
  <c r="BK107" i="8" s="1"/>
  <c r="BG107" i="8"/>
  <c r="BH107" i="8"/>
  <c r="BI108" i="8"/>
  <c r="AH91" i="8"/>
  <c r="AG91" i="8"/>
  <c r="BC125" i="11" l="1"/>
  <c r="BD125" i="11"/>
  <c r="CA120" i="11"/>
  <c r="CC120" i="11"/>
  <c r="CB120" i="11"/>
  <c r="P102" i="8"/>
  <c r="O102" i="8"/>
  <c r="AH124" i="11"/>
  <c r="AG124" i="11"/>
  <c r="W122" i="11"/>
  <c r="R122" i="11"/>
  <c r="BL107" i="8"/>
  <c r="M122" i="11"/>
  <c r="X122" i="11"/>
  <c r="Y122" i="11"/>
  <c r="BM107" i="8"/>
  <c r="BB107" i="8"/>
  <c r="BN107" i="8"/>
  <c r="AM90" i="8"/>
  <c r="AN90" i="8" s="1"/>
  <c r="AF90" i="8"/>
  <c r="AL91" i="8"/>
  <c r="BB124" i="11" l="1"/>
  <c r="BG124" i="11" s="1"/>
  <c r="BH125" i="11"/>
  <c r="BI124" i="11"/>
  <c r="BJ124" i="11" s="1"/>
  <c r="BS120" i="11"/>
  <c r="BR119" i="11" s="1"/>
  <c r="BT120" i="11"/>
  <c r="N101" i="8"/>
  <c r="S101" i="8"/>
  <c r="R101" i="8"/>
  <c r="U101" i="8"/>
  <c r="V101" i="8" s="1"/>
  <c r="T102" i="8"/>
  <c r="AM123" i="11"/>
  <c r="AN123" i="11" s="1"/>
  <c r="AF123" i="11"/>
  <c r="AL124" i="11"/>
  <c r="P122" i="11"/>
  <c r="O122" i="11"/>
  <c r="BE107" i="8"/>
  <c r="BD107" i="8"/>
  <c r="AE90" i="8"/>
  <c r="AQ90" i="8"/>
  <c r="AP90" i="8"/>
  <c r="BF124" i="11" l="1"/>
  <c r="BA124" i="11"/>
  <c r="BM124" i="11"/>
  <c r="BL124" i="11"/>
  <c r="BK124" i="11"/>
  <c r="BI107" i="8"/>
  <c r="BC106" i="8"/>
  <c r="BX120" i="11"/>
  <c r="BW119" i="11"/>
  <c r="BV119" i="11"/>
  <c r="BY119" i="11"/>
  <c r="BZ119" i="11" s="1"/>
  <c r="BQ119" i="11" s="1"/>
  <c r="W101" i="8"/>
  <c r="Y101" i="8"/>
  <c r="M101" i="8"/>
  <c r="X101" i="8"/>
  <c r="AP123" i="11"/>
  <c r="AQ123" i="11"/>
  <c r="AE123" i="11"/>
  <c r="N121" i="11"/>
  <c r="R121" i="11" s="1"/>
  <c r="U121" i="11"/>
  <c r="V121" i="11" s="1"/>
  <c r="T122" i="11"/>
  <c r="BH106" i="8"/>
  <c r="BG106" i="8"/>
  <c r="BJ106" i="8"/>
  <c r="BK106" i="8" s="1"/>
  <c r="AH90" i="8"/>
  <c r="AG90" i="8"/>
  <c r="BC124" i="11" l="1"/>
  <c r="BD124" i="11"/>
  <c r="BL106" i="8"/>
  <c r="CA119" i="11"/>
  <c r="CB119" i="11"/>
  <c r="CC119" i="11"/>
  <c r="P101" i="8"/>
  <c r="O101" i="8"/>
  <c r="AH123" i="11"/>
  <c r="AG123" i="11"/>
  <c r="S121" i="11"/>
  <c r="W121" i="11" s="1"/>
  <c r="M121" i="11"/>
  <c r="Y121" i="11"/>
  <c r="X121" i="11"/>
  <c r="BB106" i="8"/>
  <c r="BE106" i="8" s="1"/>
  <c r="BM106" i="8"/>
  <c r="BN106" i="8"/>
  <c r="AL90" i="8"/>
  <c r="AF89" i="8"/>
  <c r="AM89" i="8"/>
  <c r="AN89" i="8" s="1"/>
  <c r="AJ90" i="8"/>
  <c r="AK90" i="8"/>
  <c r="AO90" i="8" s="1"/>
  <c r="BH124" i="11" l="1"/>
  <c r="BB123" i="11"/>
  <c r="BI123" i="11"/>
  <c r="BJ123" i="11" s="1"/>
  <c r="AK123" i="11"/>
  <c r="AO123" i="11" s="1"/>
  <c r="AJ123" i="11"/>
  <c r="BT119" i="11"/>
  <c r="BS119" i="11"/>
  <c r="N100" i="8"/>
  <c r="R100" i="8" s="1"/>
  <c r="U100" i="8"/>
  <c r="V100" i="8" s="1"/>
  <c r="S100" i="8"/>
  <c r="T101" i="8"/>
  <c r="AM122" i="11"/>
  <c r="AN122" i="11" s="1"/>
  <c r="AF122" i="11"/>
  <c r="AJ122" i="11" s="1"/>
  <c r="AL123" i="11"/>
  <c r="P121" i="11"/>
  <c r="O121" i="11"/>
  <c r="BD106" i="8"/>
  <c r="BC105" i="8" s="1"/>
  <c r="AQ89" i="8"/>
  <c r="AE89" i="8"/>
  <c r="AP89" i="8"/>
  <c r="BA123" i="11" l="1"/>
  <c r="BM123" i="11"/>
  <c r="BL123" i="11"/>
  <c r="BW118" i="11"/>
  <c r="BR118" i="11"/>
  <c r="BG123" i="11"/>
  <c r="BK123" i="11" s="1"/>
  <c r="BF123" i="11"/>
  <c r="BV118" i="11"/>
  <c r="BY118" i="11"/>
  <c r="BZ118" i="11" s="1"/>
  <c r="BQ118" i="11" s="1"/>
  <c r="BX119" i="11"/>
  <c r="W100" i="8"/>
  <c r="M100" i="8"/>
  <c r="Y100" i="8"/>
  <c r="X100" i="8"/>
  <c r="AK122" i="11"/>
  <c r="AO122" i="11" s="1"/>
  <c r="AQ122" i="11"/>
  <c r="AE122" i="11"/>
  <c r="AP122" i="11"/>
  <c r="U120" i="11"/>
  <c r="V120" i="11" s="1"/>
  <c r="N120" i="11"/>
  <c r="R120" i="11" s="1"/>
  <c r="T121" i="11"/>
  <c r="BI106" i="8"/>
  <c r="BJ105" i="8"/>
  <c r="BK105" i="8" s="1"/>
  <c r="BG105" i="8"/>
  <c r="BH105" i="8"/>
  <c r="AH89" i="8"/>
  <c r="AG89" i="8"/>
  <c r="BC123" i="11" l="1"/>
  <c r="BD123" i="11"/>
  <c r="AK89" i="8"/>
  <c r="AO89" i="8" s="1"/>
  <c r="AJ89" i="8"/>
  <c r="CA118" i="11"/>
  <c r="CC118" i="11"/>
  <c r="CB118" i="11"/>
  <c r="P100" i="8"/>
  <c r="O100" i="8"/>
  <c r="AG122" i="11"/>
  <c r="AL122" i="11" s="1"/>
  <c r="AH122" i="11"/>
  <c r="S120" i="11"/>
  <c r="W120" i="11" s="1"/>
  <c r="M120" i="11"/>
  <c r="Y120" i="11"/>
  <c r="X120" i="11"/>
  <c r="BL105" i="8"/>
  <c r="BB105" i="8"/>
  <c r="BN105" i="8"/>
  <c r="BM105" i="8"/>
  <c r="AF88" i="8"/>
  <c r="AM88" i="8"/>
  <c r="AN88" i="8" s="1"/>
  <c r="AL89" i="8"/>
  <c r="BB122" i="11" l="1"/>
  <c r="BG122" i="11" s="1"/>
  <c r="BI122" i="11"/>
  <c r="BJ122" i="11" s="1"/>
  <c r="BH123" i="11"/>
  <c r="BT118" i="11"/>
  <c r="BS118" i="11"/>
  <c r="S99" i="8"/>
  <c r="U99" i="8"/>
  <c r="V99" i="8" s="1"/>
  <c r="N99" i="8"/>
  <c r="R99" i="8" s="1"/>
  <c r="T100" i="8"/>
  <c r="AF121" i="11"/>
  <c r="AJ121" i="11" s="1"/>
  <c r="AM121" i="11"/>
  <c r="AN121" i="11" s="1"/>
  <c r="P120" i="11"/>
  <c r="O120" i="11"/>
  <c r="BE105" i="8"/>
  <c r="BD105" i="8"/>
  <c r="BC104" i="8" s="1"/>
  <c r="AQ88" i="8"/>
  <c r="AE88" i="8"/>
  <c r="AP88" i="8"/>
  <c r="BF122" i="11" l="1"/>
  <c r="BA122" i="11"/>
  <c r="BM122" i="11"/>
  <c r="BL122" i="11"/>
  <c r="BK122" i="11"/>
  <c r="BW117" i="11"/>
  <c r="BR117" i="11"/>
  <c r="BV117" i="11"/>
  <c r="BY117" i="11"/>
  <c r="BZ117" i="11" s="1"/>
  <c r="BQ117" i="11" s="1"/>
  <c r="BX118" i="11"/>
  <c r="W99" i="8"/>
  <c r="Y99" i="8"/>
  <c r="M99" i="8"/>
  <c r="X99" i="8"/>
  <c r="AK121" i="11"/>
  <c r="AO121" i="11" s="1"/>
  <c r="AE121" i="11"/>
  <c r="AQ121" i="11"/>
  <c r="AP121" i="11"/>
  <c r="N119" i="11"/>
  <c r="U119" i="11"/>
  <c r="V119" i="11" s="1"/>
  <c r="T120" i="11"/>
  <c r="BJ104" i="8"/>
  <c r="BK104" i="8" s="1"/>
  <c r="BG104" i="8"/>
  <c r="BH104" i="8"/>
  <c r="BI105" i="8"/>
  <c r="AH88" i="8"/>
  <c r="AG88" i="8"/>
  <c r="BD122" i="11" l="1"/>
  <c r="BC122" i="11"/>
  <c r="CA117" i="11"/>
  <c r="AK88" i="8"/>
  <c r="AO88" i="8" s="1"/>
  <c r="AJ88" i="8"/>
  <c r="CB117" i="11"/>
  <c r="CC117" i="11"/>
  <c r="P99" i="8"/>
  <c r="O99" i="8"/>
  <c r="AH121" i="11"/>
  <c r="AG121" i="11"/>
  <c r="BL104" i="8"/>
  <c r="M119" i="11"/>
  <c r="X119" i="11"/>
  <c r="Y119" i="11"/>
  <c r="BN104" i="8"/>
  <c r="BM104" i="8"/>
  <c r="BB104" i="8"/>
  <c r="AF87" i="8"/>
  <c r="AK87" i="8" s="1"/>
  <c r="AM87" i="8"/>
  <c r="AN87" i="8" s="1"/>
  <c r="AJ87" i="8"/>
  <c r="AL88" i="8"/>
  <c r="BB121" i="11" l="1"/>
  <c r="BG121" i="11" s="1"/>
  <c r="BH122" i="11"/>
  <c r="BI121" i="11"/>
  <c r="BJ121" i="11" s="1"/>
  <c r="BT117" i="11"/>
  <c r="BS117" i="11"/>
  <c r="U98" i="8"/>
  <c r="V98" i="8" s="1"/>
  <c r="S98" i="8"/>
  <c r="N98" i="8"/>
  <c r="R98" i="8" s="1"/>
  <c r="T99" i="8"/>
  <c r="AL121" i="11"/>
  <c r="AF120" i="11"/>
  <c r="AK120" i="11" s="1"/>
  <c r="AM120" i="11"/>
  <c r="AN120" i="11" s="1"/>
  <c r="P119" i="11"/>
  <c r="O119" i="11"/>
  <c r="BE104" i="8"/>
  <c r="BD104" i="8"/>
  <c r="BC103" i="8" s="1"/>
  <c r="AO87" i="8"/>
  <c r="AP87" i="8"/>
  <c r="AE87" i="8"/>
  <c r="AQ87" i="8"/>
  <c r="BF121" i="11" l="1"/>
  <c r="BK121" i="11"/>
  <c r="BA121" i="11"/>
  <c r="BL121" i="11"/>
  <c r="BM121" i="11"/>
  <c r="BW116" i="11"/>
  <c r="BR116" i="11"/>
  <c r="R119" i="11"/>
  <c r="S119" i="11"/>
  <c r="W119" i="11" s="1"/>
  <c r="W98" i="8"/>
  <c r="BV116" i="11"/>
  <c r="BY116" i="11"/>
  <c r="BZ116" i="11" s="1"/>
  <c r="BQ116" i="11" s="1"/>
  <c r="BX117" i="11"/>
  <c r="AO120" i="11"/>
  <c r="X98" i="8"/>
  <c r="Y98" i="8"/>
  <c r="M98" i="8"/>
  <c r="P98" i="8" s="1"/>
  <c r="AJ120" i="11"/>
  <c r="AQ120" i="11"/>
  <c r="AP120" i="11"/>
  <c r="AE120" i="11"/>
  <c r="U118" i="11"/>
  <c r="V118" i="11" s="1"/>
  <c r="N118" i="11"/>
  <c r="S118" i="11" s="1"/>
  <c r="T119" i="11"/>
  <c r="BH103" i="8"/>
  <c r="BG103" i="8"/>
  <c r="BJ103" i="8"/>
  <c r="BK103" i="8" s="1"/>
  <c r="BI104" i="8"/>
  <c r="AH87" i="8"/>
  <c r="AG87" i="8"/>
  <c r="BC121" i="11" l="1"/>
  <c r="BD121" i="11"/>
  <c r="CA116" i="11"/>
  <c r="CC116" i="11"/>
  <c r="CB116" i="11"/>
  <c r="O98" i="8"/>
  <c r="AH120" i="11"/>
  <c r="AG120" i="11"/>
  <c r="BL103" i="8"/>
  <c r="W118" i="11"/>
  <c r="R118" i="11"/>
  <c r="M118" i="11"/>
  <c r="X118" i="11"/>
  <c r="Y118" i="11"/>
  <c r="BB103" i="8"/>
  <c r="BN103" i="8"/>
  <c r="BM103" i="8"/>
  <c r="AM86" i="8"/>
  <c r="AN86" i="8" s="1"/>
  <c r="AF86" i="8"/>
  <c r="AJ86" i="8" s="1"/>
  <c r="AK86" i="8"/>
  <c r="AL87" i="8"/>
  <c r="BB120" i="11" l="1"/>
  <c r="BG120" i="11" s="1"/>
  <c r="BI120" i="11"/>
  <c r="BJ120" i="11" s="1"/>
  <c r="BH121" i="11"/>
  <c r="BT116" i="11"/>
  <c r="BS116" i="11"/>
  <c r="T98" i="8"/>
  <c r="R97" i="8"/>
  <c r="U97" i="8"/>
  <c r="V97" i="8" s="1"/>
  <c r="N97" i="8"/>
  <c r="S97" i="8" s="1"/>
  <c r="AL120" i="11"/>
  <c r="AF119" i="11"/>
  <c r="AK119" i="11" s="1"/>
  <c r="AM119" i="11"/>
  <c r="AN119" i="11" s="1"/>
  <c r="P118" i="11"/>
  <c r="O118" i="11"/>
  <c r="BE103" i="8"/>
  <c r="BD103" i="8"/>
  <c r="BC102" i="8" s="1"/>
  <c r="AO86" i="8"/>
  <c r="AE86" i="8"/>
  <c r="AP86" i="8"/>
  <c r="AQ86" i="8"/>
  <c r="BF120" i="11" l="1"/>
  <c r="BL120" i="11"/>
  <c r="BA120" i="11"/>
  <c r="BM120" i="11"/>
  <c r="BK120" i="11"/>
  <c r="BW115" i="11"/>
  <c r="BR115" i="11"/>
  <c r="BV115" i="11"/>
  <c r="BY115" i="11"/>
  <c r="BZ115" i="11" s="1"/>
  <c r="BQ115" i="11" s="1"/>
  <c r="BX116" i="11"/>
  <c r="W97" i="8"/>
  <c r="AO119" i="11"/>
  <c r="Y97" i="8"/>
  <c r="X97" i="8"/>
  <c r="M97" i="8"/>
  <c r="AJ119" i="11"/>
  <c r="AE119" i="11"/>
  <c r="AQ119" i="11"/>
  <c r="AP119" i="11"/>
  <c r="U117" i="11"/>
  <c r="V117" i="11" s="1"/>
  <c r="N117" i="11"/>
  <c r="T118" i="11"/>
  <c r="BG102" i="8"/>
  <c r="BJ102" i="8"/>
  <c r="BK102" i="8" s="1"/>
  <c r="BH102" i="8"/>
  <c r="BI103" i="8"/>
  <c r="AH86" i="8"/>
  <c r="AG86" i="8"/>
  <c r="BD120" i="11" l="1"/>
  <c r="BC120" i="11"/>
  <c r="CA115" i="11"/>
  <c r="CC115" i="11"/>
  <c r="CB115" i="11"/>
  <c r="P97" i="8"/>
  <c r="O97" i="8"/>
  <c r="AH119" i="11"/>
  <c r="AG119" i="11"/>
  <c r="BL102" i="8"/>
  <c r="M117" i="11"/>
  <c r="X117" i="11"/>
  <c r="Y117" i="11"/>
  <c r="BN102" i="8"/>
  <c r="BB102" i="8"/>
  <c r="BM102" i="8"/>
  <c r="AF85" i="8"/>
  <c r="AM85" i="8"/>
  <c r="AN85" i="8" s="1"/>
  <c r="AJ85" i="8"/>
  <c r="AK85" i="8"/>
  <c r="AL86" i="8"/>
  <c r="BB119" i="11" l="1"/>
  <c r="BG119" i="11" s="1"/>
  <c r="BI119" i="11"/>
  <c r="BJ119" i="11" s="1"/>
  <c r="BH120" i="11"/>
  <c r="BT115" i="11"/>
  <c r="BS115" i="11"/>
  <c r="N96" i="8"/>
  <c r="S96" i="8" s="1"/>
  <c r="U96" i="8"/>
  <c r="V96" i="8" s="1"/>
  <c r="T97" i="8"/>
  <c r="AL119" i="11"/>
  <c r="AF118" i="11"/>
  <c r="AJ118" i="11" s="1"/>
  <c r="AM118" i="11"/>
  <c r="AN118" i="11" s="1"/>
  <c r="P117" i="11"/>
  <c r="O117" i="11"/>
  <c r="BE102" i="8"/>
  <c r="BD102" i="8"/>
  <c r="BC101" i="8" s="1"/>
  <c r="AO85" i="8"/>
  <c r="AE85" i="8"/>
  <c r="AG85" i="8" s="1"/>
  <c r="AQ85" i="8"/>
  <c r="AP85" i="8"/>
  <c r="BF119" i="11" l="1"/>
  <c r="BL119" i="11"/>
  <c r="BM119" i="11"/>
  <c r="BA119" i="11"/>
  <c r="BK119" i="11"/>
  <c r="BW114" i="11"/>
  <c r="BR114" i="11"/>
  <c r="R117" i="11"/>
  <c r="S117" i="11"/>
  <c r="W117" i="11" s="1"/>
  <c r="R96" i="8"/>
  <c r="BV114" i="11"/>
  <c r="BY114" i="11"/>
  <c r="BZ114" i="11" s="1"/>
  <c r="BQ114" i="11" s="1"/>
  <c r="BX115" i="11"/>
  <c r="W96" i="8"/>
  <c r="AK118" i="11"/>
  <c r="AO118" i="11" s="1"/>
  <c r="X96" i="8"/>
  <c r="Y96" i="8"/>
  <c r="M96" i="8"/>
  <c r="AE118" i="11"/>
  <c r="AQ118" i="11"/>
  <c r="AP118" i="11"/>
  <c r="U116" i="11"/>
  <c r="V116" i="11" s="1"/>
  <c r="N116" i="11"/>
  <c r="T117" i="11"/>
  <c r="BJ101" i="8"/>
  <c r="BK101" i="8" s="1"/>
  <c r="BG101" i="8"/>
  <c r="BH101" i="8"/>
  <c r="BI102" i="8"/>
  <c r="AF84" i="8"/>
  <c r="AJ84" i="8" s="1"/>
  <c r="AM84" i="8"/>
  <c r="AN84" i="8" s="1"/>
  <c r="AH85" i="8"/>
  <c r="AL85" i="8"/>
  <c r="BD119" i="11" l="1"/>
  <c r="BC119" i="11"/>
  <c r="AK84" i="8"/>
  <c r="AO84" i="8" s="1"/>
  <c r="CA114" i="11"/>
  <c r="CB114" i="11"/>
  <c r="CC114" i="11"/>
  <c r="P96" i="8"/>
  <c r="O96" i="8"/>
  <c r="AH118" i="11"/>
  <c r="AG118" i="11"/>
  <c r="M116" i="11"/>
  <c r="X116" i="11"/>
  <c r="Y116" i="11"/>
  <c r="BL101" i="8"/>
  <c r="BM101" i="8"/>
  <c r="BN101" i="8"/>
  <c r="BB101" i="8"/>
  <c r="AE84" i="8"/>
  <c r="AQ84" i="8"/>
  <c r="AP84" i="8"/>
  <c r="BB118" i="11" l="1"/>
  <c r="BF118" i="11" s="1"/>
  <c r="BH119" i="11"/>
  <c r="BI118" i="11"/>
  <c r="BJ118" i="11" s="1"/>
  <c r="BT114" i="11"/>
  <c r="BS114" i="11"/>
  <c r="U95" i="8"/>
  <c r="V95" i="8" s="1"/>
  <c r="N95" i="8"/>
  <c r="S95" i="8" s="1"/>
  <c r="T96" i="8"/>
  <c r="AF117" i="11"/>
  <c r="AK117" i="11" s="1"/>
  <c r="AM117" i="11"/>
  <c r="AN117" i="11" s="1"/>
  <c r="AL118" i="11"/>
  <c r="P116" i="11"/>
  <c r="O116" i="11"/>
  <c r="BE101" i="8"/>
  <c r="BD101" i="8"/>
  <c r="BC100" i="8" s="1"/>
  <c r="AH84" i="8"/>
  <c r="AG84" i="8"/>
  <c r="BG118" i="11" l="1"/>
  <c r="BK118" i="11" s="1"/>
  <c r="BL118" i="11"/>
  <c r="BA118" i="11"/>
  <c r="BM118" i="11"/>
  <c r="BW113" i="11"/>
  <c r="BR113" i="11"/>
  <c r="R116" i="11"/>
  <c r="S116" i="11"/>
  <c r="W116" i="11" s="1"/>
  <c r="R95" i="8"/>
  <c r="BV113" i="11"/>
  <c r="BY113" i="11"/>
  <c r="BZ113" i="11" s="1"/>
  <c r="BQ113" i="11" s="1"/>
  <c r="BX114" i="11"/>
  <c r="AO117" i="11"/>
  <c r="W95" i="8"/>
  <c r="Y95" i="8"/>
  <c r="X95" i="8"/>
  <c r="M95" i="8"/>
  <c r="AJ117" i="11"/>
  <c r="AE117" i="11"/>
  <c r="AP117" i="11"/>
  <c r="AQ117" i="11"/>
  <c r="U115" i="11"/>
  <c r="V115" i="11" s="1"/>
  <c r="N115" i="11"/>
  <c r="T116" i="11"/>
  <c r="BG100" i="8"/>
  <c r="BJ100" i="8"/>
  <c r="BK100" i="8" s="1"/>
  <c r="BH100" i="8"/>
  <c r="BI101" i="8"/>
  <c r="AF83" i="8"/>
  <c r="AJ83" i="8" s="1"/>
  <c r="AM83" i="8"/>
  <c r="AN83" i="8" s="1"/>
  <c r="AL84" i="8"/>
  <c r="BD118" i="11" l="1"/>
  <c r="BC118" i="11"/>
  <c r="AK83" i="8"/>
  <c r="AO83" i="8" s="1"/>
  <c r="CA113" i="11"/>
  <c r="CB113" i="11"/>
  <c r="CC113" i="11"/>
  <c r="P95" i="8"/>
  <c r="O95" i="8"/>
  <c r="AH117" i="11"/>
  <c r="AG117" i="11"/>
  <c r="BL100" i="8"/>
  <c r="M115" i="11"/>
  <c r="Y115" i="11"/>
  <c r="X115" i="11"/>
  <c r="BM100" i="8"/>
  <c r="BN100" i="8"/>
  <c r="BB100" i="8"/>
  <c r="AE83" i="8"/>
  <c r="AQ83" i="8"/>
  <c r="AP83" i="8"/>
  <c r="BB117" i="11" l="1"/>
  <c r="BF117" i="11" s="1"/>
  <c r="BH118" i="11"/>
  <c r="BI117" i="11"/>
  <c r="BJ117" i="11" s="1"/>
  <c r="BT113" i="11"/>
  <c r="BS113" i="11"/>
  <c r="BR112" i="11" s="1"/>
  <c r="N94" i="8"/>
  <c r="S94" i="8" s="1"/>
  <c r="U94" i="8"/>
  <c r="V94" i="8" s="1"/>
  <c r="T95" i="8"/>
  <c r="AL117" i="11"/>
  <c r="AM116" i="11"/>
  <c r="AN116" i="11" s="1"/>
  <c r="AF116" i="11"/>
  <c r="P115" i="11"/>
  <c r="O115" i="11"/>
  <c r="BE100" i="8"/>
  <c r="BD100" i="8"/>
  <c r="AH83" i="8"/>
  <c r="AG83" i="8"/>
  <c r="BG117" i="11" l="1"/>
  <c r="BK117" i="11" s="1"/>
  <c r="BA117" i="11"/>
  <c r="BL117" i="11"/>
  <c r="BM117" i="11"/>
  <c r="BI100" i="8"/>
  <c r="BC99" i="8"/>
  <c r="R94" i="8"/>
  <c r="S115" i="11"/>
  <c r="W115" i="11" s="1"/>
  <c r="R115" i="11"/>
  <c r="BY112" i="11"/>
  <c r="BZ112" i="11" s="1"/>
  <c r="BQ112" i="11" s="1"/>
  <c r="BX113" i="11"/>
  <c r="W94" i="8"/>
  <c r="X94" i="8"/>
  <c r="Y94" i="8"/>
  <c r="M94" i="8"/>
  <c r="AE116" i="11"/>
  <c r="AP116" i="11"/>
  <c r="AQ116" i="11"/>
  <c r="T115" i="11"/>
  <c r="N114" i="11"/>
  <c r="U114" i="11"/>
  <c r="V114" i="11" s="1"/>
  <c r="BG99" i="8"/>
  <c r="BH99" i="8"/>
  <c r="BJ99" i="8"/>
  <c r="BK99" i="8" s="1"/>
  <c r="AL83" i="8"/>
  <c r="AM82" i="8"/>
  <c r="AN82" i="8" s="1"/>
  <c r="AF82" i="8"/>
  <c r="AJ82" i="8" s="1"/>
  <c r="BD117" i="11" l="1"/>
  <c r="BC117" i="11"/>
  <c r="BL99" i="8"/>
  <c r="AK82" i="8"/>
  <c r="AO82" i="8" s="1"/>
  <c r="CC112" i="11"/>
  <c r="CB112" i="11"/>
  <c r="P94" i="8"/>
  <c r="O94" i="8"/>
  <c r="AH116" i="11"/>
  <c r="AG116" i="11"/>
  <c r="M114" i="11"/>
  <c r="Y114" i="11"/>
  <c r="X114" i="11"/>
  <c r="BB99" i="8"/>
  <c r="BN99" i="8"/>
  <c r="BM99" i="8"/>
  <c r="AP82" i="8"/>
  <c r="AE82" i="8"/>
  <c r="AQ82" i="8"/>
  <c r="BB116" i="11" l="1"/>
  <c r="BG116" i="11" s="1"/>
  <c r="BI116" i="11"/>
  <c r="BJ116" i="11" s="1"/>
  <c r="BH117" i="11"/>
  <c r="AK116" i="11"/>
  <c r="AO116" i="11" s="1"/>
  <c r="AJ116" i="11"/>
  <c r="BT112" i="11"/>
  <c r="BS112" i="11"/>
  <c r="BR111" i="11" s="1"/>
  <c r="T94" i="8"/>
  <c r="U93" i="8"/>
  <c r="V93" i="8" s="1"/>
  <c r="N93" i="8"/>
  <c r="S93" i="8" s="1"/>
  <c r="AM115" i="11"/>
  <c r="AN115" i="11" s="1"/>
  <c r="AF115" i="11"/>
  <c r="AL116" i="11"/>
  <c r="P114" i="11"/>
  <c r="O114" i="11"/>
  <c r="BE99" i="8"/>
  <c r="BD99" i="8"/>
  <c r="BC98" i="8" s="1"/>
  <c r="AH82" i="8"/>
  <c r="AG82" i="8"/>
  <c r="AL82" i="8" s="1"/>
  <c r="BF116" i="11" l="1"/>
  <c r="BL116" i="11"/>
  <c r="BA116" i="11"/>
  <c r="BM116" i="11"/>
  <c r="BK116" i="11"/>
  <c r="BW112" i="11"/>
  <c r="CA112" i="11" s="1"/>
  <c r="BV112" i="11"/>
  <c r="R114" i="11"/>
  <c r="S114" i="11"/>
  <c r="W114" i="11" s="1"/>
  <c r="R93" i="8"/>
  <c r="BW111" i="11"/>
  <c r="BY111" i="11"/>
  <c r="BZ111" i="11" s="1"/>
  <c r="BQ111" i="11" s="1"/>
  <c r="BX112" i="11"/>
  <c r="W93" i="8"/>
  <c r="Y93" i="8"/>
  <c r="M93" i="8"/>
  <c r="X93" i="8"/>
  <c r="AP115" i="11"/>
  <c r="AQ115" i="11"/>
  <c r="AE115" i="11"/>
  <c r="N113" i="11"/>
  <c r="U113" i="11"/>
  <c r="V113" i="11" s="1"/>
  <c r="T114" i="11"/>
  <c r="BG98" i="8"/>
  <c r="BJ98" i="8"/>
  <c r="BK98" i="8" s="1"/>
  <c r="BH98" i="8"/>
  <c r="BI99" i="8"/>
  <c r="AF81" i="8"/>
  <c r="AJ81" i="8" s="1"/>
  <c r="AM81" i="8"/>
  <c r="AN81" i="8" s="1"/>
  <c r="BD116" i="11" l="1"/>
  <c r="BC116" i="11"/>
  <c r="BV111" i="11"/>
  <c r="CA111" i="11"/>
  <c r="CC111" i="11"/>
  <c r="CB111" i="11"/>
  <c r="O93" i="8"/>
  <c r="T93" i="8" s="1"/>
  <c r="P93" i="8"/>
  <c r="AH115" i="11"/>
  <c r="AG115" i="11"/>
  <c r="M113" i="11"/>
  <c r="Y113" i="11"/>
  <c r="X113" i="11"/>
  <c r="BL98" i="8"/>
  <c r="BM98" i="8"/>
  <c r="BN98" i="8"/>
  <c r="BB98" i="8"/>
  <c r="AK81" i="8"/>
  <c r="AO81" i="8" s="1"/>
  <c r="AP81" i="8"/>
  <c r="AE81" i="8"/>
  <c r="AQ81" i="8"/>
  <c r="AK115" i="11" l="1"/>
  <c r="AO115" i="11" s="1"/>
  <c r="AJ115" i="11"/>
  <c r="BB115" i="11"/>
  <c r="BI115" i="11"/>
  <c r="BJ115" i="11" s="1"/>
  <c r="BH116" i="11"/>
  <c r="BT111" i="11"/>
  <c r="BS111" i="11"/>
  <c r="BR110" i="11" s="1"/>
  <c r="N92" i="8"/>
  <c r="S92" i="8" s="1"/>
  <c r="W92" i="8" s="1"/>
  <c r="U92" i="8"/>
  <c r="V92" i="8" s="1"/>
  <c r="AL115" i="11"/>
  <c r="AM114" i="11"/>
  <c r="AN114" i="11" s="1"/>
  <c r="AF114" i="11"/>
  <c r="P113" i="11"/>
  <c r="O113" i="11"/>
  <c r="BE98" i="8"/>
  <c r="BD98" i="8"/>
  <c r="BC97" i="8" s="1"/>
  <c r="AH81" i="8"/>
  <c r="AG81" i="8"/>
  <c r="BM115" i="11" l="1"/>
  <c r="BA115" i="11"/>
  <c r="BL115" i="11"/>
  <c r="R113" i="11"/>
  <c r="S113" i="11"/>
  <c r="W113" i="11" s="1"/>
  <c r="R92" i="8"/>
  <c r="BY110" i="11"/>
  <c r="BZ110" i="11" s="1"/>
  <c r="BQ110" i="11" s="1"/>
  <c r="BX111" i="11"/>
  <c r="X92" i="8"/>
  <c r="Y92" i="8"/>
  <c r="M92" i="8"/>
  <c r="AE114" i="11"/>
  <c r="AQ114" i="11"/>
  <c r="AP114" i="11"/>
  <c r="N112" i="11"/>
  <c r="S112" i="11" s="1"/>
  <c r="U112" i="11"/>
  <c r="V112" i="11" s="1"/>
  <c r="T113" i="11"/>
  <c r="BH97" i="8"/>
  <c r="BJ97" i="8"/>
  <c r="BK97" i="8" s="1"/>
  <c r="BG97" i="8"/>
  <c r="BI98" i="8"/>
  <c r="AM80" i="8"/>
  <c r="AN80" i="8" s="1"/>
  <c r="AF80" i="8"/>
  <c r="AL81" i="8"/>
  <c r="BD115" i="11" l="1"/>
  <c r="BC115" i="11"/>
  <c r="CC110" i="11"/>
  <c r="CB110" i="11"/>
  <c r="P92" i="8"/>
  <c r="O92" i="8"/>
  <c r="AH114" i="11"/>
  <c r="AG114" i="11"/>
  <c r="W112" i="11"/>
  <c r="R112" i="11"/>
  <c r="M112" i="11"/>
  <c r="Y112" i="11"/>
  <c r="X112" i="11"/>
  <c r="BB97" i="8"/>
  <c r="BN97" i="8"/>
  <c r="BM97" i="8"/>
  <c r="BL97" i="8"/>
  <c r="AP80" i="8"/>
  <c r="AE80" i="8"/>
  <c r="AQ80" i="8"/>
  <c r="BG115" i="11" l="1"/>
  <c r="BK115" i="11" s="1"/>
  <c r="BF115" i="11"/>
  <c r="BB114" i="11"/>
  <c r="BH115" i="11"/>
  <c r="BI114" i="11"/>
  <c r="BJ114" i="11" s="1"/>
  <c r="BT110" i="11"/>
  <c r="BS110" i="11"/>
  <c r="BR109" i="11" s="1"/>
  <c r="T92" i="8"/>
  <c r="N91" i="8"/>
  <c r="S91" i="8" s="1"/>
  <c r="U91" i="8"/>
  <c r="V91" i="8" s="1"/>
  <c r="AF113" i="11"/>
  <c r="AJ113" i="11" s="1"/>
  <c r="AM113" i="11"/>
  <c r="AN113" i="11" s="1"/>
  <c r="AL114" i="11"/>
  <c r="AK114" i="11"/>
  <c r="AO114" i="11" s="1"/>
  <c r="AJ114" i="11"/>
  <c r="P112" i="11"/>
  <c r="O112" i="11"/>
  <c r="BE97" i="8"/>
  <c r="BD97" i="8"/>
  <c r="BC96" i="8" s="1"/>
  <c r="AH80" i="8"/>
  <c r="AG80" i="8"/>
  <c r="BL114" i="11" l="1"/>
  <c r="BM114" i="11"/>
  <c r="BA114" i="11"/>
  <c r="BV110" i="11"/>
  <c r="BW110" i="11"/>
  <c r="CA110" i="11" s="1"/>
  <c r="AK113" i="11"/>
  <c r="AO113" i="11" s="1"/>
  <c r="AJ80" i="8"/>
  <c r="AK80" i="8"/>
  <c r="AO80" i="8" s="1"/>
  <c r="R91" i="8"/>
  <c r="BW109" i="11"/>
  <c r="BY109" i="11"/>
  <c r="BZ109" i="11" s="1"/>
  <c r="BQ109" i="11" s="1"/>
  <c r="BX110" i="11"/>
  <c r="W91" i="8"/>
  <c r="X91" i="8"/>
  <c r="Y91" i="8"/>
  <c r="M91" i="8"/>
  <c r="AE113" i="11"/>
  <c r="AQ113" i="11"/>
  <c r="AP113" i="11"/>
  <c r="N111" i="11"/>
  <c r="U111" i="11"/>
  <c r="V111" i="11" s="1"/>
  <c r="T112" i="11"/>
  <c r="BG96" i="8"/>
  <c r="BH96" i="8"/>
  <c r="BJ96" i="8"/>
  <c r="BK96" i="8" s="1"/>
  <c r="BI97" i="8"/>
  <c r="AF79" i="8"/>
  <c r="AM79" i="8"/>
  <c r="AN79" i="8" s="1"/>
  <c r="AL80" i="8"/>
  <c r="BD114" i="11" l="1"/>
  <c r="BC114" i="11"/>
  <c r="BV109" i="11"/>
  <c r="CA109" i="11"/>
  <c r="CC109" i="11"/>
  <c r="CB109" i="11"/>
  <c r="O91" i="8"/>
  <c r="T91" i="8" s="1"/>
  <c r="P91" i="8"/>
  <c r="AH113" i="11"/>
  <c r="AG113" i="11"/>
  <c r="M111" i="11"/>
  <c r="X111" i="11"/>
  <c r="Y111" i="11"/>
  <c r="BM96" i="8"/>
  <c r="BN96" i="8"/>
  <c r="BB96" i="8"/>
  <c r="BL96" i="8"/>
  <c r="AE79" i="8"/>
  <c r="AQ79" i="8"/>
  <c r="AP79" i="8"/>
  <c r="BF114" i="11" l="1"/>
  <c r="BG114" i="11"/>
  <c r="BK114" i="11" s="1"/>
  <c r="BB113" i="11"/>
  <c r="BG113" i="11" s="1"/>
  <c r="BH114" i="11"/>
  <c r="BI113" i="11"/>
  <c r="BJ113" i="11" s="1"/>
  <c r="BT109" i="11"/>
  <c r="BS109" i="11"/>
  <c r="BR108" i="11" s="1"/>
  <c r="N90" i="8"/>
  <c r="S90" i="8" s="1"/>
  <c r="W90" i="8" s="1"/>
  <c r="U90" i="8"/>
  <c r="V90" i="8" s="1"/>
  <c r="AM112" i="11"/>
  <c r="AN112" i="11" s="1"/>
  <c r="AF112" i="11"/>
  <c r="AL113" i="11"/>
  <c r="P111" i="11"/>
  <c r="O111" i="11"/>
  <c r="BE96" i="8"/>
  <c r="BD96" i="8"/>
  <c r="BC95" i="8" s="1"/>
  <c r="AH79" i="8"/>
  <c r="AG79" i="8"/>
  <c r="R111" i="11" l="1"/>
  <c r="S111" i="11"/>
  <c r="W111" i="11" s="1"/>
  <c r="BF113" i="11"/>
  <c r="BK113" i="11"/>
  <c r="BM113" i="11"/>
  <c r="BA113" i="11"/>
  <c r="BL113" i="11"/>
  <c r="R90" i="8"/>
  <c r="BY108" i="11"/>
  <c r="BZ108" i="11" s="1"/>
  <c r="BQ108" i="11" s="1"/>
  <c r="BX109" i="11"/>
  <c r="X90" i="8"/>
  <c r="M90" i="8"/>
  <c r="Y90" i="8"/>
  <c r="AE112" i="11"/>
  <c r="AQ112" i="11"/>
  <c r="AP112" i="11"/>
  <c r="U110" i="11"/>
  <c r="V110" i="11" s="1"/>
  <c r="N110" i="11"/>
  <c r="S110" i="11" s="1"/>
  <c r="T111" i="11"/>
  <c r="BJ95" i="8"/>
  <c r="BK95" i="8" s="1"/>
  <c r="BH95" i="8"/>
  <c r="BG95" i="8"/>
  <c r="BI96" i="8"/>
  <c r="AM78" i="8"/>
  <c r="AN78" i="8" s="1"/>
  <c r="AF78" i="8"/>
  <c r="AK78" i="8" s="1"/>
  <c r="AJ78" i="8"/>
  <c r="AL79" i="8"/>
  <c r="AK79" i="8"/>
  <c r="AO79" i="8" s="1"/>
  <c r="AJ79" i="8"/>
  <c r="BD113" i="11" l="1"/>
  <c r="BC113" i="11"/>
  <c r="CC108" i="11"/>
  <c r="CB108" i="11"/>
  <c r="P90" i="8"/>
  <c r="O90" i="8"/>
  <c r="AH112" i="11"/>
  <c r="AG112" i="11"/>
  <c r="W110" i="11"/>
  <c r="R110" i="11"/>
  <c r="M110" i="11"/>
  <c r="Y110" i="11"/>
  <c r="X110" i="11"/>
  <c r="BL95" i="8"/>
  <c r="BM95" i="8"/>
  <c r="BB95" i="8"/>
  <c r="BN95" i="8"/>
  <c r="AO78" i="8"/>
  <c r="AE78" i="8"/>
  <c r="AQ78" i="8"/>
  <c r="AP78" i="8"/>
  <c r="BB112" i="11" l="1"/>
  <c r="BG112" i="11" s="1"/>
  <c r="BI112" i="11"/>
  <c r="BJ112" i="11" s="1"/>
  <c r="BH113" i="11"/>
  <c r="AJ112" i="11"/>
  <c r="AK112" i="11"/>
  <c r="AO112" i="11" s="1"/>
  <c r="BT108" i="11"/>
  <c r="BS108" i="11"/>
  <c r="BR107" i="11" s="1"/>
  <c r="U89" i="8"/>
  <c r="V89" i="8" s="1"/>
  <c r="N89" i="8"/>
  <c r="S89" i="8" s="1"/>
  <c r="T90" i="8"/>
  <c r="AL112" i="11"/>
  <c r="AM111" i="11"/>
  <c r="AN111" i="11" s="1"/>
  <c r="AF111" i="11"/>
  <c r="AK111" i="11" s="1"/>
  <c r="P110" i="11"/>
  <c r="O110" i="11"/>
  <c r="BE95" i="8"/>
  <c r="BD95" i="8"/>
  <c r="BC94" i="8" s="1"/>
  <c r="AH78" i="8"/>
  <c r="AG78" i="8"/>
  <c r="AL78" i="8" s="1"/>
  <c r="BM112" i="11" l="1"/>
  <c r="BL112" i="11"/>
  <c r="BA112" i="11"/>
  <c r="BF112" i="11"/>
  <c r="BK112" i="11"/>
  <c r="BW108" i="11"/>
  <c r="CA108" i="11" s="1"/>
  <c r="BV108" i="11"/>
  <c r="AJ111" i="11"/>
  <c r="R89" i="8"/>
  <c r="BY107" i="11"/>
  <c r="BZ107" i="11" s="1"/>
  <c r="BQ107" i="11" s="1"/>
  <c r="BX108" i="11"/>
  <c r="AO111" i="11"/>
  <c r="W89" i="8"/>
  <c r="Y89" i="8"/>
  <c r="X89" i="8"/>
  <c r="M89" i="8"/>
  <c r="AP111" i="11"/>
  <c r="AE111" i="11"/>
  <c r="AQ111" i="11"/>
  <c r="U109" i="11"/>
  <c r="V109" i="11" s="1"/>
  <c r="N109" i="11"/>
  <c r="R109" i="11" s="1"/>
  <c r="T110" i="11"/>
  <c r="BJ94" i="8"/>
  <c r="BK94" i="8" s="1"/>
  <c r="BH94" i="8"/>
  <c r="BG94" i="8"/>
  <c r="BI95" i="8"/>
  <c r="AF77" i="8"/>
  <c r="AM77" i="8"/>
  <c r="AN77" i="8" s="1"/>
  <c r="AJ77" i="8"/>
  <c r="AK77" i="8"/>
  <c r="AO77" i="8" s="1"/>
  <c r="BD112" i="11" l="1"/>
  <c r="BC112" i="11"/>
  <c r="CB107" i="11"/>
  <c r="CC107" i="11"/>
  <c r="P89" i="8"/>
  <c r="O89" i="8"/>
  <c r="N88" i="8" s="1"/>
  <c r="AH111" i="11"/>
  <c r="AG111" i="11"/>
  <c r="S109" i="11"/>
  <c r="W109" i="11" s="1"/>
  <c r="M109" i="11"/>
  <c r="Y109" i="11"/>
  <c r="X109" i="11"/>
  <c r="BL94" i="8"/>
  <c r="BN94" i="8"/>
  <c r="BB94" i="8"/>
  <c r="BM94" i="8"/>
  <c r="AE77" i="8"/>
  <c r="AG77" i="8" s="1"/>
  <c r="AP77" i="8"/>
  <c r="AQ77" i="8"/>
  <c r="BB111" i="11" l="1"/>
  <c r="BF111" i="11" s="1"/>
  <c r="BH112" i="11"/>
  <c r="BI111" i="11"/>
  <c r="BJ111" i="11" s="1"/>
  <c r="BT107" i="11"/>
  <c r="BS107" i="11"/>
  <c r="U88" i="8"/>
  <c r="V88" i="8" s="1"/>
  <c r="T89" i="8"/>
  <c r="AF110" i="11"/>
  <c r="AK110" i="11" s="1"/>
  <c r="AM110" i="11"/>
  <c r="AN110" i="11" s="1"/>
  <c r="AL111" i="11"/>
  <c r="P109" i="11"/>
  <c r="O109" i="11"/>
  <c r="BE94" i="8"/>
  <c r="BD94" i="8"/>
  <c r="BC93" i="8" s="1"/>
  <c r="AF76" i="8"/>
  <c r="AM76" i="8"/>
  <c r="AN76" i="8" s="1"/>
  <c r="AJ76" i="8"/>
  <c r="AK76" i="8"/>
  <c r="AH77" i="8"/>
  <c r="AL77" i="8"/>
  <c r="BA111" i="11" l="1"/>
  <c r="BM111" i="11"/>
  <c r="BL111" i="11"/>
  <c r="BG111" i="11"/>
  <c r="BK111" i="11" s="1"/>
  <c r="BW106" i="11"/>
  <c r="BR106" i="11"/>
  <c r="AJ110" i="11"/>
  <c r="BW107" i="11"/>
  <c r="CA107" i="11" s="1"/>
  <c r="BV107" i="11"/>
  <c r="BV106" i="11"/>
  <c r="BY106" i="11"/>
  <c r="BZ106" i="11" s="1"/>
  <c r="BQ106" i="11" s="1"/>
  <c r="BX107" i="11"/>
  <c r="AO110" i="11"/>
  <c r="X88" i="8"/>
  <c r="Y88" i="8"/>
  <c r="M88" i="8"/>
  <c r="AP110" i="11"/>
  <c r="AE110" i="11"/>
  <c r="AQ110" i="11"/>
  <c r="N108" i="11"/>
  <c r="U108" i="11"/>
  <c r="V108" i="11" s="1"/>
  <c r="T109" i="11"/>
  <c r="BI94" i="8"/>
  <c r="BJ93" i="8"/>
  <c r="BK93" i="8" s="1"/>
  <c r="BG93" i="8"/>
  <c r="AO76" i="8"/>
  <c r="AE76" i="8"/>
  <c r="AG76" i="8" s="1"/>
  <c r="AQ76" i="8"/>
  <c r="AP76" i="8"/>
  <c r="BD111" i="11" l="1"/>
  <c r="BC111" i="11"/>
  <c r="CA106" i="11"/>
  <c r="BH93" i="8"/>
  <c r="BL93" i="8" s="1"/>
  <c r="CB106" i="11"/>
  <c r="CC106" i="11"/>
  <c r="P88" i="8"/>
  <c r="O88" i="8"/>
  <c r="AH110" i="11"/>
  <c r="AG110" i="11"/>
  <c r="M108" i="11"/>
  <c r="Y108" i="11"/>
  <c r="X108" i="11"/>
  <c r="BM93" i="8"/>
  <c r="BN93" i="8"/>
  <c r="BB93" i="8"/>
  <c r="AM75" i="8"/>
  <c r="AN75" i="8" s="1"/>
  <c r="AF75" i="8"/>
  <c r="AJ75" i="8" s="1"/>
  <c r="AK75" i="8"/>
  <c r="AL76" i="8"/>
  <c r="AH76" i="8"/>
  <c r="BB110" i="11" l="1"/>
  <c r="BF110" i="11" s="1"/>
  <c r="BH111" i="11"/>
  <c r="BI110" i="11"/>
  <c r="BJ110" i="11" s="1"/>
  <c r="S88" i="8"/>
  <c r="W88" i="8" s="1"/>
  <c r="R88" i="8"/>
  <c r="BT106" i="11"/>
  <c r="BS106" i="11"/>
  <c r="T88" i="8"/>
  <c r="U87" i="8"/>
  <c r="V87" i="8" s="1"/>
  <c r="N87" i="8"/>
  <c r="AL110" i="11"/>
  <c r="AF109" i="11"/>
  <c r="AJ109" i="11" s="1"/>
  <c r="AM109" i="11"/>
  <c r="AN109" i="11" s="1"/>
  <c r="P108" i="11"/>
  <c r="O108" i="11"/>
  <c r="BE93" i="8"/>
  <c r="BD93" i="8"/>
  <c r="BC92" i="8" s="1"/>
  <c r="AO75" i="8"/>
  <c r="AE75" i="8"/>
  <c r="AP75" i="8"/>
  <c r="AQ75" i="8"/>
  <c r="BG110" i="11" l="1"/>
  <c r="BK110" i="11" s="1"/>
  <c r="BA110" i="11"/>
  <c r="BL110" i="11"/>
  <c r="BM110" i="11"/>
  <c r="BW105" i="11"/>
  <c r="BR105" i="11"/>
  <c r="AK109" i="11"/>
  <c r="AO109" i="11" s="1"/>
  <c r="R108" i="11"/>
  <c r="S108" i="11"/>
  <c r="W108" i="11" s="1"/>
  <c r="BY105" i="11"/>
  <c r="BZ105" i="11" s="1"/>
  <c r="BQ105" i="11" s="1"/>
  <c r="BV105" i="11"/>
  <c r="BX106" i="11"/>
  <c r="X87" i="8"/>
  <c r="M87" i="8"/>
  <c r="P87" i="8" s="1"/>
  <c r="S87" i="8" s="1"/>
  <c r="W87" i="8" s="1"/>
  <c r="Y87" i="8"/>
  <c r="AE109" i="11"/>
  <c r="AQ109" i="11"/>
  <c r="AP109" i="11"/>
  <c r="U107" i="11"/>
  <c r="V107" i="11" s="1"/>
  <c r="N107" i="11"/>
  <c r="T108" i="11"/>
  <c r="BH92" i="8"/>
  <c r="BJ92" i="8"/>
  <c r="BK92" i="8" s="1"/>
  <c r="BG92" i="8"/>
  <c r="BI93" i="8"/>
  <c r="AH75" i="8"/>
  <c r="AG75" i="8"/>
  <c r="BD110" i="11" l="1"/>
  <c r="BC110" i="11"/>
  <c r="R87" i="8"/>
  <c r="CA105" i="11"/>
  <c r="CC105" i="11"/>
  <c r="CB105" i="11"/>
  <c r="O87" i="8"/>
  <c r="AH109" i="11"/>
  <c r="AG109" i="11"/>
  <c r="M107" i="11"/>
  <c r="X107" i="11"/>
  <c r="Y107" i="11"/>
  <c r="BL92" i="8"/>
  <c r="BN92" i="8"/>
  <c r="BM92" i="8"/>
  <c r="BB92" i="8"/>
  <c r="AM74" i="8"/>
  <c r="AN74" i="8" s="1"/>
  <c r="AF74" i="8"/>
  <c r="AJ74" i="8" s="1"/>
  <c r="AL75" i="8"/>
  <c r="BB109" i="11" l="1"/>
  <c r="BF109" i="11" s="1"/>
  <c r="BI109" i="11"/>
  <c r="BJ109" i="11" s="1"/>
  <c r="BH110" i="11"/>
  <c r="BG109" i="11"/>
  <c r="BT105" i="11"/>
  <c r="BS105" i="11"/>
  <c r="T87" i="8"/>
  <c r="U86" i="8"/>
  <c r="V86" i="8" s="1"/>
  <c r="N86" i="8"/>
  <c r="AL109" i="11"/>
  <c r="AM108" i="11"/>
  <c r="AN108" i="11" s="1"/>
  <c r="AF108" i="11"/>
  <c r="P107" i="11"/>
  <c r="O107" i="11"/>
  <c r="BE92" i="8"/>
  <c r="BD92" i="8"/>
  <c r="BC91" i="8" s="1"/>
  <c r="AK74" i="8"/>
  <c r="AO74" i="8" s="1"/>
  <c r="AE74" i="8"/>
  <c r="AQ74" i="8"/>
  <c r="AP74" i="8"/>
  <c r="R107" i="11" l="1"/>
  <c r="S107" i="11"/>
  <c r="W107" i="11" s="1"/>
  <c r="BK109" i="11"/>
  <c r="BM109" i="11"/>
  <c r="BL109" i="11"/>
  <c r="BA109" i="11"/>
  <c r="BW104" i="11"/>
  <c r="BR104" i="11"/>
  <c r="BV104" i="11"/>
  <c r="BY104" i="11"/>
  <c r="BZ104" i="11" s="1"/>
  <c r="BQ104" i="11" s="1"/>
  <c r="BX105" i="11"/>
  <c r="X86" i="8"/>
  <c r="Y86" i="8"/>
  <c r="M86" i="8"/>
  <c r="AE108" i="11"/>
  <c r="AH108" i="11" s="1"/>
  <c r="AK108" i="11" s="1"/>
  <c r="AO108" i="11" s="1"/>
  <c r="AQ108" i="11"/>
  <c r="AP108" i="11"/>
  <c r="N106" i="11"/>
  <c r="R106" i="11" s="1"/>
  <c r="U106" i="11"/>
  <c r="V106" i="11" s="1"/>
  <c r="T107" i="11"/>
  <c r="BG91" i="8"/>
  <c r="BJ91" i="8"/>
  <c r="BK91" i="8" s="1"/>
  <c r="BH91" i="8"/>
  <c r="BI92" i="8"/>
  <c r="AH74" i="8"/>
  <c r="AG74" i="8"/>
  <c r="BD109" i="11" l="1"/>
  <c r="BC109" i="11"/>
  <c r="CA104" i="11"/>
  <c r="CC104" i="11"/>
  <c r="CB104" i="11"/>
  <c r="P86" i="8"/>
  <c r="O86" i="8"/>
  <c r="AJ108" i="11"/>
  <c r="AG108" i="11"/>
  <c r="S106" i="11"/>
  <c r="W106" i="11" s="1"/>
  <c r="BL91" i="8"/>
  <c r="M106" i="11"/>
  <c r="Y106" i="11"/>
  <c r="X106" i="11"/>
  <c r="BM91" i="8"/>
  <c r="BB91" i="8"/>
  <c r="BN91" i="8"/>
  <c r="AM73" i="8"/>
  <c r="AN73" i="8" s="1"/>
  <c r="AF73" i="8"/>
  <c r="AK73" i="8" s="1"/>
  <c r="AL74" i="8"/>
  <c r="BH109" i="11" l="1"/>
  <c r="BI108" i="11"/>
  <c r="BJ108" i="11" s="1"/>
  <c r="BB108" i="11"/>
  <c r="R86" i="8"/>
  <c r="S86" i="8"/>
  <c r="W86" i="8" s="1"/>
  <c r="BT104" i="11"/>
  <c r="BS104" i="11"/>
  <c r="BR103" i="11" s="1"/>
  <c r="U85" i="8"/>
  <c r="V85" i="8" s="1"/>
  <c r="N85" i="8"/>
  <c r="S85" i="8" s="1"/>
  <c r="T86" i="8"/>
  <c r="AL108" i="11"/>
  <c r="AJ107" i="11"/>
  <c r="AF107" i="11"/>
  <c r="AM107" i="11"/>
  <c r="AN107" i="11" s="1"/>
  <c r="AK107" i="11"/>
  <c r="P106" i="11"/>
  <c r="O106" i="11"/>
  <c r="BE91" i="8"/>
  <c r="BD91" i="8"/>
  <c r="BC90" i="8" s="1"/>
  <c r="AO73" i="8"/>
  <c r="AJ73" i="8"/>
  <c r="AE73" i="8"/>
  <c r="AP73" i="8"/>
  <c r="AQ73" i="8"/>
  <c r="BA108" i="11" l="1"/>
  <c r="BL108" i="11"/>
  <c r="BM108" i="11"/>
  <c r="R85" i="8"/>
  <c r="BY103" i="11"/>
  <c r="BZ103" i="11" s="1"/>
  <c r="BQ103" i="11" s="1"/>
  <c r="BW103" i="11"/>
  <c r="BX104" i="11"/>
  <c r="W85" i="8"/>
  <c r="X85" i="8"/>
  <c r="Y85" i="8"/>
  <c r="M85" i="8"/>
  <c r="AO107" i="11"/>
  <c r="AP107" i="11"/>
  <c r="AE107" i="11"/>
  <c r="AQ107" i="11"/>
  <c r="N105" i="11"/>
  <c r="U105" i="11"/>
  <c r="V105" i="11" s="1"/>
  <c r="T106" i="11"/>
  <c r="BJ90" i="8"/>
  <c r="BK90" i="8" s="1"/>
  <c r="BH90" i="8"/>
  <c r="BI91" i="8"/>
  <c r="AH73" i="8"/>
  <c r="AG73" i="8"/>
  <c r="BD108" i="11" l="1"/>
  <c r="BC108" i="11"/>
  <c r="BV103" i="11"/>
  <c r="BG90" i="8"/>
  <c r="CA103" i="11"/>
  <c r="CB103" i="11"/>
  <c r="CC103" i="11"/>
  <c r="P85" i="8"/>
  <c r="O85" i="8"/>
  <c r="AH107" i="11"/>
  <c r="AG107" i="11"/>
  <c r="BL90" i="8"/>
  <c r="M105" i="11"/>
  <c r="X105" i="11"/>
  <c r="Y105" i="11"/>
  <c r="BB90" i="8"/>
  <c r="BM90" i="8"/>
  <c r="BN90" i="8"/>
  <c r="AF72" i="8"/>
  <c r="AJ72" i="8" s="1"/>
  <c r="AM72" i="8"/>
  <c r="AN72" i="8" s="1"/>
  <c r="AL73" i="8"/>
  <c r="BB107" i="11" l="1"/>
  <c r="BH108" i="11"/>
  <c r="BG107" i="11"/>
  <c r="BI107" i="11"/>
  <c r="BJ107" i="11" s="1"/>
  <c r="BF107" i="11"/>
  <c r="BF108" i="11"/>
  <c r="BG108" i="11"/>
  <c r="BK108" i="11" s="1"/>
  <c r="BT103" i="11"/>
  <c r="BS103" i="11"/>
  <c r="BR102" i="11" s="1"/>
  <c r="N84" i="8"/>
  <c r="R84" i="8" s="1"/>
  <c r="U84" i="8"/>
  <c r="V84" i="8" s="1"/>
  <c r="T85" i="8"/>
  <c r="AL107" i="11"/>
  <c r="AK106" i="11"/>
  <c r="AF106" i="11"/>
  <c r="AJ106" i="11"/>
  <c r="AM106" i="11"/>
  <c r="AN106" i="11" s="1"/>
  <c r="P105" i="11"/>
  <c r="O105" i="11"/>
  <c r="BE90" i="8"/>
  <c r="BD90" i="8"/>
  <c r="BC89" i="8" s="1"/>
  <c r="AK72" i="8"/>
  <c r="AO72" i="8" s="1"/>
  <c r="AP72" i="8"/>
  <c r="AE72" i="8"/>
  <c r="AQ72" i="8"/>
  <c r="R105" i="11" l="1"/>
  <c r="S105" i="11"/>
  <c r="W105" i="11" s="1"/>
  <c r="BM107" i="11"/>
  <c r="BL107" i="11"/>
  <c r="BA107" i="11"/>
  <c r="BK107" i="11"/>
  <c r="S84" i="8"/>
  <c r="W84" i="8" s="1"/>
  <c r="BW102" i="11"/>
  <c r="BY102" i="11"/>
  <c r="BZ102" i="11" s="1"/>
  <c r="BQ102" i="11" s="1"/>
  <c r="BX103" i="11"/>
  <c r="Y84" i="8"/>
  <c r="X84" i="8"/>
  <c r="M84" i="8"/>
  <c r="AO106" i="11"/>
  <c r="AE106" i="11"/>
  <c r="AQ106" i="11"/>
  <c r="AP106" i="11"/>
  <c r="U104" i="11"/>
  <c r="V104" i="11" s="1"/>
  <c r="N104" i="11"/>
  <c r="S104" i="11" s="1"/>
  <c r="T105" i="11"/>
  <c r="BJ89" i="8"/>
  <c r="BK89" i="8" s="1"/>
  <c r="BG89" i="8"/>
  <c r="BI90" i="8"/>
  <c r="AH72" i="8"/>
  <c r="AG72" i="8"/>
  <c r="AL72" i="8" s="1"/>
  <c r="BD107" i="11" l="1"/>
  <c r="BC107" i="11"/>
  <c r="BH89" i="8"/>
  <c r="BL89" i="8" s="1"/>
  <c r="CA102" i="11"/>
  <c r="BV102" i="11"/>
  <c r="CC102" i="11"/>
  <c r="CB102" i="11"/>
  <c r="P84" i="8"/>
  <c r="O84" i="8"/>
  <c r="AH106" i="11"/>
  <c r="AG106" i="11"/>
  <c r="R104" i="11"/>
  <c r="W104" i="11"/>
  <c r="M104" i="11"/>
  <c r="Y104" i="11"/>
  <c r="X104" i="11"/>
  <c r="BN89" i="8"/>
  <c r="BM89" i="8"/>
  <c r="BB89" i="8"/>
  <c r="AM71" i="8"/>
  <c r="AN71" i="8" s="1"/>
  <c r="AF71" i="8"/>
  <c r="AJ71" i="8" s="1"/>
  <c r="BB106" i="11" l="1"/>
  <c r="BH107" i="11"/>
  <c r="BG106" i="11"/>
  <c r="BF106" i="11"/>
  <c r="BI106" i="11"/>
  <c r="BJ106" i="11" s="1"/>
  <c r="BS102" i="11"/>
  <c r="BR101" i="11" s="1"/>
  <c r="BT102" i="11"/>
  <c r="N83" i="8"/>
  <c r="S83" i="8" s="1"/>
  <c r="U83" i="8"/>
  <c r="V83" i="8" s="1"/>
  <c r="T84" i="8"/>
  <c r="AJ105" i="11"/>
  <c r="AF105" i="11"/>
  <c r="AK105" i="11"/>
  <c r="AM105" i="11"/>
  <c r="AN105" i="11" s="1"/>
  <c r="AL106" i="11"/>
  <c r="P104" i="11"/>
  <c r="O104" i="11"/>
  <c r="BE89" i="8"/>
  <c r="BD89" i="8"/>
  <c r="BC88" i="8" s="1"/>
  <c r="AK71" i="8"/>
  <c r="AO71" i="8" s="1"/>
  <c r="AE71" i="8"/>
  <c r="AP71" i="8"/>
  <c r="AQ71" i="8"/>
  <c r="BM106" i="11" l="1"/>
  <c r="BL106" i="11"/>
  <c r="BA106" i="11"/>
  <c r="BK106" i="11"/>
  <c r="BX102" i="11"/>
  <c r="R83" i="8"/>
  <c r="BY101" i="11"/>
  <c r="BZ101" i="11" s="1"/>
  <c r="BQ101" i="11" s="1"/>
  <c r="AO105" i="11"/>
  <c r="W83" i="8"/>
  <c r="X83" i="8"/>
  <c r="Y83" i="8"/>
  <c r="M83" i="8"/>
  <c r="AE105" i="11"/>
  <c r="AQ105" i="11"/>
  <c r="AP105" i="11"/>
  <c r="U103" i="11"/>
  <c r="V103" i="11" s="1"/>
  <c r="N103" i="11"/>
  <c r="S103" i="11" s="1"/>
  <c r="T104" i="11"/>
  <c r="BJ88" i="8"/>
  <c r="BK88" i="8" s="1"/>
  <c r="BI89" i="8"/>
  <c r="AG71" i="8"/>
  <c r="AH71" i="8"/>
  <c r="BD106" i="11" l="1"/>
  <c r="BC106" i="11"/>
  <c r="CC101" i="11"/>
  <c r="CB101" i="11"/>
  <c r="P83" i="8"/>
  <c r="O83" i="8"/>
  <c r="AH105" i="11"/>
  <c r="AG105" i="11"/>
  <c r="R103" i="11"/>
  <c r="W103" i="11"/>
  <c r="M103" i="11"/>
  <c r="Y103" i="11"/>
  <c r="X103" i="11"/>
  <c r="BB88" i="8"/>
  <c r="BM88" i="8"/>
  <c r="BN88" i="8"/>
  <c r="AF70" i="8"/>
  <c r="AJ70" i="8" s="1"/>
  <c r="AM70" i="8"/>
  <c r="AN70" i="8" s="1"/>
  <c r="AL71" i="8"/>
  <c r="BG105" i="11" l="1"/>
  <c r="BF105" i="11"/>
  <c r="BH106" i="11"/>
  <c r="BB105" i="11"/>
  <c r="BI105" i="11"/>
  <c r="BJ105" i="11" s="1"/>
  <c r="BS101" i="11"/>
  <c r="BR100" i="11" s="1"/>
  <c r="BT101" i="11"/>
  <c r="T83" i="8"/>
  <c r="N82" i="8"/>
  <c r="S82" i="8" s="1"/>
  <c r="U82" i="8"/>
  <c r="V82" i="8" s="1"/>
  <c r="AL105" i="11"/>
  <c r="AM104" i="11"/>
  <c r="AN104" i="11" s="1"/>
  <c r="AF104" i="11"/>
  <c r="AJ104" i="11"/>
  <c r="AK104" i="11"/>
  <c r="P103" i="11"/>
  <c r="O103" i="11"/>
  <c r="BE88" i="8"/>
  <c r="BD88" i="8"/>
  <c r="BC87" i="8" s="1"/>
  <c r="AK70" i="8"/>
  <c r="AO70" i="8" s="1"/>
  <c r="AQ70" i="8"/>
  <c r="AE70" i="8"/>
  <c r="AP70" i="8"/>
  <c r="BK105" i="11" l="1"/>
  <c r="BA105" i="11"/>
  <c r="BL105" i="11"/>
  <c r="BM105" i="11"/>
  <c r="BV101" i="11"/>
  <c r="BW101" i="11"/>
  <c r="BX101" i="11"/>
  <c r="BG88" i="8"/>
  <c r="BH88" i="8"/>
  <c r="BL88" i="8" s="1"/>
  <c r="R82" i="8"/>
  <c r="BV100" i="11"/>
  <c r="BY100" i="11"/>
  <c r="BZ100" i="11" s="1"/>
  <c r="BQ100" i="11" s="1"/>
  <c r="W82" i="8"/>
  <c r="AO104" i="11"/>
  <c r="X82" i="8"/>
  <c r="M82" i="8"/>
  <c r="Y82" i="8"/>
  <c r="AE104" i="11"/>
  <c r="AQ104" i="11"/>
  <c r="AP104" i="11"/>
  <c r="U102" i="11"/>
  <c r="V102" i="11" s="1"/>
  <c r="N102" i="11"/>
  <c r="R102" i="11" s="1"/>
  <c r="T103" i="11"/>
  <c r="BI88" i="8"/>
  <c r="BG87" i="8"/>
  <c r="BH87" i="8"/>
  <c r="BJ87" i="8"/>
  <c r="BK87" i="8" s="1"/>
  <c r="AH70" i="8"/>
  <c r="AG70" i="8"/>
  <c r="BD105" i="11" l="1"/>
  <c r="BC105" i="11"/>
  <c r="BW100" i="11"/>
  <c r="CA100" i="11" s="1"/>
  <c r="CB100" i="11"/>
  <c r="CC100" i="11"/>
  <c r="P82" i="8"/>
  <c r="O82" i="8"/>
  <c r="AH104" i="11"/>
  <c r="AG104" i="11"/>
  <c r="S102" i="11"/>
  <c r="W102" i="11" s="1"/>
  <c r="BL87" i="8"/>
  <c r="M102" i="11"/>
  <c r="Y102" i="11"/>
  <c r="X102" i="11"/>
  <c r="BB87" i="8"/>
  <c r="BN87" i="8"/>
  <c r="BM87" i="8"/>
  <c r="AM69" i="8"/>
  <c r="AN69" i="8" s="1"/>
  <c r="AF69" i="8"/>
  <c r="AK69" i="8" s="1"/>
  <c r="AL70" i="8"/>
  <c r="BB104" i="11" l="1"/>
  <c r="BI104" i="11"/>
  <c r="BJ104" i="11" s="1"/>
  <c r="BF104" i="11"/>
  <c r="BG104" i="11"/>
  <c r="BH105" i="11"/>
  <c r="BT100" i="11"/>
  <c r="BS100" i="11"/>
  <c r="BR99" i="11" s="1"/>
  <c r="T82" i="8"/>
  <c r="N81" i="8"/>
  <c r="S81" i="8" s="1"/>
  <c r="U81" i="8"/>
  <c r="V81" i="8" s="1"/>
  <c r="AL104" i="11"/>
  <c r="AF103" i="11"/>
  <c r="AK103" i="11" s="1"/>
  <c r="AM103" i="11"/>
  <c r="AN103" i="11" s="1"/>
  <c r="P102" i="11"/>
  <c r="O102" i="11"/>
  <c r="BE87" i="8"/>
  <c r="BD87" i="8"/>
  <c r="BC86" i="8" s="1"/>
  <c r="AO69" i="8"/>
  <c r="AJ69" i="8"/>
  <c r="AQ69" i="8"/>
  <c r="AE69" i="8"/>
  <c r="AP69" i="8"/>
  <c r="BK104" i="11" l="1"/>
  <c r="AJ103" i="11"/>
  <c r="BA104" i="11"/>
  <c r="BL104" i="11"/>
  <c r="BM104" i="11"/>
  <c r="R81" i="8"/>
  <c r="BY99" i="11"/>
  <c r="BZ99" i="11" s="1"/>
  <c r="BQ99" i="11" s="1"/>
  <c r="BW99" i="11"/>
  <c r="BV99" i="11"/>
  <c r="BX100" i="11"/>
  <c r="AO103" i="11"/>
  <c r="W81" i="8"/>
  <c r="Y81" i="8"/>
  <c r="M81" i="8"/>
  <c r="X81" i="8"/>
  <c r="AQ103" i="11"/>
  <c r="AP103" i="11"/>
  <c r="AE103" i="11"/>
  <c r="N101" i="11"/>
  <c r="S101" i="11" s="1"/>
  <c r="U101" i="11"/>
  <c r="T102" i="11"/>
  <c r="BI87" i="8"/>
  <c r="BG86" i="8"/>
  <c r="BH86" i="8"/>
  <c r="BJ86" i="8"/>
  <c r="BK86" i="8" s="1"/>
  <c r="AH69" i="8"/>
  <c r="AG69" i="8"/>
  <c r="AL69" i="8" s="1"/>
  <c r="BD104" i="11" l="1"/>
  <c r="BC104" i="11"/>
  <c r="CA99" i="11"/>
  <c r="CB99" i="11"/>
  <c r="CC99" i="11"/>
  <c r="V101" i="11"/>
  <c r="M101" i="11" s="1"/>
  <c r="CA101" i="11"/>
  <c r="P81" i="8"/>
  <c r="O81" i="8"/>
  <c r="AH103" i="11"/>
  <c r="AG103" i="11"/>
  <c r="R101" i="11"/>
  <c r="W101" i="11"/>
  <c r="BL86" i="8"/>
  <c r="BB86" i="8"/>
  <c r="BM86" i="8"/>
  <c r="BN86" i="8"/>
  <c r="AF68" i="8"/>
  <c r="AM68" i="8"/>
  <c r="AN68" i="8" s="1"/>
  <c r="BB103" i="11" l="1"/>
  <c r="BG103" i="11"/>
  <c r="BF103" i="11"/>
  <c r="BI103" i="11"/>
  <c r="BJ103" i="11" s="1"/>
  <c r="BH104" i="11"/>
  <c r="BK103" i="11" s="1"/>
  <c r="BT99" i="11"/>
  <c r="BS99" i="11"/>
  <c r="BR98" i="11" s="1"/>
  <c r="Y101" i="11"/>
  <c r="X101" i="11"/>
  <c r="N80" i="8"/>
  <c r="S80" i="8" s="1"/>
  <c r="U80" i="8"/>
  <c r="V80" i="8" s="1"/>
  <c r="T81" i="8"/>
  <c r="AL103" i="11"/>
  <c r="AM102" i="11"/>
  <c r="AN102" i="11" s="1"/>
  <c r="AF102" i="11"/>
  <c r="AK102" i="11" s="1"/>
  <c r="P101" i="11"/>
  <c r="O101" i="11"/>
  <c r="BE86" i="8"/>
  <c r="BD86" i="8"/>
  <c r="BC85" i="8" s="1"/>
  <c r="AJ68" i="8"/>
  <c r="AQ68" i="8"/>
  <c r="AE68" i="8"/>
  <c r="AP68" i="8"/>
  <c r="AK68" i="8"/>
  <c r="AO68" i="8" s="1"/>
  <c r="BL103" i="11" l="1"/>
  <c r="BM103" i="11"/>
  <c r="BA103" i="11"/>
  <c r="R80" i="8"/>
  <c r="BY98" i="11"/>
  <c r="BZ98" i="11" s="1"/>
  <c r="BQ98" i="11" s="1"/>
  <c r="BW98" i="11"/>
  <c r="BX99" i="11"/>
  <c r="AO102" i="11"/>
  <c r="W80" i="8"/>
  <c r="M80" i="8"/>
  <c r="Y80" i="8"/>
  <c r="X80" i="8"/>
  <c r="AJ102" i="11"/>
  <c r="AE102" i="11"/>
  <c r="AH102" i="11" s="1"/>
  <c r="AQ102" i="11"/>
  <c r="AP102" i="11"/>
  <c r="U100" i="11"/>
  <c r="V100" i="11" s="1"/>
  <c r="N100" i="11"/>
  <c r="S100" i="11" s="1"/>
  <c r="T101" i="11"/>
  <c r="BG85" i="8"/>
  <c r="BJ85" i="8"/>
  <c r="BK85" i="8" s="1"/>
  <c r="BH85" i="8"/>
  <c r="BI86" i="8"/>
  <c r="AH68" i="8"/>
  <c r="AG68" i="8"/>
  <c r="AL68" i="8" s="1"/>
  <c r="BD103" i="11" l="1"/>
  <c r="BC103" i="11"/>
  <c r="BV98" i="11"/>
  <c r="CA98" i="11"/>
  <c r="CC98" i="11"/>
  <c r="CB98" i="11"/>
  <c r="P80" i="8"/>
  <c r="O80" i="8"/>
  <c r="AG102" i="11"/>
  <c r="R100" i="11"/>
  <c r="W100" i="11"/>
  <c r="M100" i="11"/>
  <c r="X100" i="11"/>
  <c r="Y100" i="11"/>
  <c r="BL85" i="8"/>
  <c r="BM85" i="8"/>
  <c r="BB85" i="8"/>
  <c r="BN85" i="8"/>
  <c r="AF67" i="8"/>
  <c r="AK67" i="8" s="1"/>
  <c r="AO67" i="8" s="1"/>
  <c r="AM67" i="8"/>
  <c r="AN67" i="8" s="1"/>
  <c r="BB102" i="11" l="1"/>
  <c r="BH103" i="11"/>
  <c r="BI102" i="11"/>
  <c r="BJ102" i="11" s="1"/>
  <c r="BT98" i="11"/>
  <c r="BS98" i="11"/>
  <c r="BR97" i="11" s="1"/>
  <c r="N79" i="8"/>
  <c r="U79" i="8"/>
  <c r="V79" i="8" s="1"/>
  <c r="T80" i="8"/>
  <c r="AL102" i="11"/>
  <c r="AM101" i="11"/>
  <c r="AN101" i="11" s="1"/>
  <c r="AF101" i="11"/>
  <c r="AK101" i="11" s="1"/>
  <c r="P100" i="11"/>
  <c r="O100" i="11"/>
  <c r="BE85" i="8"/>
  <c r="BD85" i="8"/>
  <c r="BC84" i="8" s="1"/>
  <c r="AJ67" i="8"/>
  <c r="AQ67" i="8"/>
  <c r="AE67" i="8"/>
  <c r="AG67" i="8" s="1"/>
  <c r="AP67" i="8"/>
  <c r="BL102" i="11" l="1"/>
  <c r="BA102" i="11"/>
  <c r="BM102" i="11"/>
  <c r="BY97" i="11"/>
  <c r="BZ97" i="11" s="1"/>
  <c r="BQ97" i="11" s="1"/>
  <c r="BX98" i="11"/>
  <c r="AO101" i="11"/>
  <c r="Y79" i="8"/>
  <c r="M79" i="8"/>
  <c r="X79" i="8"/>
  <c r="AE101" i="11"/>
  <c r="AH101" i="11" s="1"/>
  <c r="AQ101" i="11"/>
  <c r="AP101" i="11"/>
  <c r="AJ101" i="11"/>
  <c r="U99" i="11"/>
  <c r="V99" i="11" s="1"/>
  <c r="N99" i="11"/>
  <c r="R99" i="11" s="1"/>
  <c r="T100" i="11"/>
  <c r="BH84" i="8"/>
  <c r="BJ84" i="8"/>
  <c r="BK84" i="8" s="1"/>
  <c r="BG84" i="8"/>
  <c r="BI85" i="8"/>
  <c r="AF66" i="8"/>
  <c r="AJ66" i="8" s="1"/>
  <c r="AM66" i="8"/>
  <c r="AN66" i="8" s="1"/>
  <c r="AH67" i="8"/>
  <c r="AL67" i="8"/>
  <c r="BC102" i="11" l="1"/>
  <c r="BD102" i="11"/>
  <c r="CC97" i="11"/>
  <c r="CB97" i="11"/>
  <c r="P79" i="8"/>
  <c r="O79" i="8"/>
  <c r="AG101" i="11"/>
  <c r="S99" i="11"/>
  <c r="W99" i="11" s="1"/>
  <c r="M99" i="11"/>
  <c r="Y99" i="11"/>
  <c r="X99" i="11"/>
  <c r="BM84" i="8"/>
  <c r="BB84" i="8"/>
  <c r="BN84" i="8"/>
  <c r="BL84" i="8"/>
  <c r="AK66" i="8"/>
  <c r="AO66" i="8" s="1"/>
  <c r="AP66" i="8"/>
  <c r="AE66" i="8"/>
  <c r="AQ66" i="8"/>
  <c r="BG102" i="11" l="1"/>
  <c r="BK102" i="11" s="1"/>
  <c r="BF102" i="11"/>
  <c r="BB101" i="11"/>
  <c r="BF101" i="11" s="1"/>
  <c r="BH102" i="11"/>
  <c r="BI101" i="11"/>
  <c r="BJ101" i="11" s="1"/>
  <c r="R79" i="8"/>
  <c r="S79" i="8"/>
  <c r="W79" i="8" s="1"/>
  <c r="BT97" i="11"/>
  <c r="BS97" i="11"/>
  <c r="U78" i="8"/>
  <c r="V78" i="8" s="1"/>
  <c r="N78" i="8"/>
  <c r="T79" i="8"/>
  <c r="AL101" i="11"/>
  <c r="AM100" i="11"/>
  <c r="AN100" i="11" s="1"/>
  <c r="AF100" i="11"/>
  <c r="AK100" i="11" s="1"/>
  <c r="P99" i="11"/>
  <c r="O99" i="11"/>
  <c r="BE84" i="8"/>
  <c r="BD84" i="8"/>
  <c r="BC83" i="8" s="1"/>
  <c r="AH66" i="8"/>
  <c r="AG66" i="8"/>
  <c r="BG101" i="11" l="1"/>
  <c r="BK101" i="11" s="1"/>
  <c r="BM101" i="11"/>
  <c r="BA101" i="11"/>
  <c r="BL101" i="11"/>
  <c r="BR96" i="11"/>
  <c r="BW96" i="11" s="1"/>
  <c r="BW97" i="11"/>
  <c r="CA97" i="11" s="1"/>
  <c r="BV97" i="11"/>
  <c r="BY96" i="11"/>
  <c r="BZ96" i="11" s="1"/>
  <c r="BQ96" i="11" s="1"/>
  <c r="BX97" i="11"/>
  <c r="AO100" i="11"/>
  <c r="Y78" i="8"/>
  <c r="M78" i="8"/>
  <c r="X78" i="8"/>
  <c r="AJ100" i="11"/>
  <c r="AQ100" i="11"/>
  <c r="AE100" i="11"/>
  <c r="AP100" i="11"/>
  <c r="U98" i="11"/>
  <c r="V98" i="11" s="1"/>
  <c r="N98" i="11"/>
  <c r="R98" i="11" s="1"/>
  <c r="T99" i="11"/>
  <c r="BI84" i="8"/>
  <c r="BJ83" i="8"/>
  <c r="BK83" i="8" s="1"/>
  <c r="BH83" i="8"/>
  <c r="AF65" i="8"/>
  <c r="AJ65" i="8" s="1"/>
  <c r="AM65" i="8"/>
  <c r="AN65" i="8" s="1"/>
  <c r="AL66" i="8"/>
  <c r="BD101" i="11" l="1"/>
  <c r="BC101" i="11"/>
  <c r="BV96" i="11"/>
  <c r="BG83" i="8"/>
  <c r="CA96" i="11"/>
  <c r="CC96" i="11"/>
  <c r="CB96" i="11"/>
  <c r="P78" i="8"/>
  <c r="O78" i="8"/>
  <c r="AH100" i="11"/>
  <c r="AG100" i="11"/>
  <c r="S98" i="11"/>
  <c r="W98" i="11" s="1"/>
  <c r="BL83" i="8"/>
  <c r="M98" i="11"/>
  <c r="Y98" i="11"/>
  <c r="X98" i="11"/>
  <c r="BM83" i="8"/>
  <c r="BB83" i="8"/>
  <c r="BN83" i="8"/>
  <c r="AK65" i="8"/>
  <c r="AO65" i="8" s="1"/>
  <c r="AQ65" i="8"/>
  <c r="AE65" i="8"/>
  <c r="AP65" i="8"/>
  <c r="BB100" i="11" l="1"/>
  <c r="BF100" i="11" s="1"/>
  <c r="BI100" i="11"/>
  <c r="BJ100" i="11" s="1"/>
  <c r="BH101" i="11"/>
  <c r="S78" i="8"/>
  <c r="W78" i="8" s="1"/>
  <c r="R78" i="8"/>
  <c r="BT96" i="11"/>
  <c r="BS96" i="11"/>
  <c r="N77" i="8"/>
  <c r="U77" i="8"/>
  <c r="V77" i="8" s="1"/>
  <c r="T78" i="8"/>
  <c r="AF99" i="11"/>
  <c r="AK99" i="11" s="1"/>
  <c r="AM99" i="11"/>
  <c r="AN99" i="11" s="1"/>
  <c r="AL100" i="11"/>
  <c r="P98" i="11"/>
  <c r="O98" i="11"/>
  <c r="BE83" i="8"/>
  <c r="BD83" i="8"/>
  <c r="BC82" i="8" s="1"/>
  <c r="AH65" i="8"/>
  <c r="AG65" i="8"/>
  <c r="AL65" i="8" s="1"/>
  <c r="BG100" i="11" l="1"/>
  <c r="BK100" i="11" s="1"/>
  <c r="BM100" i="11"/>
  <c r="BL100" i="11"/>
  <c r="BA100" i="11"/>
  <c r="BR95" i="11"/>
  <c r="BW95" i="11" s="1"/>
  <c r="BY95" i="11"/>
  <c r="BZ95" i="11" s="1"/>
  <c r="BQ95" i="11" s="1"/>
  <c r="BX96" i="11"/>
  <c r="Y77" i="8"/>
  <c r="X77" i="8"/>
  <c r="M77" i="8"/>
  <c r="AO99" i="11"/>
  <c r="AJ99" i="11"/>
  <c r="AE99" i="11"/>
  <c r="AQ99" i="11"/>
  <c r="AP99" i="11"/>
  <c r="U97" i="11"/>
  <c r="V97" i="11" s="1"/>
  <c r="N97" i="11"/>
  <c r="S97" i="11" s="1"/>
  <c r="T98" i="11"/>
  <c r="BG82" i="8"/>
  <c r="BJ82" i="8"/>
  <c r="BK82" i="8" s="1"/>
  <c r="BI83" i="8"/>
  <c r="AM64" i="8"/>
  <c r="AN64" i="8" s="1"/>
  <c r="AF64" i="8"/>
  <c r="AJ64" i="8" s="1"/>
  <c r="BD100" i="11" l="1"/>
  <c r="BC100" i="11"/>
  <c r="BV95" i="11"/>
  <c r="BH82" i="8"/>
  <c r="BL82" i="8" s="1"/>
  <c r="CA95" i="11"/>
  <c r="CB95" i="11"/>
  <c r="CC95" i="11"/>
  <c r="P77" i="8"/>
  <c r="O77" i="8"/>
  <c r="AH99" i="11"/>
  <c r="AG99" i="11"/>
  <c r="R97" i="11"/>
  <c r="W97" i="11"/>
  <c r="M97" i="11"/>
  <c r="Y97" i="11"/>
  <c r="X97" i="11"/>
  <c r="BM82" i="8"/>
  <c r="BB82" i="8"/>
  <c r="BN82" i="8"/>
  <c r="AK64" i="8"/>
  <c r="AO64" i="8" s="1"/>
  <c r="AQ64" i="8"/>
  <c r="AE64" i="8"/>
  <c r="AH64" i="8" s="1"/>
  <c r="AP64" i="8"/>
  <c r="BB99" i="11" l="1"/>
  <c r="BF99" i="11" s="1"/>
  <c r="BI99" i="11"/>
  <c r="BJ99" i="11" s="1"/>
  <c r="BH100" i="11"/>
  <c r="R77" i="8"/>
  <c r="S77" i="8"/>
  <c r="W77" i="8" s="1"/>
  <c r="BT95" i="11"/>
  <c r="BS95" i="11"/>
  <c r="T77" i="8"/>
  <c r="U76" i="8"/>
  <c r="V76" i="8" s="1"/>
  <c r="N76" i="8"/>
  <c r="AM98" i="11"/>
  <c r="AN98" i="11" s="1"/>
  <c r="AF98" i="11"/>
  <c r="AK98" i="11" s="1"/>
  <c r="AL99" i="11"/>
  <c r="P97" i="11"/>
  <c r="O97" i="11"/>
  <c r="BE82" i="8"/>
  <c r="BD82" i="8"/>
  <c r="BC81" i="8" s="1"/>
  <c r="AG64" i="8"/>
  <c r="BG99" i="11" l="1"/>
  <c r="BK99" i="11" s="1"/>
  <c r="BA99" i="11"/>
  <c r="BM99" i="11"/>
  <c r="BL99" i="11"/>
  <c r="BR94" i="11"/>
  <c r="BW94" i="11" s="1"/>
  <c r="BY94" i="11"/>
  <c r="BZ94" i="11" s="1"/>
  <c r="BQ94" i="11" s="1"/>
  <c r="BX95" i="11"/>
  <c r="X76" i="8"/>
  <c r="Y76" i="8"/>
  <c r="M76" i="8"/>
  <c r="AO98" i="11"/>
  <c r="AJ98" i="11"/>
  <c r="AE98" i="11"/>
  <c r="AP98" i="11"/>
  <c r="AQ98" i="11"/>
  <c r="U96" i="11"/>
  <c r="V96" i="11" s="1"/>
  <c r="N96" i="11"/>
  <c r="S96" i="11" s="1"/>
  <c r="T97" i="11"/>
  <c r="BI82" i="8"/>
  <c r="BJ81" i="8"/>
  <c r="BK81" i="8" s="1"/>
  <c r="BH81" i="8"/>
  <c r="AL64" i="8"/>
  <c r="AM63" i="8"/>
  <c r="AN63" i="8" s="1"/>
  <c r="AF63" i="8"/>
  <c r="AK63" i="8" s="1"/>
  <c r="BD99" i="11" l="1"/>
  <c r="BC99" i="11"/>
  <c r="BV94" i="11"/>
  <c r="CA94" i="11"/>
  <c r="CB94" i="11"/>
  <c r="CC94" i="11"/>
  <c r="O76" i="8"/>
  <c r="T76" i="8" s="1"/>
  <c r="P76" i="8"/>
  <c r="AH98" i="11"/>
  <c r="AG98" i="11"/>
  <c r="R96" i="11"/>
  <c r="W96" i="11"/>
  <c r="M96" i="11"/>
  <c r="Y96" i="11"/>
  <c r="X96" i="11"/>
  <c r="BL81" i="8"/>
  <c r="BG81" i="8"/>
  <c r="BB81" i="8"/>
  <c r="BM81" i="8"/>
  <c r="BN81" i="8"/>
  <c r="AO63" i="8"/>
  <c r="AJ63" i="8"/>
  <c r="AQ63" i="8"/>
  <c r="AE63" i="8"/>
  <c r="AP63" i="8"/>
  <c r="BB98" i="11" l="1"/>
  <c r="BG98" i="11" s="1"/>
  <c r="BH99" i="11"/>
  <c r="BI98" i="11"/>
  <c r="BJ98" i="11" s="1"/>
  <c r="S76" i="8"/>
  <c r="W76" i="8" s="1"/>
  <c r="R76" i="8"/>
  <c r="BT94" i="11"/>
  <c r="BS94" i="11"/>
  <c r="U75" i="8"/>
  <c r="V75" i="8" s="1"/>
  <c r="N75" i="8"/>
  <c r="S75" i="8" s="1"/>
  <c r="W75" i="8" s="1"/>
  <c r="AF97" i="11"/>
  <c r="AK97" i="11" s="1"/>
  <c r="AM97" i="11"/>
  <c r="AN97" i="11" s="1"/>
  <c r="AL98" i="11"/>
  <c r="P96" i="11"/>
  <c r="O96" i="11"/>
  <c r="BE81" i="8"/>
  <c r="BD81" i="8"/>
  <c r="AH63" i="8"/>
  <c r="AG63" i="8"/>
  <c r="AL63" i="8" s="1"/>
  <c r="BF98" i="11" l="1"/>
  <c r="BM98" i="11"/>
  <c r="BA98" i="11"/>
  <c r="BL98" i="11"/>
  <c r="BK98" i="11"/>
  <c r="BI81" i="8"/>
  <c r="BC80" i="8"/>
  <c r="BR93" i="11"/>
  <c r="BW93" i="11" s="1"/>
  <c r="R75" i="8"/>
  <c r="BY93" i="11"/>
  <c r="BZ93" i="11" s="1"/>
  <c r="BQ93" i="11" s="1"/>
  <c r="BX94" i="11"/>
  <c r="X75" i="8"/>
  <c r="Y75" i="8"/>
  <c r="M75" i="8"/>
  <c r="AO97" i="11"/>
  <c r="AJ97" i="11"/>
  <c r="AE97" i="11"/>
  <c r="AP97" i="11"/>
  <c r="AQ97" i="11"/>
  <c r="U95" i="11"/>
  <c r="V95" i="11" s="1"/>
  <c r="N95" i="11"/>
  <c r="S95" i="11" s="1"/>
  <c r="T96" i="11"/>
  <c r="BJ80" i="8"/>
  <c r="BK80" i="8" s="1"/>
  <c r="AM62" i="8"/>
  <c r="AN62" i="8" s="1"/>
  <c r="AF62" i="8"/>
  <c r="AJ62" i="8" s="1"/>
  <c r="BC98" i="11" l="1"/>
  <c r="BD98" i="11"/>
  <c r="BV93" i="11"/>
  <c r="CA93" i="11"/>
  <c r="CC93" i="11"/>
  <c r="CB93" i="11"/>
  <c r="P75" i="8"/>
  <c r="O75" i="8"/>
  <c r="AH97" i="11"/>
  <c r="AG97" i="11"/>
  <c r="R95" i="11"/>
  <c r="W95" i="11"/>
  <c r="M95" i="11"/>
  <c r="X95" i="11"/>
  <c r="Y95" i="11"/>
  <c r="BB80" i="8"/>
  <c r="BM80" i="8"/>
  <c r="BN80" i="8"/>
  <c r="AK62" i="8"/>
  <c r="AO62" i="8" s="1"/>
  <c r="AE62" i="8"/>
  <c r="AP62" i="8"/>
  <c r="AQ62" i="8"/>
  <c r="BB97" i="11" l="1"/>
  <c r="BG97" i="11" s="1"/>
  <c r="BH98" i="11"/>
  <c r="BI97" i="11"/>
  <c r="BJ97" i="11" s="1"/>
  <c r="BT93" i="11"/>
  <c r="BS93" i="11"/>
  <c r="N74" i="8"/>
  <c r="U74" i="8"/>
  <c r="V74" i="8" s="1"/>
  <c r="T75" i="8"/>
  <c r="AF96" i="11"/>
  <c r="AJ96" i="11" s="1"/>
  <c r="AM96" i="11"/>
  <c r="AN96" i="11" s="1"/>
  <c r="AL97" i="11"/>
  <c r="P95" i="11"/>
  <c r="O95" i="11"/>
  <c r="BE80" i="8"/>
  <c r="BD80" i="8"/>
  <c r="BC79" i="8" s="1"/>
  <c r="AH62" i="8"/>
  <c r="AG62" i="8"/>
  <c r="AL62" i="8" s="1"/>
  <c r="BL97" i="11" l="1"/>
  <c r="BA97" i="11"/>
  <c r="BM97" i="11"/>
  <c r="BF97" i="11"/>
  <c r="BK97" i="11"/>
  <c r="BR92" i="11"/>
  <c r="BW92" i="11" s="1"/>
  <c r="BG80" i="8"/>
  <c r="BH80" i="8"/>
  <c r="BL80" i="8" s="1"/>
  <c r="BY92" i="11"/>
  <c r="BZ92" i="11" s="1"/>
  <c r="BQ92" i="11" s="1"/>
  <c r="BX93" i="11"/>
  <c r="M74" i="8"/>
  <c r="Y74" i="8"/>
  <c r="X74" i="8"/>
  <c r="AK96" i="11"/>
  <c r="AO96" i="11" s="1"/>
  <c r="AP96" i="11"/>
  <c r="AE96" i="11"/>
  <c r="AQ96" i="11"/>
  <c r="U94" i="11"/>
  <c r="V94" i="11" s="1"/>
  <c r="N94" i="11"/>
  <c r="R94" i="11" s="1"/>
  <c r="T95" i="11"/>
  <c r="BJ79" i="8"/>
  <c r="BK79" i="8" s="1"/>
  <c r="BI80" i="8"/>
  <c r="AF61" i="8"/>
  <c r="AK61" i="8" s="1"/>
  <c r="AO61" i="8" s="1"/>
  <c r="AM61" i="8"/>
  <c r="AN61" i="8" s="1"/>
  <c r="BD97" i="11" l="1"/>
  <c r="BC97" i="11"/>
  <c r="BV92" i="11"/>
  <c r="CA92" i="11"/>
  <c r="CC92" i="11"/>
  <c r="CB92" i="11"/>
  <c r="P74" i="8"/>
  <c r="O74" i="8"/>
  <c r="AG96" i="11"/>
  <c r="AL96" i="11" s="1"/>
  <c r="AH96" i="11"/>
  <c r="S94" i="11"/>
  <c r="W94" i="11" s="1"/>
  <c r="M94" i="11"/>
  <c r="X94" i="11"/>
  <c r="Y94" i="11"/>
  <c r="BB79" i="8"/>
  <c r="BM79" i="8"/>
  <c r="BN79" i="8"/>
  <c r="AJ61" i="8"/>
  <c r="AE61" i="8"/>
  <c r="AP61" i="8"/>
  <c r="AQ61" i="8"/>
  <c r="BB96" i="11" l="1"/>
  <c r="BF96" i="11" s="1"/>
  <c r="BH97" i="11"/>
  <c r="BI96" i="11"/>
  <c r="BJ96" i="11" s="1"/>
  <c r="BG96" i="11"/>
  <c r="S74" i="8"/>
  <c r="W74" i="8" s="1"/>
  <c r="R74" i="8"/>
  <c r="BT92" i="11"/>
  <c r="BS92" i="11"/>
  <c r="N73" i="8"/>
  <c r="U73" i="8"/>
  <c r="V73" i="8" s="1"/>
  <c r="T74" i="8"/>
  <c r="AF95" i="11"/>
  <c r="AJ95" i="11" s="1"/>
  <c r="AM95" i="11"/>
  <c r="AN95" i="11" s="1"/>
  <c r="P94" i="11"/>
  <c r="O94" i="11"/>
  <c r="BE79" i="8"/>
  <c r="BD79" i="8"/>
  <c r="BC78" i="8" s="1"/>
  <c r="AH61" i="8"/>
  <c r="AG61" i="8"/>
  <c r="BL96" i="11" l="1"/>
  <c r="BA96" i="11"/>
  <c r="BM96" i="11"/>
  <c r="BK96" i="11"/>
  <c r="BR91" i="11"/>
  <c r="BW91" i="11" s="1"/>
  <c r="BY91" i="11"/>
  <c r="BZ91" i="11" s="1"/>
  <c r="BQ91" i="11" s="1"/>
  <c r="BX92" i="11"/>
  <c r="M73" i="8"/>
  <c r="X73" i="8"/>
  <c r="Y73" i="8"/>
  <c r="AK95" i="11"/>
  <c r="AO95" i="11" s="1"/>
  <c r="AE95" i="11"/>
  <c r="AQ95" i="11"/>
  <c r="AP95" i="11"/>
  <c r="N93" i="11"/>
  <c r="R93" i="11" s="1"/>
  <c r="U93" i="11"/>
  <c r="V93" i="11" s="1"/>
  <c r="T94" i="11"/>
  <c r="BG78" i="8"/>
  <c r="BJ78" i="8"/>
  <c r="BK78" i="8" s="1"/>
  <c r="BH78" i="8"/>
  <c r="BI79" i="8"/>
  <c r="BH79" i="8"/>
  <c r="BL79" i="8" s="1"/>
  <c r="BG79" i="8"/>
  <c r="AL61" i="8"/>
  <c r="AM60" i="8"/>
  <c r="AN60" i="8" s="1"/>
  <c r="AF60" i="8"/>
  <c r="AK60" i="8" s="1"/>
  <c r="BD96" i="11" l="1"/>
  <c r="BC96" i="11"/>
  <c r="BV91" i="11"/>
  <c r="CA91" i="11"/>
  <c r="CB91" i="11"/>
  <c r="CC91" i="11"/>
  <c r="P73" i="8"/>
  <c r="O73" i="8"/>
  <c r="AH95" i="11"/>
  <c r="AG95" i="11"/>
  <c r="S93" i="11"/>
  <c r="W93" i="11" s="1"/>
  <c r="BL78" i="8"/>
  <c r="M93" i="11"/>
  <c r="Y93" i="11"/>
  <c r="X93" i="11"/>
  <c r="BM78" i="8"/>
  <c r="BN78" i="8"/>
  <c r="BB78" i="8"/>
  <c r="AO60" i="8"/>
  <c r="AJ60" i="8"/>
  <c r="AE60" i="8"/>
  <c r="AG60" i="8" s="1"/>
  <c r="AP60" i="8"/>
  <c r="AQ60" i="8"/>
  <c r="BB95" i="11" l="1"/>
  <c r="BH96" i="11"/>
  <c r="BI95" i="11"/>
  <c r="BJ95" i="11" s="1"/>
  <c r="R73" i="8"/>
  <c r="S73" i="8"/>
  <c r="W73" i="8" s="1"/>
  <c r="BT91" i="11"/>
  <c r="BS91" i="11"/>
  <c r="T73" i="8"/>
  <c r="U72" i="8"/>
  <c r="V72" i="8" s="1"/>
  <c r="N72" i="8"/>
  <c r="S72" i="8" s="1"/>
  <c r="AM94" i="11"/>
  <c r="AN94" i="11" s="1"/>
  <c r="AF94" i="11"/>
  <c r="AK94" i="11" s="1"/>
  <c r="AL95" i="11"/>
  <c r="P93" i="11"/>
  <c r="O93" i="11"/>
  <c r="BE78" i="8"/>
  <c r="BD78" i="8"/>
  <c r="BC77" i="8" s="1"/>
  <c r="AF59" i="8"/>
  <c r="AJ59" i="8" s="1"/>
  <c r="AM59" i="8"/>
  <c r="AN59" i="8" s="1"/>
  <c r="AH60" i="8"/>
  <c r="AL60" i="8"/>
  <c r="BA95" i="11" l="1"/>
  <c r="BL95" i="11"/>
  <c r="BM95" i="11"/>
  <c r="BF95" i="11"/>
  <c r="BG95" i="11"/>
  <c r="BK95" i="11" s="1"/>
  <c r="BR90" i="11"/>
  <c r="BW90" i="11" s="1"/>
  <c r="R72" i="8"/>
  <c r="BY90" i="11"/>
  <c r="BZ90" i="11" s="1"/>
  <c r="BQ90" i="11" s="1"/>
  <c r="BX91" i="11"/>
  <c r="W72" i="8"/>
  <c r="Y72" i="8"/>
  <c r="M72" i="8"/>
  <c r="X72" i="8"/>
  <c r="AO94" i="11"/>
  <c r="AJ94" i="11"/>
  <c r="AP94" i="11"/>
  <c r="AE94" i="11"/>
  <c r="AQ94" i="11"/>
  <c r="N92" i="11"/>
  <c r="S92" i="11" s="1"/>
  <c r="U92" i="11"/>
  <c r="V92" i="11" s="1"/>
  <c r="T93" i="11"/>
  <c r="BH77" i="8"/>
  <c r="BJ77" i="8"/>
  <c r="BK77" i="8" s="1"/>
  <c r="BG77" i="8"/>
  <c r="BI78" i="8"/>
  <c r="AK59" i="8"/>
  <c r="AO59" i="8" s="1"/>
  <c r="AE59" i="8"/>
  <c r="AP59" i="8"/>
  <c r="AQ59" i="8"/>
  <c r="BD95" i="11" l="1"/>
  <c r="BC95" i="11"/>
  <c r="BV90" i="11"/>
  <c r="CA90" i="11"/>
  <c r="CB90" i="11"/>
  <c r="CC90" i="11"/>
  <c r="P72" i="8"/>
  <c r="O72" i="8"/>
  <c r="AH94" i="11"/>
  <c r="AG94" i="11"/>
  <c r="W92" i="11"/>
  <c r="R92" i="11"/>
  <c r="M92" i="11"/>
  <c r="X92" i="11"/>
  <c r="Y92" i="11"/>
  <c r="BB77" i="8"/>
  <c r="BN77" i="8"/>
  <c r="BM77" i="8"/>
  <c r="BL77" i="8"/>
  <c r="AH59" i="8"/>
  <c r="AG59" i="8"/>
  <c r="AL59" i="8" s="1"/>
  <c r="BB94" i="11" l="1"/>
  <c r="BG94" i="11" s="1"/>
  <c r="BI94" i="11"/>
  <c r="BJ94" i="11" s="1"/>
  <c r="BH95" i="11"/>
  <c r="BT90" i="11"/>
  <c r="BS90" i="11"/>
  <c r="U71" i="8"/>
  <c r="V71" i="8" s="1"/>
  <c r="N71" i="8"/>
  <c r="R71" i="8" s="1"/>
  <c r="T72" i="8"/>
  <c r="AL94" i="11"/>
  <c r="AF93" i="11"/>
  <c r="AJ93" i="11" s="1"/>
  <c r="AM93" i="11"/>
  <c r="AN93" i="11" s="1"/>
  <c r="P92" i="11"/>
  <c r="O92" i="11"/>
  <c r="BE77" i="8"/>
  <c r="BD77" i="8"/>
  <c r="BC76" i="8" s="1"/>
  <c r="AM58" i="8"/>
  <c r="AN58" i="8" s="1"/>
  <c r="AF58" i="8"/>
  <c r="AK58" i="8" s="1"/>
  <c r="AO58" i="8" s="1"/>
  <c r="BM94" i="11" l="1"/>
  <c r="BL94" i="11"/>
  <c r="BA94" i="11"/>
  <c r="BF94" i="11"/>
  <c r="BK94" i="11"/>
  <c r="BR89" i="11"/>
  <c r="BW89" i="11" s="1"/>
  <c r="S71" i="8"/>
  <c r="W71" i="8" s="1"/>
  <c r="BY89" i="11"/>
  <c r="BZ89" i="11" s="1"/>
  <c r="BQ89" i="11" s="1"/>
  <c r="BX90" i="11"/>
  <c r="AK93" i="11"/>
  <c r="AO93" i="11" s="1"/>
  <c r="Y71" i="8"/>
  <c r="X71" i="8"/>
  <c r="M71" i="8"/>
  <c r="AP93" i="11"/>
  <c r="AE93" i="11"/>
  <c r="AQ93" i="11"/>
  <c r="U91" i="11"/>
  <c r="V91" i="11" s="1"/>
  <c r="N91" i="11"/>
  <c r="S91" i="11" s="1"/>
  <c r="T92" i="11"/>
  <c r="BJ76" i="8"/>
  <c r="BK76" i="8" s="1"/>
  <c r="BG76" i="8"/>
  <c r="BH76" i="8"/>
  <c r="BI77" i="8"/>
  <c r="AJ58" i="8"/>
  <c r="AE58" i="8"/>
  <c r="AQ58" i="8"/>
  <c r="AP58" i="8"/>
  <c r="BD94" i="11" l="1"/>
  <c r="BC94" i="11"/>
  <c r="BV89" i="11"/>
  <c r="CA89" i="11"/>
  <c r="CC89" i="11"/>
  <c r="CB89" i="11"/>
  <c r="P71" i="8"/>
  <c r="O71" i="8"/>
  <c r="AG93" i="11"/>
  <c r="AL93" i="11" s="1"/>
  <c r="AH93" i="11"/>
  <c r="W91" i="11"/>
  <c r="R91" i="11"/>
  <c r="M91" i="11"/>
  <c r="Y91" i="11"/>
  <c r="X91" i="11"/>
  <c r="BL76" i="8"/>
  <c r="BB76" i="8"/>
  <c r="BM76" i="8"/>
  <c r="BN76" i="8"/>
  <c r="AH58" i="8"/>
  <c r="AG58" i="8"/>
  <c r="BB93" i="11" l="1"/>
  <c r="BG93" i="11" s="1"/>
  <c r="BH94" i="11"/>
  <c r="BI93" i="11"/>
  <c r="BJ93" i="11" s="1"/>
  <c r="BT89" i="11"/>
  <c r="BS89" i="11"/>
  <c r="U70" i="8"/>
  <c r="V70" i="8" s="1"/>
  <c r="N70" i="8"/>
  <c r="R70" i="8" s="1"/>
  <c r="T71" i="8"/>
  <c r="AF92" i="11"/>
  <c r="AK92" i="11" s="1"/>
  <c r="AO92" i="11" s="1"/>
  <c r="AM92" i="11"/>
  <c r="AN92" i="11" s="1"/>
  <c r="P91" i="11"/>
  <c r="O91" i="11"/>
  <c r="BE76" i="8"/>
  <c r="BD76" i="8"/>
  <c r="BC75" i="8" s="1"/>
  <c r="AM57" i="8"/>
  <c r="AN57" i="8" s="1"/>
  <c r="AF57" i="8"/>
  <c r="AK57" i="8" s="1"/>
  <c r="AL58" i="8"/>
  <c r="BF93" i="11" l="1"/>
  <c r="BK93" i="11"/>
  <c r="BA93" i="11"/>
  <c r="BM93" i="11"/>
  <c r="BL93" i="11"/>
  <c r="BR88" i="11"/>
  <c r="BW88" i="11" s="1"/>
  <c r="BY88" i="11"/>
  <c r="BZ88" i="11" s="1"/>
  <c r="BQ88" i="11" s="1"/>
  <c r="BX89" i="11"/>
  <c r="S70" i="8"/>
  <c r="W70" i="8" s="1"/>
  <c r="X70" i="8"/>
  <c r="Y70" i="8"/>
  <c r="M70" i="8"/>
  <c r="AQ92" i="11"/>
  <c r="AP92" i="11"/>
  <c r="AE92" i="11"/>
  <c r="AJ92" i="11"/>
  <c r="U90" i="11"/>
  <c r="V90" i="11" s="1"/>
  <c r="N90" i="11"/>
  <c r="S90" i="11" s="1"/>
  <c r="T91" i="11"/>
  <c r="BG75" i="8"/>
  <c r="BJ75" i="8"/>
  <c r="BK75" i="8" s="1"/>
  <c r="BH75" i="8"/>
  <c r="BI76" i="8"/>
  <c r="AO57" i="8"/>
  <c r="AJ57" i="8"/>
  <c r="AE57" i="8"/>
  <c r="AQ57" i="8"/>
  <c r="AP57" i="8"/>
  <c r="BD93" i="11" l="1"/>
  <c r="BC93" i="11"/>
  <c r="BV88" i="11"/>
  <c r="CA88" i="11"/>
  <c r="CC88" i="11"/>
  <c r="CB88" i="11"/>
  <c r="P70" i="8"/>
  <c r="O70" i="8"/>
  <c r="AH92" i="11"/>
  <c r="AG92" i="11"/>
  <c r="W90" i="11"/>
  <c r="R90" i="11"/>
  <c r="M90" i="11"/>
  <c r="Y90" i="11"/>
  <c r="X90" i="11"/>
  <c r="BL75" i="8"/>
  <c r="BN75" i="8"/>
  <c r="BB75" i="8"/>
  <c r="BM75" i="8"/>
  <c r="AH57" i="8"/>
  <c r="AG57" i="8"/>
  <c r="BB92" i="11" l="1"/>
  <c r="BF92" i="11" s="1"/>
  <c r="BI92" i="11"/>
  <c r="BJ92" i="11" s="1"/>
  <c r="BH93" i="11"/>
  <c r="BT88" i="11"/>
  <c r="BS88" i="11"/>
  <c r="U69" i="8"/>
  <c r="V69" i="8" s="1"/>
  <c r="N69" i="8"/>
  <c r="R69" i="8" s="1"/>
  <c r="T70" i="8"/>
  <c r="AM91" i="11"/>
  <c r="AN91" i="11" s="1"/>
  <c r="AF91" i="11"/>
  <c r="AJ91" i="11" s="1"/>
  <c r="AL92" i="11"/>
  <c r="P90" i="11"/>
  <c r="O90" i="11"/>
  <c r="BE75" i="8"/>
  <c r="BD75" i="8"/>
  <c r="AM56" i="8"/>
  <c r="AN56" i="8" s="1"/>
  <c r="AF56" i="8"/>
  <c r="AK56" i="8" s="1"/>
  <c r="AL57" i="8"/>
  <c r="BG92" i="11" l="1"/>
  <c r="BK92" i="11" s="1"/>
  <c r="BM92" i="11"/>
  <c r="BA92" i="11"/>
  <c r="BL92" i="11"/>
  <c r="BI75" i="8"/>
  <c r="BC74" i="8"/>
  <c r="BG74" i="8" s="1"/>
  <c r="BR87" i="11"/>
  <c r="BW87" i="11" s="1"/>
  <c r="BY87" i="11"/>
  <c r="BZ87" i="11" s="1"/>
  <c r="BQ87" i="11" s="1"/>
  <c r="BX88" i="11"/>
  <c r="S69" i="8"/>
  <c r="W69" i="8" s="1"/>
  <c r="X69" i="8"/>
  <c r="M69" i="8"/>
  <c r="P69" i="8" s="1"/>
  <c r="Y69" i="8"/>
  <c r="AK91" i="11"/>
  <c r="AO91" i="11" s="1"/>
  <c r="AE91" i="11"/>
  <c r="AQ91" i="11"/>
  <c r="AP91" i="11"/>
  <c r="U89" i="11"/>
  <c r="V89" i="11" s="1"/>
  <c r="N89" i="11"/>
  <c r="S89" i="11" s="1"/>
  <c r="T90" i="11"/>
  <c r="BJ74" i="8"/>
  <c r="BK74" i="8" s="1"/>
  <c r="AO56" i="8"/>
  <c r="AJ56" i="8"/>
  <c r="AE56" i="8"/>
  <c r="AP56" i="8"/>
  <c r="AQ56" i="8"/>
  <c r="BD92" i="11" l="1"/>
  <c r="BC92" i="11"/>
  <c r="BV87" i="11"/>
  <c r="CA87" i="11"/>
  <c r="CC87" i="11"/>
  <c r="CB87" i="11"/>
  <c r="O69" i="8"/>
  <c r="AG91" i="11"/>
  <c r="AL91" i="11" s="1"/>
  <c r="AH91" i="11"/>
  <c r="W89" i="11"/>
  <c r="R89" i="11"/>
  <c r="M89" i="11"/>
  <c r="Y89" i="11"/>
  <c r="X89" i="11"/>
  <c r="BB74" i="8"/>
  <c r="BM74" i="8"/>
  <c r="BN74" i="8"/>
  <c r="BH74" i="8"/>
  <c r="BL74" i="8" s="1"/>
  <c r="AH56" i="8"/>
  <c r="AG56" i="8"/>
  <c r="AL56" i="8" s="1"/>
  <c r="BB91" i="11" l="1"/>
  <c r="BG91" i="11" s="1"/>
  <c r="BH92" i="11"/>
  <c r="BI91" i="11"/>
  <c r="BJ91" i="11" s="1"/>
  <c r="BT87" i="11"/>
  <c r="BS87" i="11"/>
  <c r="T69" i="8"/>
  <c r="N68" i="8"/>
  <c r="S68" i="8" s="1"/>
  <c r="U68" i="8"/>
  <c r="V68" i="8" s="1"/>
  <c r="AM90" i="11"/>
  <c r="AN90" i="11" s="1"/>
  <c r="AF90" i="11"/>
  <c r="AK90" i="11" s="1"/>
  <c r="AO90" i="11" s="1"/>
  <c r="P89" i="11"/>
  <c r="O89" i="11"/>
  <c r="BE74" i="8"/>
  <c r="BD74" i="8"/>
  <c r="BC73" i="8" s="1"/>
  <c r="AM55" i="8"/>
  <c r="AN55" i="8" s="1"/>
  <c r="AF55" i="8"/>
  <c r="AJ55" i="8" s="1"/>
  <c r="BF91" i="11" l="1"/>
  <c r="BA91" i="11"/>
  <c r="BL91" i="11"/>
  <c r="BM91" i="11"/>
  <c r="BK91" i="11"/>
  <c r="BR86" i="11"/>
  <c r="BW86" i="11" s="1"/>
  <c r="BY86" i="11"/>
  <c r="BZ86" i="11" s="1"/>
  <c r="BQ86" i="11" s="1"/>
  <c r="BX87" i="11"/>
  <c r="W68" i="8"/>
  <c r="R68" i="8"/>
  <c r="M68" i="8"/>
  <c r="X68" i="8"/>
  <c r="Y68" i="8"/>
  <c r="AJ90" i="11"/>
  <c r="AE90" i="11"/>
  <c r="AP90" i="11"/>
  <c r="AQ90" i="11"/>
  <c r="N88" i="11"/>
  <c r="S88" i="11" s="1"/>
  <c r="U88" i="11"/>
  <c r="V88" i="11" s="1"/>
  <c r="T89" i="11"/>
  <c r="BI74" i="8"/>
  <c r="BJ73" i="8"/>
  <c r="BK73" i="8" s="1"/>
  <c r="BG73" i="8"/>
  <c r="AK55" i="8"/>
  <c r="AO55" i="8" s="1"/>
  <c r="AE55" i="8"/>
  <c r="AP55" i="8"/>
  <c r="AQ55" i="8"/>
  <c r="BD91" i="11" l="1"/>
  <c r="BC91" i="11"/>
  <c r="BV86" i="11"/>
  <c r="CA86" i="11"/>
  <c r="CC86" i="11"/>
  <c r="CB86" i="11"/>
  <c r="P68" i="8"/>
  <c r="O68" i="8"/>
  <c r="AG90" i="11"/>
  <c r="AL90" i="11" s="1"/>
  <c r="AH90" i="11"/>
  <c r="W88" i="11"/>
  <c r="R88" i="11"/>
  <c r="M88" i="11"/>
  <c r="Y88" i="11"/>
  <c r="X88" i="11"/>
  <c r="BH73" i="8"/>
  <c r="BL73" i="8" s="1"/>
  <c r="BN73" i="8"/>
  <c r="BM73" i="8"/>
  <c r="BB73" i="8"/>
  <c r="AH55" i="8"/>
  <c r="AG55" i="8"/>
  <c r="BB90" i="11" l="1"/>
  <c r="BF90" i="11" s="1"/>
  <c r="BI90" i="11"/>
  <c r="BJ90" i="11" s="1"/>
  <c r="BH91" i="11"/>
  <c r="BT86" i="11"/>
  <c r="BS86" i="11"/>
  <c r="U67" i="8"/>
  <c r="V67" i="8" s="1"/>
  <c r="N67" i="8"/>
  <c r="S67" i="8" s="1"/>
  <c r="T68" i="8"/>
  <c r="AM89" i="11"/>
  <c r="AN89" i="11" s="1"/>
  <c r="AF89" i="11"/>
  <c r="AJ89" i="11" s="1"/>
  <c r="P88" i="11"/>
  <c r="O88" i="11"/>
  <c r="BD73" i="8"/>
  <c r="BE73" i="8"/>
  <c r="AF54" i="8"/>
  <c r="AK54" i="8" s="1"/>
  <c r="AM54" i="8"/>
  <c r="AN54" i="8" s="1"/>
  <c r="AL55" i="8"/>
  <c r="BG90" i="11" l="1"/>
  <c r="BK90" i="11" s="1"/>
  <c r="BA90" i="11"/>
  <c r="BM90" i="11"/>
  <c r="BL90" i="11"/>
  <c r="BI73" i="8"/>
  <c r="BC72" i="8"/>
  <c r="BG72" i="8" s="1"/>
  <c r="BR85" i="11"/>
  <c r="BW85" i="11" s="1"/>
  <c r="BY85" i="11"/>
  <c r="BZ85" i="11" s="1"/>
  <c r="BQ85" i="11" s="1"/>
  <c r="BX86" i="11"/>
  <c r="M67" i="8"/>
  <c r="O67" i="8" s="1"/>
  <c r="Y67" i="8"/>
  <c r="X67" i="8"/>
  <c r="W67" i="8"/>
  <c r="R67" i="8"/>
  <c r="AK89" i="11"/>
  <c r="AO89" i="11" s="1"/>
  <c r="AP89" i="11"/>
  <c r="AQ89" i="11"/>
  <c r="AE89" i="11"/>
  <c r="U87" i="11"/>
  <c r="V87" i="11" s="1"/>
  <c r="N87" i="11"/>
  <c r="S87" i="11" s="1"/>
  <c r="T88" i="11"/>
  <c r="BJ72" i="8"/>
  <c r="BK72" i="8" s="1"/>
  <c r="AJ54" i="8"/>
  <c r="AO54" i="8"/>
  <c r="AQ54" i="8"/>
  <c r="AE54" i="8"/>
  <c r="AP54" i="8"/>
  <c r="BD90" i="11" l="1"/>
  <c r="BC90" i="11"/>
  <c r="BV85" i="11"/>
  <c r="CA85" i="11"/>
  <c r="CC85" i="11"/>
  <c r="CB85" i="11"/>
  <c r="N66" i="8"/>
  <c r="S66" i="8" s="1"/>
  <c r="U66" i="8"/>
  <c r="V66" i="8" s="1"/>
  <c r="P67" i="8"/>
  <c r="T67" i="8"/>
  <c r="AH89" i="11"/>
  <c r="AG89" i="11"/>
  <c r="W87" i="11"/>
  <c r="R87" i="11"/>
  <c r="M87" i="11"/>
  <c r="X87" i="11"/>
  <c r="Y87" i="11"/>
  <c r="BH72" i="8"/>
  <c r="BL72" i="8" s="1"/>
  <c r="BB72" i="8"/>
  <c r="BN72" i="8"/>
  <c r="BM72" i="8"/>
  <c r="AH54" i="8"/>
  <c r="AG54" i="8"/>
  <c r="AL54" i="8" s="1"/>
  <c r="BB89" i="11" l="1"/>
  <c r="BF89" i="11" s="1"/>
  <c r="BH90" i="11"/>
  <c r="BI89" i="11"/>
  <c r="BJ89" i="11" s="1"/>
  <c r="BT85" i="11"/>
  <c r="BS85" i="11"/>
  <c r="W66" i="8"/>
  <c r="R66" i="8"/>
  <c r="X66" i="8"/>
  <c r="Y66" i="8"/>
  <c r="M66" i="8"/>
  <c r="AM88" i="11"/>
  <c r="AN88" i="11" s="1"/>
  <c r="AF88" i="11"/>
  <c r="AJ88" i="11" s="1"/>
  <c r="AL89" i="11"/>
  <c r="P87" i="11"/>
  <c r="O87" i="11"/>
  <c r="BE72" i="8"/>
  <c r="BD72" i="8"/>
  <c r="BC71" i="8" s="1"/>
  <c r="AF53" i="8"/>
  <c r="AK53" i="8" s="1"/>
  <c r="AO53" i="8" s="1"/>
  <c r="AM53" i="8"/>
  <c r="AN53" i="8" s="1"/>
  <c r="BM89" i="11" l="1"/>
  <c r="BL89" i="11"/>
  <c r="BA89" i="11"/>
  <c r="BG89" i="11"/>
  <c r="BK89" i="11" s="1"/>
  <c r="BR84" i="11"/>
  <c r="BW84" i="11" s="1"/>
  <c r="BY84" i="11"/>
  <c r="BZ84" i="11" s="1"/>
  <c r="BQ84" i="11" s="1"/>
  <c r="BX85" i="11"/>
  <c r="P66" i="8"/>
  <c r="O66" i="8"/>
  <c r="AK88" i="11"/>
  <c r="AO88" i="11" s="1"/>
  <c r="AQ88" i="11"/>
  <c r="AP88" i="11"/>
  <c r="AE88" i="11"/>
  <c r="U86" i="11"/>
  <c r="V86" i="11" s="1"/>
  <c r="N86" i="11"/>
  <c r="S86" i="11" s="1"/>
  <c r="T87" i="11"/>
  <c r="BH71" i="8"/>
  <c r="BJ71" i="8"/>
  <c r="BK71" i="8" s="1"/>
  <c r="BI72" i="8"/>
  <c r="AJ53" i="8"/>
  <c r="AE53" i="8"/>
  <c r="AP53" i="8"/>
  <c r="AQ53" i="8"/>
  <c r="BC89" i="11" l="1"/>
  <c r="BD89" i="11"/>
  <c r="BV84" i="11"/>
  <c r="CA84" i="11"/>
  <c r="CB84" i="11"/>
  <c r="CC84" i="11"/>
  <c r="U65" i="8"/>
  <c r="V65" i="8" s="1"/>
  <c r="N65" i="8"/>
  <c r="S65" i="8" s="1"/>
  <c r="T66" i="8"/>
  <c r="AH88" i="11"/>
  <c r="AG88" i="11"/>
  <c r="W86" i="11"/>
  <c r="R86" i="11"/>
  <c r="M86" i="11"/>
  <c r="Y86" i="11"/>
  <c r="X86" i="11"/>
  <c r="BG71" i="8"/>
  <c r="BN71" i="8"/>
  <c r="BB71" i="8"/>
  <c r="BM71" i="8"/>
  <c r="BL71" i="8"/>
  <c r="AH53" i="8"/>
  <c r="AG53" i="8"/>
  <c r="BB88" i="11" l="1"/>
  <c r="BG88" i="11" s="1"/>
  <c r="BH89" i="11"/>
  <c r="BI88" i="11"/>
  <c r="BJ88" i="11" s="1"/>
  <c r="BT84" i="11"/>
  <c r="BS84" i="11"/>
  <c r="W65" i="8"/>
  <c r="R65" i="8"/>
  <c r="M65" i="8"/>
  <c r="Y65" i="8"/>
  <c r="X65" i="8"/>
  <c r="AL88" i="11"/>
  <c r="AF87" i="11"/>
  <c r="AK87" i="11" s="1"/>
  <c r="AM87" i="11"/>
  <c r="AN87" i="11" s="1"/>
  <c r="P86" i="11"/>
  <c r="O86" i="11"/>
  <c r="BE71" i="8"/>
  <c r="BD71" i="8"/>
  <c r="BC70" i="8" s="1"/>
  <c r="AM52" i="8"/>
  <c r="AN52" i="8" s="1"/>
  <c r="AF52" i="8"/>
  <c r="AK52" i="8" s="1"/>
  <c r="AL53" i="8"/>
  <c r="BF88" i="11" l="1"/>
  <c r="BK88" i="11"/>
  <c r="BA88" i="11"/>
  <c r="BL88" i="11"/>
  <c r="BM88" i="11"/>
  <c r="BR83" i="11"/>
  <c r="BW83" i="11" s="1"/>
  <c r="BY83" i="11"/>
  <c r="BZ83" i="11" s="1"/>
  <c r="BQ83" i="11" s="1"/>
  <c r="BX84" i="11"/>
  <c r="AJ87" i="11"/>
  <c r="P65" i="8"/>
  <c r="O65" i="8"/>
  <c r="AO87" i="11"/>
  <c r="AQ87" i="11"/>
  <c r="AP87" i="11"/>
  <c r="AE87" i="11"/>
  <c r="U85" i="11"/>
  <c r="V85" i="11" s="1"/>
  <c r="N85" i="11"/>
  <c r="S85" i="11" s="1"/>
  <c r="T86" i="11"/>
  <c r="BG70" i="8"/>
  <c r="BJ70" i="8"/>
  <c r="BK70" i="8" s="1"/>
  <c r="BI71" i="8"/>
  <c r="AJ52" i="8"/>
  <c r="AO52" i="8"/>
  <c r="AE52" i="8"/>
  <c r="AQ52" i="8"/>
  <c r="AP52" i="8"/>
  <c r="BD88" i="11" l="1"/>
  <c r="BC88" i="11"/>
  <c r="BV83" i="11"/>
  <c r="CA83" i="11"/>
  <c r="CC83" i="11"/>
  <c r="CB83" i="11"/>
  <c r="T65" i="8"/>
  <c r="N64" i="8"/>
  <c r="R64" i="8" s="1"/>
  <c r="U64" i="8"/>
  <c r="V64" i="8" s="1"/>
  <c r="AH87" i="11"/>
  <c r="AG87" i="11"/>
  <c r="W85" i="11"/>
  <c r="R85" i="11"/>
  <c r="M85" i="11"/>
  <c r="Y85" i="11"/>
  <c r="X85" i="11"/>
  <c r="BH70" i="8"/>
  <c r="BL70" i="8" s="1"/>
  <c r="BN70" i="8"/>
  <c r="BM70" i="8"/>
  <c r="BB70" i="8"/>
  <c r="AH52" i="8"/>
  <c r="AG52" i="8"/>
  <c r="AL52" i="8" s="1"/>
  <c r="BB87" i="11" l="1"/>
  <c r="BG87" i="11" s="1"/>
  <c r="BH88" i="11"/>
  <c r="BI87" i="11"/>
  <c r="BJ87" i="11" s="1"/>
  <c r="BT83" i="11"/>
  <c r="BS83" i="11"/>
  <c r="S64" i="8"/>
  <c r="W64" i="8" s="1"/>
  <c r="Y64" i="8"/>
  <c r="X64" i="8"/>
  <c r="M64" i="8"/>
  <c r="AF86" i="11"/>
  <c r="AJ86" i="11" s="1"/>
  <c r="AM86" i="11"/>
  <c r="AN86" i="11" s="1"/>
  <c r="AL87" i="11"/>
  <c r="P85" i="11"/>
  <c r="O85" i="11"/>
  <c r="BE70" i="8"/>
  <c r="BD70" i="8"/>
  <c r="BC69" i="8" s="1"/>
  <c r="AM51" i="8"/>
  <c r="AN51" i="8" s="1"/>
  <c r="AF51" i="8"/>
  <c r="AK51" i="8" s="1"/>
  <c r="AO51" i="8" s="1"/>
  <c r="BF87" i="11" l="1"/>
  <c r="BK87" i="11"/>
  <c r="BA87" i="11"/>
  <c r="BL87" i="11"/>
  <c r="BM87" i="11"/>
  <c r="BR82" i="11"/>
  <c r="BW82" i="11" s="1"/>
  <c r="BY82" i="11"/>
  <c r="BZ82" i="11" s="1"/>
  <c r="BQ82" i="11" s="1"/>
  <c r="BX83" i="11"/>
  <c r="O64" i="8"/>
  <c r="T64" i="8" s="1"/>
  <c r="P64" i="8"/>
  <c r="AK86" i="11"/>
  <c r="AO86" i="11" s="1"/>
  <c r="AE86" i="11"/>
  <c r="AQ86" i="11"/>
  <c r="AP86" i="11"/>
  <c r="N84" i="11"/>
  <c r="S84" i="11" s="1"/>
  <c r="U84" i="11"/>
  <c r="V84" i="11" s="1"/>
  <c r="T85" i="11"/>
  <c r="BJ69" i="8"/>
  <c r="BK69" i="8" s="1"/>
  <c r="BI70" i="8"/>
  <c r="AJ51" i="8"/>
  <c r="AP51" i="8"/>
  <c r="AE51" i="8"/>
  <c r="AH51" i="8" s="1"/>
  <c r="AQ51" i="8"/>
  <c r="BD87" i="11" l="1"/>
  <c r="BC87" i="11"/>
  <c r="BV82" i="11"/>
  <c r="CA82" i="11"/>
  <c r="CC82" i="11"/>
  <c r="CB82" i="11"/>
  <c r="N63" i="8"/>
  <c r="R63" i="8" s="1"/>
  <c r="U63" i="8"/>
  <c r="V63" i="8" s="1"/>
  <c r="AH86" i="11"/>
  <c r="AG86" i="11"/>
  <c r="W84" i="11"/>
  <c r="R84" i="11"/>
  <c r="M84" i="11"/>
  <c r="X84" i="11"/>
  <c r="Y84" i="11"/>
  <c r="BM69" i="8"/>
  <c r="BN69" i="8"/>
  <c r="BB69" i="8"/>
  <c r="AG51" i="8"/>
  <c r="BB86" i="11" l="1"/>
  <c r="BG86" i="11" s="1"/>
  <c r="BI86" i="11"/>
  <c r="BJ86" i="11" s="1"/>
  <c r="BH87" i="11"/>
  <c r="BT82" i="11"/>
  <c r="BS82" i="11"/>
  <c r="S63" i="8"/>
  <c r="W63" i="8" s="1"/>
  <c r="Y63" i="8"/>
  <c r="M63" i="8"/>
  <c r="X63" i="8"/>
  <c r="AF85" i="11"/>
  <c r="AK85" i="11" s="1"/>
  <c r="AM85" i="11"/>
  <c r="AN85" i="11" s="1"/>
  <c r="AL86" i="11"/>
  <c r="P84" i="11"/>
  <c r="O84" i="11"/>
  <c r="BE69" i="8"/>
  <c r="BD69" i="8"/>
  <c r="BC68" i="8" s="1"/>
  <c r="AL51" i="8"/>
  <c r="AM50" i="8"/>
  <c r="AN50" i="8" s="1"/>
  <c r="AF50" i="8"/>
  <c r="AJ50" i="8" s="1"/>
  <c r="BF86" i="11" l="1"/>
  <c r="BM86" i="11"/>
  <c r="BA86" i="11"/>
  <c r="BL86" i="11"/>
  <c r="BK86" i="11"/>
  <c r="BR81" i="11"/>
  <c r="BW81" i="11" s="1"/>
  <c r="BH69" i="8"/>
  <c r="BL69" i="8" s="1"/>
  <c r="BG69" i="8"/>
  <c r="BY81" i="11"/>
  <c r="BZ81" i="11" s="1"/>
  <c r="BQ81" i="11" s="1"/>
  <c r="BX82" i="11"/>
  <c r="AO85" i="11"/>
  <c r="AJ85" i="11"/>
  <c r="P63" i="8"/>
  <c r="O63" i="8"/>
  <c r="AE85" i="11"/>
  <c r="AP85" i="11"/>
  <c r="AQ85" i="11"/>
  <c r="N83" i="11"/>
  <c r="R83" i="11" s="1"/>
  <c r="U83" i="11"/>
  <c r="V83" i="11" s="1"/>
  <c r="T84" i="11"/>
  <c r="BJ68" i="8"/>
  <c r="BK68" i="8" s="1"/>
  <c r="BG68" i="8"/>
  <c r="BI69" i="8"/>
  <c r="AK50" i="8"/>
  <c r="AO50" i="8" s="1"/>
  <c r="AE50" i="8"/>
  <c r="AP50" i="8"/>
  <c r="AQ50" i="8"/>
  <c r="BD86" i="11" l="1"/>
  <c r="BC86" i="11"/>
  <c r="BV81" i="11"/>
  <c r="CA81" i="11"/>
  <c r="CB81" i="11"/>
  <c r="CC81" i="11"/>
  <c r="T63" i="8"/>
  <c r="U62" i="8"/>
  <c r="V62" i="8" s="1"/>
  <c r="N62" i="8"/>
  <c r="S62" i="8" s="1"/>
  <c r="S83" i="11"/>
  <c r="W83" i="11" s="1"/>
  <c r="AH85" i="11"/>
  <c r="AG85" i="11"/>
  <c r="M83" i="11"/>
  <c r="Y83" i="11"/>
  <c r="X83" i="11"/>
  <c r="BM68" i="8"/>
  <c r="BB68" i="8"/>
  <c r="BN68" i="8"/>
  <c r="BH68" i="8"/>
  <c r="BL68" i="8" s="1"/>
  <c r="AH50" i="8"/>
  <c r="AG50" i="8"/>
  <c r="BB85" i="11" l="1"/>
  <c r="BF85" i="11" s="1"/>
  <c r="BI85" i="11"/>
  <c r="BJ85" i="11" s="1"/>
  <c r="BH86" i="11"/>
  <c r="BT81" i="11"/>
  <c r="BS81" i="11"/>
  <c r="W62" i="8"/>
  <c r="R62" i="8"/>
  <c r="Y62" i="8"/>
  <c r="X62" i="8"/>
  <c r="M62" i="8"/>
  <c r="AM84" i="11"/>
  <c r="AN84" i="11" s="1"/>
  <c r="AF84" i="11"/>
  <c r="AJ84" i="11" s="1"/>
  <c r="AL85" i="11"/>
  <c r="P83" i="11"/>
  <c r="O83" i="11"/>
  <c r="BE68" i="8"/>
  <c r="BD68" i="8"/>
  <c r="BC67" i="8" s="1"/>
  <c r="AM49" i="8"/>
  <c r="AN49" i="8" s="1"/>
  <c r="AF49" i="8"/>
  <c r="AJ49" i="8" s="1"/>
  <c r="AL50" i="8"/>
  <c r="BG85" i="11" l="1"/>
  <c r="BK85" i="11"/>
  <c r="BA85" i="11"/>
  <c r="BL85" i="11"/>
  <c r="BM85" i="11"/>
  <c r="BR80" i="11"/>
  <c r="BW80" i="11" s="1"/>
  <c r="BY80" i="11"/>
  <c r="BZ80" i="11" s="1"/>
  <c r="BQ80" i="11" s="1"/>
  <c r="BX81" i="11"/>
  <c r="P62" i="8"/>
  <c r="O62" i="8"/>
  <c r="AK84" i="11"/>
  <c r="AO84" i="11" s="1"/>
  <c r="AE84" i="11"/>
  <c r="AP84" i="11"/>
  <c r="AQ84" i="11"/>
  <c r="U82" i="11"/>
  <c r="V82" i="11" s="1"/>
  <c r="N82" i="11"/>
  <c r="R82" i="11" s="1"/>
  <c r="T83" i="11"/>
  <c r="BG67" i="8"/>
  <c r="BJ67" i="8"/>
  <c r="BK67" i="8" s="1"/>
  <c r="BI68" i="8"/>
  <c r="AK49" i="8"/>
  <c r="AO49" i="8" s="1"/>
  <c r="AE49" i="8"/>
  <c r="AP49" i="8"/>
  <c r="AQ49" i="8"/>
  <c r="BC85" i="11" l="1"/>
  <c r="BD85" i="11"/>
  <c r="BV80" i="11"/>
  <c r="CA80" i="11"/>
  <c r="CC80" i="11"/>
  <c r="CB80" i="11"/>
  <c r="U61" i="8"/>
  <c r="V61" i="8" s="1"/>
  <c r="N61" i="8"/>
  <c r="S61" i="8" s="1"/>
  <c r="T62" i="8"/>
  <c r="AH84" i="11"/>
  <c r="AG84" i="11"/>
  <c r="S82" i="11"/>
  <c r="W82" i="11" s="1"/>
  <c r="M82" i="11"/>
  <c r="Y82" i="11"/>
  <c r="X82" i="11"/>
  <c r="BH67" i="8"/>
  <c r="BL67" i="8" s="1"/>
  <c r="BM67" i="8"/>
  <c r="BB67" i="8"/>
  <c r="BN67" i="8"/>
  <c r="AH49" i="8"/>
  <c r="AG49" i="8"/>
  <c r="AL49" i="8" s="1"/>
  <c r="BB84" i="11" l="1"/>
  <c r="BG84" i="11" s="1"/>
  <c r="BI84" i="11"/>
  <c r="BJ84" i="11" s="1"/>
  <c r="BH85" i="11"/>
  <c r="BT80" i="11"/>
  <c r="BS80" i="11"/>
  <c r="W61" i="8"/>
  <c r="R61" i="8"/>
  <c r="M61" i="8"/>
  <c r="Y61" i="8"/>
  <c r="X61" i="8"/>
  <c r="AL84" i="11"/>
  <c r="AM83" i="11"/>
  <c r="AN83" i="11" s="1"/>
  <c r="AF83" i="11"/>
  <c r="AJ83" i="11" s="1"/>
  <c r="P82" i="11"/>
  <c r="O82" i="11"/>
  <c r="BE67" i="8"/>
  <c r="BD67" i="8"/>
  <c r="BC66" i="8" s="1"/>
  <c r="AM48" i="8"/>
  <c r="AN48" i="8" s="1"/>
  <c r="AF48" i="8"/>
  <c r="AJ48" i="8" s="1"/>
  <c r="BF84" i="11" l="1"/>
  <c r="BM84" i="11"/>
  <c r="BA84" i="11"/>
  <c r="BL84" i="11"/>
  <c r="BK84" i="11"/>
  <c r="BR79" i="11"/>
  <c r="BW79" i="11" s="1"/>
  <c r="BY79" i="11"/>
  <c r="BZ79" i="11" s="1"/>
  <c r="BQ79" i="11" s="1"/>
  <c r="BX80" i="11"/>
  <c r="P61" i="8"/>
  <c r="O61" i="8"/>
  <c r="AK83" i="11"/>
  <c r="AO83" i="11" s="1"/>
  <c r="AE83" i="11"/>
  <c r="AP83" i="11"/>
  <c r="AQ83" i="11"/>
  <c r="U81" i="11"/>
  <c r="V81" i="11" s="1"/>
  <c r="N81" i="11"/>
  <c r="S81" i="11" s="1"/>
  <c r="T82" i="11"/>
  <c r="BJ66" i="8"/>
  <c r="BK66" i="8" s="1"/>
  <c r="BH66" i="8"/>
  <c r="BI67" i="8"/>
  <c r="AK48" i="8"/>
  <c r="AO48" i="8" s="1"/>
  <c r="AE48" i="8"/>
  <c r="AQ48" i="8"/>
  <c r="AP48" i="8"/>
  <c r="BD84" i="11" l="1"/>
  <c r="BC84" i="11"/>
  <c r="CA79" i="11"/>
  <c r="BV79" i="11"/>
  <c r="CC79" i="11"/>
  <c r="CB79" i="11"/>
  <c r="T61" i="8"/>
  <c r="N60" i="8"/>
  <c r="S60" i="8" s="1"/>
  <c r="U60" i="8"/>
  <c r="V60" i="8" s="1"/>
  <c r="AH83" i="11"/>
  <c r="AG83" i="11"/>
  <c r="W81" i="11"/>
  <c r="R81" i="11"/>
  <c r="M81" i="11"/>
  <c r="Y81" i="11"/>
  <c r="X81" i="11"/>
  <c r="BL66" i="8"/>
  <c r="BG66" i="8"/>
  <c r="BB66" i="8"/>
  <c r="BM66" i="8"/>
  <c r="BN66" i="8"/>
  <c r="AH48" i="8"/>
  <c r="AG48" i="8"/>
  <c r="BB83" i="11" l="1"/>
  <c r="BF83" i="11" s="1"/>
  <c r="BH84" i="11"/>
  <c r="BI83" i="11"/>
  <c r="BJ83" i="11" s="1"/>
  <c r="BT79" i="11"/>
  <c r="BS79" i="11"/>
  <c r="W60" i="8"/>
  <c r="R60" i="8"/>
  <c r="X60" i="8"/>
  <c r="Y60" i="8"/>
  <c r="M60" i="8"/>
  <c r="AF82" i="11"/>
  <c r="AJ82" i="11" s="1"/>
  <c r="AM82" i="11"/>
  <c r="AN82" i="11" s="1"/>
  <c r="AL83" i="11"/>
  <c r="P81" i="11"/>
  <c r="O81" i="11"/>
  <c r="BE66" i="8"/>
  <c r="BD66" i="8"/>
  <c r="BC65" i="8" s="1"/>
  <c r="AF47" i="8"/>
  <c r="AK47" i="8" s="1"/>
  <c r="AM47" i="8"/>
  <c r="AN47" i="8" s="1"/>
  <c r="AL48" i="8"/>
  <c r="BG83" i="11" l="1"/>
  <c r="BM83" i="11"/>
  <c r="BL83" i="11"/>
  <c r="BA83" i="11"/>
  <c r="BK83" i="11"/>
  <c r="BR78" i="11"/>
  <c r="BW78" i="11" s="1"/>
  <c r="BY78" i="11"/>
  <c r="BZ78" i="11" s="1"/>
  <c r="BQ78" i="11" s="1"/>
  <c r="BX79" i="11"/>
  <c r="P60" i="8"/>
  <c r="O60" i="8"/>
  <c r="AK82" i="11"/>
  <c r="AO82" i="11" s="1"/>
  <c r="AE82" i="11"/>
  <c r="AP82" i="11"/>
  <c r="AQ82" i="11"/>
  <c r="U80" i="11"/>
  <c r="V80" i="11" s="1"/>
  <c r="N80" i="11"/>
  <c r="S80" i="11" s="1"/>
  <c r="T81" i="11"/>
  <c r="BG65" i="8"/>
  <c r="BJ65" i="8"/>
  <c r="BK65" i="8" s="1"/>
  <c r="BI66" i="8"/>
  <c r="AJ47" i="8"/>
  <c r="AO47" i="8"/>
  <c r="AE47" i="8"/>
  <c r="AQ47" i="8"/>
  <c r="AP47" i="8"/>
  <c r="BC83" i="11" l="1"/>
  <c r="BD83" i="11"/>
  <c r="BV78" i="11"/>
  <c r="CA78" i="11"/>
  <c r="CC78" i="11"/>
  <c r="CB78" i="11"/>
  <c r="T60" i="8"/>
  <c r="N59" i="8"/>
  <c r="S59" i="8" s="1"/>
  <c r="U59" i="8"/>
  <c r="V59" i="8" s="1"/>
  <c r="AH82" i="11"/>
  <c r="AG82" i="11"/>
  <c r="W80" i="11"/>
  <c r="R80" i="11"/>
  <c r="M80" i="11"/>
  <c r="X80" i="11"/>
  <c r="Y80" i="11"/>
  <c r="BH65" i="8"/>
  <c r="BL65" i="8" s="1"/>
  <c r="BB65" i="8"/>
  <c r="BN65" i="8"/>
  <c r="BM65" i="8"/>
  <c r="AH47" i="8"/>
  <c r="AG47" i="8"/>
  <c r="AL47" i="8" s="1"/>
  <c r="BB82" i="11" l="1"/>
  <c r="BG82" i="11" s="1"/>
  <c r="BH83" i="11"/>
  <c r="BI82" i="11"/>
  <c r="BJ82" i="11" s="1"/>
  <c r="BT78" i="11"/>
  <c r="BS78" i="11"/>
  <c r="W59" i="8"/>
  <c r="R59" i="8"/>
  <c r="Y59" i="8"/>
  <c r="X59" i="8"/>
  <c r="M59" i="8"/>
  <c r="AM81" i="11"/>
  <c r="AN81" i="11" s="1"/>
  <c r="AF81" i="11"/>
  <c r="AK81" i="11" s="1"/>
  <c r="AL82" i="11"/>
  <c r="P80" i="11"/>
  <c r="O80" i="11"/>
  <c r="BE65" i="8"/>
  <c r="BD65" i="8"/>
  <c r="BC64" i="8" s="1"/>
  <c r="AM46" i="8"/>
  <c r="AN46" i="8" s="1"/>
  <c r="AF46" i="8"/>
  <c r="AK46" i="8" s="1"/>
  <c r="AO46" i="8" s="1"/>
  <c r="BF82" i="11" l="1"/>
  <c r="BK82" i="11"/>
  <c r="BL82" i="11"/>
  <c r="BA82" i="11"/>
  <c r="BM82" i="11"/>
  <c r="BR77" i="11"/>
  <c r="BW77" i="11" s="1"/>
  <c r="BY77" i="11"/>
  <c r="BZ77" i="11" s="1"/>
  <c r="BQ77" i="11" s="1"/>
  <c r="BX78" i="11"/>
  <c r="P59" i="8"/>
  <c r="O59" i="8"/>
  <c r="AJ81" i="11"/>
  <c r="AO81" i="11"/>
  <c r="AE81" i="11"/>
  <c r="AP81" i="11"/>
  <c r="AQ81" i="11"/>
  <c r="N79" i="11"/>
  <c r="R79" i="11" s="1"/>
  <c r="U79" i="11"/>
  <c r="V79" i="11" s="1"/>
  <c r="T80" i="11"/>
  <c r="BJ64" i="8"/>
  <c r="BK64" i="8" s="1"/>
  <c r="BH64" i="8"/>
  <c r="BI65" i="8"/>
  <c r="AJ46" i="8"/>
  <c r="AE46" i="8"/>
  <c r="AP46" i="8"/>
  <c r="AQ46" i="8"/>
  <c r="BC82" i="11" l="1"/>
  <c r="BH82" i="11" s="1"/>
  <c r="BD82" i="11"/>
  <c r="BV77" i="11"/>
  <c r="CA77" i="11"/>
  <c r="CC77" i="11"/>
  <c r="CB77" i="11"/>
  <c r="N58" i="8"/>
  <c r="R58" i="8" s="1"/>
  <c r="U58" i="8"/>
  <c r="V58" i="8" s="1"/>
  <c r="T59" i="8"/>
  <c r="AH81" i="11"/>
  <c r="AG81" i="11"/>
  <c r="S79" i="11"/>
  <c r="W79" i="11" s="1"/>
  <c r="M79" i="11"/>
  <c r="X79" i="11"/>
  <c r="Y79" i="11"/>
  <c r="BL64" i="8"/>
  <c r="BN64" i="8"/>
  <c r="BM64" i="8"/>
  <c r="BB64" i="8"/>
  <c r="BG64" i="8"/>
  <c r="AH46" i="8"/>
  <c r="AG46" i="8"/>
  <c r="BB81" i="11" l="1"/>
  <c r="BF81" i="11" s="1"/>
  <c r="BI81" i="11"/>
  <c r="BJ81" i="11" s="1"/>
  <c r="BT77" i="11"/>
  <c r="BS77" i="11"/>
  <c r="S58" i="8"/>
  <c r="W58" i="8" s="1"/>
  <c r="M58" i="8"/>
  <c r="Y58" i="8"/>
  <c r="X58" i="8"/>
  <c r="AM80" i="11"/>
  <c r="AN80" i="11" s="1"/>
  <c r="AF80" i="11"/>
  <c r="AK80" i="11" s="1"/>
  <c r="AL81" i="11"/>
  <c r="P79" i="11"/>
  <c r="O79" i="11"/>
  <c r="BE64" i="8"/>
  <c r="BD64" i="8"/>
  <c r="BC63" i="8" s="1"/>
  <c r="AM45" i="8"/>
  <c r="AN45" i="8" s="1"/>
  <c r="AF45" i="8"/>
  <c r="AK45" i="8" s="1"/>
  <c r="AL46" i="8"/>
  <c r="BG81" i="11" l="1"/>
  <c r="BK81" i="11" s="1"/>
  <c r="BL81" i="11"/>
  <c r="BM81" i="11"/>
  <c r="BA81" i="11"/>
  <c r="BR76" i="11"/>
  <c r="BW76" i="11" s="1"/>
  <c r="BY76" i="11"/>
  <c r="BZ76" i="11" s="1"/>
  <c r="BQ76" i="11" s="1"/>
  <c r="BX77" i="11"/>
  <c r="O58" i="8"/>
  <c r="T58" i="8" s="1"/>
  <c r="P58" i="8"/>
  <c r="AO80" i="11"/>
  <c r="AJ80" i="11"/>
  <c r="AP80" i="11"/>
  <c r="AE80" i="11"/>
  <c r="AQ80" i="11"/>
  <c r="U78" i="11"/>
  <c r="V78" i="11" s="1"/>
  <c r="N78" i="11"/>
  <c r="S78" i="11" s="1"/>
  <c r="T79" i="11"/>
  <c r="BH63" i="8"/>
  <c r="BJ63" i="8"/>
  <c r="BK63" i="8" s="1"/>
  <c r="BI64" i="8"/>
  <c r="AO45" i="8"/>
  <c r="AJ45" i="8"/>
  <c r="AE45" i="8"/>
  <c r="AQ45" i="8"/>
  <c r="AP45" i="8"/>
  <c r="BC81" i="11" l="1"/>
  <c r="BH81" i="11" s="1"/>
  <c r="BD81" i="11"/>
  <c r="BV76" i="11"/>
  <c r="CA76" i="11"/>
  <c r="CB76" i="11"/>
  <c r="CC76" i="11"/>
  <c r="U57" i="8"/>
  <c r="V57" i="8" s="1"/>
  <c r="N57" i="8"/>
  <c r="S57" i="8" s="1"/>
  <c r="W57" i="8" s="1"/>
  <c r="AH80" i="11"/>
  <c r="AG80" i="11"/>
  <c r="W78" i="11"/>
  <c r="R78" i="11"/>
  <c r="M78" i="11"/>
  <c r="Y78" i="11"/>
  <c r="X78" i="11"/>
  <c r="BG63" i="8"/>
  <c r="BN63" i="8"/>
  <c r="BB63" i="8"/>
  <c r="BM63" i="8"/>
  <c r="BL63" i="8"/>
  <c r="AH45" i="8"/>
  <c r="AG45" i="8"/>
  <c r="AL45" i="8" s="1"/>
  <c r="BB80" i="11" l="1"/>
  <c r="BF80" i="11" s="1"/>
  <c r="BI80" i="11"/>
  <c r="BJ80" i="11" s="1"/>
  <c r="BT76" i="11"/>
  <c r="BS76" i="11"/>
  <c r="R57" i="8"/>
  <c r="Y57" i="8"/>
  <c r="M57" i="8"/>
  <c r="X57" i="8"/>
  <c r="AM79" i="11"/>
  <c r="AN79" i="11" s="1"/>
  <c r="AF79" i="11"/>
  <c r="AJ79" i="11" s="1"/>
  <c r="AL80" i="11"/>
  <c r="P78" i="11"/>
  <c r="O78" i="11"/>
  <c r="BE63" i="8"/>
  <c r="BD63" i="8"/>
  <c r="BC62" i="8" s="1"/>
  <c r="AF44" i="8"/>
  <c r="AJ44" i="8" s="1"/>
  <c r="AM44" i="8"/>
  <c r="AN44" i="8" s="1"/>
  <c r="BG80" i="11" l="1"/>
  <c r="BK80" i="11" s="1"/>
  <c r="BM80" i="11"/>
  <c r="BA80" i="11"/>
  <c r="BL80" i="11"/>
  <c r="BR75" i="11"/>
  <c r="BW75" i="11" s="1"/>
  <c r="BY75" i="11"/>
  <c r="BZ75" i="11" s="1"/>
  <c r="BQ75" i="11" s="1"/>
  <c r="BX76" i="11"/>
  <c r="P57" i="8"/>
  <c r="O57" i="8"/>
  <c r="AK79" i="11"/>
  <c r="AO79" i="11" s="1"/>
  <c r="AE79" i="11"/>
  <c r="AP79" i="11"/>
  <c r="AQ79" i="11"/>
  <c r="N77" i="11"/>
  <c r="R77" i="11" s="1"/>
  <c r="U77" i="11"/>
  <c r="V77" i="11" s="1"/>
  <c r="T78" i="11"/>
  <c r="BJ62" i="8"/>
  <c r="BK62" i="8" s="1"/>
  <c r="BH62" i="8"/>
  <c r="BI63" i="8"/>
  <c r="AK44" i="8"/>
  <c r="AO44" i="8" s="1"/>
  <c r="AP44" i="8"/>
  <c r="AE44" i="8"/>
  <c r="AG44" i="8" s="1"/>
  <c r="AQ44" i="8"/>
  <c r="BD80" i="11" l="1"/>
  <c r="BC80" i="11"/>
  <c r="BV75" i="11"/>
  <c r="CA75" i="11"/>
  <c r="CC75" i="11"/>
  <c r="CB75" i="11"/>
  <c r="U56" i="8"/>
  <c r="V56" i="8" s="1"/>
  <c r="N56" i="8"/>
  <c r="S56" i="8" s="1"/>
  <c r="T57" i="8"/>
  <c r="AH79" i="11"/>
  <c r="AG79" i="11"/>
  <c r="S77" i="11"/>
  <c r="W77" i="11" s="1"/>
  <c r="M77" i="11"/>
  <c r="Y77" i="11"/>
  <c r="X77" i="11"/>
  <c r="BL62" i="8"/>
  <c r="BG62" i="8"/>
  <c r="BM62" i="8"/>
  <c r="BN62" i="8"/>
  <c r="BB62" i="8"/>
  <c r="AM43" i="8"/>
  <c r="AN43" i="8" s="1"/>
  <c r="AF43" i="8"/>
  <c r="AJ43" i="8" s="1"/>
  <c r="AH44" i="8"/>
  <c r="AL44" i="8"/>
  <c r="BB79" i="11" l="1"/>
  <c r="BG79" i="11" s="1"/>
  <c r="BI79" i="11"/>
  <c r="BJ79" i="11" s="1"/>
  <c r="BH80" i="11"/>
  <c r="BT75" i="11"/>
  <c r="BS75" i="11"/>
  <c r="W56" i="8"/>
  <c r="R56" i="8"/>
  <c r="Y56" i="8"/>
  <c r="M56" i="8"/>
  <c r="X56" i="8"/>
  <c r="AM78" i="11"/>
  <c r="AN78" i="11" s="1"/>
  <c r="AF78" i="11"/>
  <c r="AJ78" i="11" s="1"/>
  <c r="AL79" i="11"/>
  <c r="P77" i="11"/>
  <c r="O77" i="11"/>
  <c r="BE62" i="8"/>
  <c r="BD62" i="8"/>
  <c r="BC61" i="8" s="1"/>
  <c r="AK43" i="8"/>
  <c r="AO43" i="8" s="1"/>
  <c r="AE43" i="8"/>
  <c r="AP43" i="8"/>
  <c r="AQ43" i="8"/>
  <c r="BF79" i="11" l="1"/>
  <c r="BK79" i="11"/>
  <c r="BM79" i="11"/>
  <c r="BL79" i="11"/>
  <c r="BA79" i="11"/>
  <c r="BR74" i="11"/>
  <c r="BW74" i="11" s="1"/>
  <c r="BY74" i="11"/>
  <c r="BZ74" i="11" s="1"/>
  <c r="BQ74" i="11" s="1"/>
  <c r="BX75" i="11"/>
  <c r="P56" i="8"/>
  <c r="O56" i="8"/>
  <c r="AK78" i="11"/>
  <c r="AO78" i="11" s="1"/>
  <c r="AE78" i="11"/>
  <c r="AP78" i="11"/>
  <c r="AQ78" i="11"/>
  <c r="N76" i="11"/>
  <c r="S76" i="11" s="1"/>
  <c r="U76" i="11"/>
  <c r="V76" i="11" s="1"/>
  <c r="T77" i="11"/>
  <c r="BH61" i="8"/>
  <c r="BJ61" i="8"/>
  <c r="BK61" i="8" s="1"/>
  <c r="BI62" i="8"/>
  <c r="AH43" i="8"/>
  <c r="AG43" i="8"/>
  <c r="BD79" i="11" l="1"/>
  <c r="BC79" i="11"/>
  <c r="BV74" i="11"/>
  <c r="CA74" i="11"/>
  <c r="CB74" i="11"/>
  <c r="CC74" i="11"/>
  <c r="N55" i="8"/>
  <c r="S55" i="8" s="1"/>
  <c r="U55" i="8"/>
  <c r="V55" i="8" s="1"/>
  <c r="T56" i="8"/>
  <c r="AH78" i="11"/>
  <c r="AG78" i="11"/>
  <c r="R76" i="11"/>
  <c r="BG61" i="8"/>
  <c r="W76" i="11"/>
  <c r="M76" i="11"/>
  <c r="X76" i="11"/>
  <c r="Y76" i="11"/>
  <c r="BL61" i="8"/>
  <c r="BB61" i="8"/>
  <c r="BN61" i="8"/>
  <c r="BM61" i="8"/>
  <c r="AM42" i="8"/>
  <c r="AN42" i="8" s="1"/>
  <c r="AF42" i="8"/>
  <c r="AL43" i="8"/>
  <c r="BB78" i="11" l="1"/>
  <c r="BG78" i="11" s="1"/>
  <c r="BI78" i="11"/>
  <c r="BJ78" i="11" s="1"/>
  <c r="BH79" i="11"/>
  <c r="BS74" i="11"/>
  <c r="BR73" i="11" s="1"/>
  <c r="BT74" i="11"/>
  <c r="W55" i="8"/>
  <c r="R55" i="8"/>
  <c r="X55" i="8"/>
  <c r="Y55" i="8"/>
  <c r="M55" i="8"/>
  <c r="AL78" i="11"/>
  <c r="AM77" i="11"/>
  <c r="AN77" i="11" s="1"/>
  <c r="AF77" i="11"/>
  <c r="AJ77" i="11" s="1"/>
  <c r="P76" i="11"/>
  <c r="O76" i="11"/>
  <c r="BE61" i="8"/>
  <c r="BD61" i="8"/>
  <c r="BC60" i="8" s="1"/>
  <c r="AE42" i="8"/>
  <c r="AQ42" i="8"/>
  <c r="AP42" i="8"/>
  <c r="BF78" i="11" l="1"/>
  <c r="BK78" i="11"/>
  <c r="BA78" i="11"/>
  <c r="BM78" i="11"/>
  <c r="BL78" i="11"/>
  <c r="BX74" i="11"/>
  <c r="BW73" i="11"/>
  <c r="BV73" i="11"/>
  <c r="BY73" i="11"/>
  <c r="BZ73" i="11" s="1"/>
  <c r="BQ73" i="11" s="1"/>
  <c r="P55" i="8"/>
  <c r="O55" i="8"/>
  <c r="AK77" i="11"/>
  <c r="AO77" i="11" s="1"/>
  <c r="AE77" i="11"/>
  <c r="AP77" i="11"/>
  <c r="AQ77" i="11"/>
  <c r="N75" i="11"/>
  <c r="S75" i="11" s="1"/>
  <c r="U75" i="11"/>
  <c r="V75" i="11" s="1"/>
  <c r="T76" i="11"/>
  <c r="BJ60" i="8"/>
  <c r="BK60" i="8" s="1"/>
  <c r="BH60" i="8"/>
  <c r="BI61" i="8"/>
  <c r="AH42" i="8"/>
  <c r="AG42" i="8"/>
  <c r="AL42" i="8" s="1"/>
  <c r="BD78" i="11" l="1"/>
  <c r="BC78" i="11"/>
  <c r="CA73" i="11"/>
  <c r="AJ42" i="8"/>
  <c r="AK42" i="8"/>
  <c r="AO42" i="8" s="1"/>
  <c r="CC73" i="11"/>
  <c r="CB73" i="11"/>
  <c r="T55" i="8"/>
  <c r="U54" i="8"/>
  <c r="V54" i="8" s="1"/>
  <c r="N54" i="8"/>
  <c r="S54" i="8" s="1"/>
  <c r="W75" i="11"/>
  <c r="AH77" i="11"/>
  <c r="AG77" i="11"/>
  <c r="AL77" i="11" s="1"/>
  <c r="R75" i="11"/>
  <c r="M75" i="11"/>
  <c r="Y75" i="11"/>
  <c r="X75" i="11"/>
  <c r="BG60" i="8"/>
  <c r="BL60" i="8"/>
  <c r="BB60" i="8"/>
  <c r="BM60" i="8"/>
  <c r="BN60" i="8"/>
  <c r="AF41" i="8"/>
  <c r="AM41" i="8"/>
  <c r="AN41" i="8" s="1"/>
  <c r="BB77" i="11" l="1"/>
  <c r="BF77" i="11" s="1"/>
  <c r="BI77" i="11"/>
  <c r="BJ77" i="11" s="1"/>
  <c r="BH78" i="11"/>
  <c r="BS73" i="11"/>
  <c r="BR72" i="11" s="1"/>
  <c r="BT73" i="11"/>
  <c r="W54" i="8"/>
  <c r="R54" i="8"/>
  <c r="Y54" i="8"/>
  <c r="X54" i="8"/>
  <c r="M54" i="8"/>
  <c r="AM76" i="11"/>
  <c r="AN76" i="11" s="1"/>
  <c r="AF76" i="11"/>
  <c r="AJ76" i="11" s="1"/>
  <c r="P75" i="11"/>
  <c r="O75" i="11"/>
  <c r="BE60" i="8"/>
  <c r="BD60" i="8"/>
  <c r="BC59" i="8" s="1"/>
  <c r="AE41" i="8"/>
  <c r="AP41" i="8"/>
  <c r="AQ41" i="8"/>
  <c r="BG77" i="11" l="1"/>
  <c r="BK77" i="11" s="1"/>
  <c r="BM77" i="11"/>
  <c r="BL77" i="11"/>
  <c r="BA77" i="11"/>
  <c r="BX73" i="11"/>
  <c r="BW72" i="11"/>
  <c r="BY72" i="11"/>
  <c r="BZ72" i="11" s="1"/>
  <c r="BQ72" i="11" s="1"/>
  <c r="BV72" i="11"/>
  <c r="P54" i="8"/>
  <c r="O54" i="8"/>
  <c r="AK76" i="11"/>
  <c r="AO76" i="11" s="1"/>
  <c r="AQ76" i="11"/>
  <c r="AE76" i="11"/>
  <c r="AP76" i="11"/>
  <c r="U74" i="11"/>
  <c r="V74" i="11" s="1"/>
  <c r="N74" i="11"/>
  <c r="S74" i="11" s="1"/>
  <c r="T75" i="11"/>
  <c r="BJ59" i="8"/>
  <c r="BK59" i="8" s="1"/>
  <c r="BG59" i="8"/>
  <c r="BI60" i="8"/>
  <c r="AH41" i="8"/>
  <c r="AG41" i="8"/>
  <c r="BD77" i="11" l="1"/>
  <c r="BC77" i="11"/>
  <c r="CA72" i="11"/>
  <c r="AJ41" i="8"/>
  <c r="AK41" i="8"/>
  <c r="AO41" i="8" s="1"/>
  <c r="CC72" i="11"/>
  <c r="CB72" i="11"/>
  <c r="N53" i="8"/>
  <c r="R53" i="8" s="1"/>
  <c r="U53" i="8"/>
  <c r="V53" i="8" s="1"/>
  <c r="T54" i="8"/>
  <c r="AH76" i="11"/>
  <c r="AG76" i="11"/>
  <c r="W74" i="11"/>
  <c r="R74" i="11"/>
  <c r="M74" i="11"/>
  <c r="X74" i="11"/>
  <c r="Y74" i="11"/>
  <c r="BH59" i="8"/>
  <c r="BL59" i="8" s="1"/>
  <c r="BN59" i="8"/>
  <c r="BB59" i="8"/>
  <c r="BM59" i="8"/>
  <c r="AF40" i="8"/>
  <c r="AM40" i="8"/>
  <c r="AN40" i="8" s="1"/>
  <c r="AL41" i="8"/>
  <c r="BB76" i="11" l="1"/>
  <c r="BF76" i="11" s="1"/>
  <c r="BI76" i="11"/>
  <c r="BJ76" i="11" s="1"/>
  <c r="BH77" i="11"/>
  <c r="BT72" i="11"/>
  <c r="BS72" i="11"/>
  <c r="S53" i="8"/>
  <c r="W53" i="8" s="1"/>
  <c r="X53" i="8"/>
  <c r="Y53" i="8"/>
  <c r="M53" i="8"/>
  <c r="AM75" i="11"/>
  <c r="AN75" i="11" s="1"/>
  <c r="AF75" i="11"/>
  <c r="AJ75" i="11" s="1"/>
  <c r="AL76" i="11"/>
  <c r="P74" i="11"/>
  <c r="O74" i="11"/>
  <c r="BE59" i="8"/>
  <c r="BD59" i="8"/>
  <c r="AE40" i="8"/>
  <c r="AP40" i="8"/>
  <c r="AQ40" i="8"/>
  <c r="BG76" i="11" l="1"/>
  <c r="BK76" i="11" s="1"/>
  <c r="BA76" i="11"/>
  <c r="BM76" i="11"/>
  <c r="BL76" i="11"/>
  <c r="BI59" i="8"/>
  <c r="BC58" i="8"/>
  <c r="BG58" i="8" s="1"/>
  <c r="BR71" i="11"/>
  <c r="BW71" i="11" s="1"/>
  <c r="BY71" i="11"/>
  <c r="BZ71" i="11" s="1"/>
  <c r="BQ71" i="11" s="1"/>
  <c r="BX72" i="11"/>
  <c r="P53" i="8"/>
  <c r="O53" i="8"/>
  <c r="AK75" i="11"/>
  <c r="AO75" i="11" s="1"/>
  <c r="AP75" i="11"/>
  <c r="AQ75" i="11"/>
  <c r="AE75" i="11"/>
  <c r="U73" i="11"/>
  <c r="V73" i="11" s="1"/>
  <c r="N73" i="11"/>
  <c r="S73" i="11" s="1"/>
  <c r="T74" i="11"/>
  <c r="BJ58" i="8"/>
  <c r="BK58" i="8" s="1"/>
  <c r="AH40" i="8"/>
  <c r="AG40" i="8"/>
  <c r="BD76" i="11" l="1"/>
  <c r="BC76" i="11"/>
  <c r="CA71" i="11"/>
  <c r="BV71" i="11"/>
  <c r="CB71" i="11"/>
  <c r="CC71" i="11"/>
  <c r="U52" i="8"/>
  <c r="V52" i="8" s="1"/>
  <c r="N52" i="8"/>
  <c r="S52" i="8" s="1"/>
  <c r="T53" i="8"/>
  <c r="AH75" i="11"/>
  <c r="AG75" i="11"/>
  <c r="R73" i="11"/>
  <c r="W73" i="11"/>
  <c r="M73" i="11"/>
  <c r="Y73" i="11"/>
  <c r="X73" i="11"/>
  <c r="BH58" i="8"/>
  <c r="BL58" i="8" s="1"/>
  <c r="BN58" i="8"/>
  <c r="BB58" i="8"/>
  <c r="BM58" i="8"/>
  <c r="AM39" i="8"/>
  <c r="AN39" i="8" s="1"/>
  <c r="AF39" i="8"/>
  <c r="AK39" i="8" s="1"/>
  <c r="AL40" i="8"/>
  <c r="AK40" i="8"/>
  <c r="AO40" i="8" s="1"/>
  <c r="AJ40" i="8"/>
  <c r="BB75" i="11" l="1"/>
  <c r="BG75" i="11" s="1"/>
  <c r="BI75" i="11"/>
  <c r="BJ75" i="11" s="1"/>
  <c r="BH76" i="11"/>
  <c r="AJ39" i="8"/>
  <c r="BS71" i="11"/>
  <c r="BR70" i="11" s="1"/>
  <c r="BT71" i="11"/>
  <c r="W52" i="8"/>
  <c r="R52" i="8"/>
  <c r="M52" i="8"/>
  <c r="X52" i="8"/>
  <c r="Y52" i="8"/>
  <c r="AL75" i="11"/>
  <c r="AF74" i="11"/>
  <c r="AJ74" i="11" s="1"/>
  <c r="AM74" i="11"/>
  <c r="AN74" i="11" s="1"/>
  <c r="P73" i="11"/>
  <c r="O73" i="11"/>
  <c r="BE58" i="8"/>
  <c r="BD58" i="8"/>
  <c r="BC57" i="8" s="1"/>
  <c r="AO39" i="8"/>
  <c r="AE39" i="8"/>
  <c r="AQ39" i="8"/>
  <c r="AP39" i="8"/>
  <c r="BK75" i="11" l="1"/>
  <c r="BF75" i="11"/>
  <c r="BM75" i="11"/>
  <c r="BL75" i="11"/>
  <c r="BA75" i="11"/>
  <c r="BX71" i="11"/>
  <c r="BW70" i="11"/>
  <c r="BY70" i="11"/>
  <c r="BZ70" i="11" s="1"/>
  <c r="BQ70" i="11" s="1"/>
  <c r="BV70" i="11"/>
  <c r="P52" i="8"/>
  <c r="O52" i="8"/>
  <c r="AK74" i="11"/>
  <c r="AO74" i="11" s="1"/>
  <c r="AE74" i="11"/>
  <c r="AQ74" i="11"/>
  <c r="AP74" i="11"/>
  <c r="N72" i="11"/>
  <c r="R72" i="11" s="1"/>
  <c r="U72" i="11"/>
  <c r="V72" i="11" s="1"/>
  <c r="T73" i="11"/>
  <c r="BH57" i="8"/>
  <c r="BJ57" i="8"/>
  <c r="BK57" i="8" s="1"/>
  <c r="BI58" i="8"/>
  <c r="AH39" i="8"/>
  <c r="AG39" i="8"/>
  <c r="BD75" i="11" l="1"/>
  <c r="BC75" i="11"/>
  <c r="CA70" i="11"/>
  <c r="CB70" i="11"/>
  <c r="BT70" i="11"/>
  <c r="CC70" i="11"/>
  <c r="N51" i="8"/>
  <c r="S51" i="8" s="1"/>
  <c r="U51" i="8"/>
  <c r="V51" i="8" s="1"/>
  <c r="T52" i="8"/>
  <c r="AH74" i="11"/>
  <c r="AG74" i="11"/>
  <c r="S72" i="11"/>
  <c r="W72" i="11" s="1"/>
  <c r="BL57" i="8"/>
  <c r="M72" i="11"/>
  <c r="X72" i="11"/>
  <c r="Y72" i="11"/>
  <c r="BG57" i="8"/>
  <c r="BB57" i="8"/>
  <c r="BM57" i="8"/>
  <c r="BN57" i="8"/>
  <c r="AM38" i="8"/>
  <c r="AN38" i="8" s="1"/>
  <c r="AF38" i="8"/>
  <c r="AJ38" i="8" s="1"/>
  <c r="AL39" i="8"/>
  <c r="BB74" i="11" l="1"/>
  <c r="BG74" i="11" s="1"/>
  <c r="BI74" i="11"/>
  <c r="BJ74" i="11" s="1"/>
  <c r="BH75" i="11"/>
  <c r="BS70" i="11"/>
  <c r="W51" i="8"/>
  <c r="R51" i="8"/>
  <c r="M51" i="8"/>
  <c r="X51" i="8"/>
  <c r="Y51" i="8"/>
  <c r="AM73" i="11"/>
  <c r="AN73" i="11" s="1"/>
  <c r="AF73" i="11"/>
  <c r="AK73" i="11" s="1"/>
  <c r="AL74" i="11"/>
  <c r="P72" i="11"/>
  <c r="O72" i="11"/>
  <c r="BE57" i="8"/>
  <c r="BD57" i="8"/>
  <c r="BC56" i="8" s="1"/>
  <c r="AK38" i="8"/>
  <c r="AO38" i="8" s="1"/>
  <c r="AE38" i="8"/>
  <c r="AQ38" i="8"/>
  <c r="AP38" i="8"/>
  <c r="BF74" i="11" l="1"/>
  <c r="BK74" i="11"/>
  <c r="BA74" i="11"/>
  <c r="BM74" i="11"/>
  <c r="BL74" i="11"/>
  <c r="BR69" i="11"/>
  <c r="BW69" i="11" s="1"/>
  <c r="BX70" i="11"/>
  <c r="BY69" i="11"/>
  <c r="BZ69" i="11" s="1"/>
  <c r="BQ69" i="11" s="1"/>
  <c r="P51" i="8"/>
  <c r="O51" i="8"/>
  <c r="AO73" i="11"/>
  <c r="AJ73" i="11"/>
  <c r="AP73" i="11"/>
  <c r="AE73" i="11"/>
  <c r="AQ73" i="11"/>
  <c r="U71" i="11"/>
  <c r="V71" i="11" s="1"/>
  <c r="N71" i="11"/>
  <c r="T72" i="11"/>
  <c r="BJ56" i="8"/>
  <c r="BK56" i="8" s="1"/>
  <c r="BG56" i="8"/>
  <c r="BI57" i="8"/>
  <c r="AH38" i="8"/>
  <c r="AG38" i="8"/>
  <c r="BD74" i="11" l="1"/>
  <c r="BC74" i="11"/>
  <c r="BV69" i="11"/>
  <c r="CA69" i="11"/>
  <c r="CB69" i="11"/>
  <c r="CC69" i="11"/>
  <c r="N50" i="8"/>
  <c r="R50" i="8" s="1"/>
  <c r="U50" i="8"/>
  <c r="V50" i="8" s="1"/>
  <c r="T51" i="8"/>
  <c r="AH73" i="11"/>
  <c r="AG73" i="11"/>
  <c r="M71" i="11"/>
  <c r="Y71" i="11"/>
  <c r="X71" i="11"/>
  <c r="BM56" i="8"/>
  <c r="BN56" i="8"/>
  <c r="BB56" i="8"/>
  <c r="BH56" i="8"/>
  <c r="BL56" i="8" s="1"/>
  <c r="AL38" i="8"/>
  <c r="AF37" i="8"/>
  <c r="AJ37" i="8" s="1"/>
  <c r="AM37" i="8"/>
  <c r="AN37" i="8" s="1"/>
  <c r="BB73" i="11" l="1"/>
  <c r="BF73" i="11" s="1"/>
  <c r="BI73" i="11"/>
  <c r="BJ73" i="11" s="1"/>
  <c r="BH74" i="11"/>
  <c r="BS69" i="11"/>
  <c r="BR68" i="11" s="1"/>
  <c r="BT69" i="11"/>
  <c r="S50" i="8"/>
  <c r="W50" i="8" s="1"/>
  <c r="X50" i="8"/>
  <c r="M50" i="8"/>
  <c r="Y50" i="8"/>
  <c r="AL73" i="11"/>
  <c r="AM72" i="11"/>
  <c r="AN72" i="11" s="1"/>
  <c r="AF72" i="11"/>
  <c r="AK72" i="11" s="1"/>
  <c r="P71" i="11"/>
  <c r="O71" i="11"/>
  <c r="BE56" i="8"/>
  <c r="BD56" i="8"/>
  <c r="BC55" i="8" s="1"/>
  <c r="AK37" i="8"/>
  <c r="AO37" i="8" s="1"/>
  <c r="AQ37" i="8"/>
  <c r="AE37" i="8"/>
  <c r="AP37" i="8"/>
  <c r="BG73" i="11" l="1"/>
  <c r="BK73" i="11" s="1"/>
  <c r="BM73" i="11"/>
  <c r="BA73" i="11"/>
  <c r="BL73" i="11"/>
  <c r="S71" i="11"/>
  <c r="W71" i="11" s="1"/>
  <c r="R71" i="11"/>
  <c r="BX69" i="11"/>
  <c r="BW68" i="11"/>
  <c r="BV68" i="11"/>
  <c r="BY68" i="11"/>
  <c r="BZ68" i="11" s="1"/>
  <c r="BQ68" i="11" s="1"/>
  <c r="AO72" i="11"/>
  <c r="P50" i="8"/>
  <c r="O50" i="8"/>
  <c r="AJ72" i="11"/>
  <c r="AE72" i="11"/>
  <c r="AQ72" i="11"/>
  <c r="AP72" i="11"/>
  <c r="N70" i="11"/>
  <c r="R70" i="11" s="1"/>
  <c r="U70" i="11"/>
  <c r="V70" i="11" s="1"/>
  <c r="T71" i="11"/>
  <c r="BJ55" i="8"/>
  <c r="BK55" i="8" s="1"/>
  <c r="BB55" i="8" s="1"/>
  <c r="BH55" i="8"/>
  <c r="BI56" i="8"/>
  <c r="AH37" i="8"/>
  <c r="AG37" i="8"/>
  <c r="BD73" i="11" l="1"/>
  <c r="BC73" i="11"/>
  <c r="CA68" i="11"/>
  <c r="CB68" i="11"/>
  <c r="CC68" i="11"/>
  <c r="T50" i="8"/>
  <c r="U49" i="8"/>
  <c r="V49" i="8" s="1"/>
  <c r="N49" i="8"/>
  <c r="S49" i="8" s="1"/>
  <c r="AH72" i="11"/>
  <c r="AG72" i="11"/>
  <c r="S70" i="11"/>
  <c r="W70" i="11" s="1"/>
  <c r="M70" i="11"/>
  <c r="Y70" i="11"/>
  <c r="X70" i="11"/>
  <c r="BL55" i="8"/>
  <c r="BG55" i="8"/>
  <c r="BN55" i="8"/>
  <c r="BM55" i="8"/>
  <c r="BE55" i="8"/>
  <c r="AL37" i="8"/>
  <c r="AF36" i="8"/>
  <c r="AJ36" i="8" s="1"/>
  <c r="AM36" i="8"/>
  <c r="AN36" i="8" s="1"/>
  <c r="BB72" i="11" l="1"/>
  <c r="BG72" i="11" s="1"/>
  <c r="BI72" i="11"/>
  <c r="BJ72" i="11" s="1"/>
  <c r="BH73" i="11"/>
  <c r="BT68" i="11"/>
  <c r="BS68" i="11"/>
  <c r="W49" i="8"/>
  <c r="R49" i="8"/>
  <c r="M49" i="8"/>
  <c r="Y49" i="8"/>
  <c r="X49" i="8"/>
  <c r="AM71" i="11"/>
  <c r="AN71" i="11" s="1"/>
  <c r="AF71" i="11"/>
  <c r="AJ71" i="11" s="1"/>
  <c r="AL72" i="11"/>
  <c r="P70" i="11"/>
  <c r="O70" i="11"/>
  <c r="BD55" i="8"/>
  <c r="BC54" i="8" s="1"/>
  <c r="AK36" i="8"/>
  <c r="AO36" i="8" s="1"/>
  <c r="AQ36" i="8"/>
  <c r="AE36" i="8"/>
  <c r="AH36" i="8" s="1"/>
  <c r="AP36" i="8"/>
  <c r="BF72" i="11" l="1"/>
  <c r="BK72" i="11"/>
  <c r="BM72" i="11"/>
  <c r="BL72" i="11"/>
  <c r="BA72" i="11"/>
  <c r="BR67" i="11"/>
  <c r="BW67" i="11" s="1"/>
  <c r="BY67" i="11"/>
  <c r="BZ67" i="11" s="1"/>
  <c r="BQ67" i="11" s="1"/>
  <c r="BX68" i="11"/>
  <c r="P49" i="8"/>
  <c r="O49" i="8"/>
  <c r="AK71" i="11"/>
  <c r="AO71" i="11" s="1"/>
  <c r="AE71" i="11"/>
  <c r="AP71" i="11"/>
  <c r="AQ71" i="11"/>
  <c r="N69" i="11"/>
  <c r="U69" i="11"/>
  <c r="V69" i="11" s="1"/>
  <c r="T70" i="11"/>
  <c r="BI55" i="8"/>
  <c r="BJ54" i="8"/>
  <c r="BK54" i="8" s="1"/>
  <c r="BB54" i="8" s="1"/>
  <c r="BH54" i="8"/>
  <c r="AG36" i="8"/>
  <c r="AL36" i="8" s="1"/>
  <c r="BD72" i="11" l="1"/>
  <c r="BC72" i="11"/>
  <c r="BV67" i="11"/>
  <c r="CA67" i="11"/>
  <c r="CC67" i="11"/>
  <c r="CB67" i="11"/>
  <c r="U48" i="8"/>
  <c r="V48" i="8" s="1"/>
  <c r="N48" i="8"/>
  <c r="R48" i="8" s="1"/>
  <c r="T49" i="8"/>
  <c r="AH71" i="11"/>
  <c r="AG71" i="11"/>
  <c r="M69" i="11"/>
  <c r="X69" i="11"/>
  <c r="Y69" i="11"/>
  <c r="BL54" i="8"/>
  <c r="BG54" i="8"/>
  <c r="BN54" i="8"/>
  <c r="BM54" i="8"/>
  <c r="AF35" i="8"/>
  <c r="AM35" i="8"/>
  <c r="AN35" i="8" s="1"/>
  <c r="AP35" i="8" s="1"/>
  <c r="BB71" i="11" l="1"/>
  <c r="BG71" i="11" s="1"/>
  <c r="BI71" i="11"/>
  <c r="BJ71" i="11" s="1"/>
  <c r="BH72" i="11"/>
  <c r="BT67" i="11"/>
  <c r="BS67" i="11"/>
  <c r="S48" i="8"/>
  <c r="W48" i="8" s="1"/>
  <c r="M48" i="8"/>
  <c r="Y48" i="8"/>
  <c r="X48" i="8"/>
  <c r="AL71" i="11"/>
  <c r="AF70" i="11"/>
  <c r="AK70" i="11" s="1"/>
  <c r="AM70" i="11"/>
  <c r="AN70" i="11" s="1"/>
  <c r="P69" i="11"/>
  <c r="O69" i="11"/>
  <c r="BE54" i="8"/>
  <c r="BD54" i="8"/>
  <c r="BC53" i="8" s="1"/>
  <c r="AE35" i="8"/>
  <c r="AH35" i="8" s="1"/>
  <c r="AK35" i="8" s="1"/>
  <c r="AO35" i="8" s="1"/>
  <c r="AQ35" i="8"/>
  <c r="AJ35" i="8"/>
  <c r="S69" i="11" l="1"/>
  <c r="W69" i="11" s="1"/>
  <c r="R69" i="11"/>
  <c r="BF71" i="11"/>
  <c r="BK71" i="11"/>
  <c r="BM71" i="11"/>
  <c r="BA71" i="11"/>
  <c r="BL71" i="11"/>
  <c r="BR66" i="11"/>
  <c r="BW66" i="11" s="1"/>
  <c r="BY66" i="11"/>
  <c r="BZ66" i="11" s="1"/>
  <c r="BQ66" i="11" s="1"/>
  <c r="BX67" i="11"/>
  <c r="AJ70" i="11"/>
  <c r="P48" i="8"/>
  <c r="O48" i="8"/>
  <c r="AO70" i="11"/>
  <c r="AQ70" i="11"/>
  <c r="AE70" i="11"/>
  <c r="AP70" i="11"/>
  <c r="N68" i="11"/>
  <c r="U68" i="11"/>
  <c r="V68" i="11" s="1"/>
  <c r="T69" i="11"/>
  <c r="BJ53" i="8"/>
  <c r="BK53" i="8" s="1"/>
  <c r="BB53" i="8" s="1"/>
  <c r="BH53" i="8"/>
  <c r="BI54" i="8"/>
  <c r="AG35" i="8"/>
  <c r="AL35" i="8" s="1"/>
  <c r="BD71" i="11" l="1"/>
  <c r="BC71" i="11"/>
  <c r="BV66" i="11"/>
  <c r="CA66" i="11"/>
  <c r="CC66" i="11"/>
  <c r="CB66" i="11"/>
  <c r="N47" i="8"/>
  <c r="U47" i="8"/>
  <c r="V47" i="8" s="1"/>
  <c r="T48" i="8"/>
  <c r="BL53" i="8"/>
  <c r="AH70" i="11"/>
  <c r="AG70" i="11"/>
  <c r="M68" i="11"/>
  <c r="Y68" i="11"/>
  <c r="X68" i="11"/>
  <c r="BG53" i="8"/>
  <c r="BN53" i="8"/>
  <c r="BM53" i="8"/>
  <c r="AF34" i="8"/>
  <c r="AM34" i="8"/>
  <c r="AN34" i="8" s="1"/>
  <c r="AE34" i="8" s="1"/>
  <c r="BB70" i="11" l="1"/>
  <c r="BG70" i="11" s="1"/>
  <c r="BI70" i="11"/>
  <c r="BJ70" i="11" s="1"/>
  <c r="BH71" i="11"/>
  <c r="BT66" i="11"/>
  <c r="BS66" i="11"/>
  <c r="X47" i="8"/>
  <c r="Y47" i="8"/>
  <c r="M47" i="8"/>
  <c r="AM69" i="11"/>
  <c r="AN69" i="11" s="1"/>
  <c r="AF69" i="11"/>
  <c r="AK69" i="11" s="1"/>
  <c r="AL70" i="11"/>
  <c r="P68" i="11"/>
  <c r="O68" i="11"/>
  <c r="BE53" i="8"/>
  <c r="AP34" i="8"/>
  <c r="AQ34" i="8"/>
  <c r="BD53" i="8"/>
  <c r="BC52" i="8" s="1"/>
  <c r="AH34" i="8"/>
  <c r="AG34" i="8"/>
  <c r="AL34" i="8" s="1"/>
  <c r="R68" i="11" l="1"/>
  <c r="S68" i="11"/>
  <c r="W68" i="11" s="1"/>
  <c r="BF70" i="11"/>
  <c r="BK70" i="11"/>
  <c r="BM70" i="11"/>
  <c r="BA70" i="11"/>
  <c r="BL70" i="11"/>
  <c r="BR65" i="11"/>
  <c r="BY65" i="11"/>
  <c r="BZ65" i="11" s="1"/>
  <c r="BQ65" i="11" s="1"/>
  <c r="BX66" i="11"/>
  <c r="P47" i="8"/>
  <c r="O47" i="8"/>
  <c r="AO69" i="11"/>
  <c r="AJ69" i="11"/>
  <c r="AP69" i="11"/>
  <c r="AE69" i="11"/>
  <c r="AQ69" i="11"/>
  <c r="U67" i="11"/>
  <c r="V67" i="11" s="1"/>
  <c r="N67" i="11"/>
  <c r="R67" i="11" s="1"/>
  <c r="T68" i="11"/>
  <c r="BG52" i="8"/>
  <c r="BJ52" i="8"/>
  <c r="BK52" i="8" s="1"/>
  <c r="BB52" i="8" s="1"/>
  <c r="BI53" i="8"/>
  <c r="AF33" i="8"/>
  <c r="AJ33" i="8" s="1"/>
  <c r="AM33" i="8"/>
  <c r="AN33" i="8" s="1"/>
  <c r="AK34" i="8"/>
  <c r="AO34" i="8" s="1"/>
  <c r="AJ34" i="8"/>
  <c r="BD70" i="11" l="1"/>
  <c r="BC70" i="11"/>
  <c r="R47" i="8"/>
  <c r="S47" i="8"/>
  <c r="W47" i="8" s="1"/>
  <c r="AK33" i="8"/>
  <c r="AO33" i="8" s="1"/>
  <c r="CC65" i="11"/>
  <c r="CB65" i="11"/>
  <c r="T47" i="8"/>
  <c r="N46" i="8"/>
  <c r="S46" i="8" s="1"/>
  <c r="U46" i="8"/>
  <c r="V46" i="8" s="1"/>
  <c r="AH69" i="11"/>
  <c r="AG69" i="11"/>
  <c r="S67" i="11"/>
  <c r="W67" i="11" s="1"/>
  <c r="M67" i="11"/>
  <c r="X67" i="11"/>
  <c r="Y67" i="11"/>
  <c r="BH52" i="8"/>
  <c r="BL52" i="8" s="1"/>
  <c r="BM52" i="8"/>
  <c r="BN52" i="8"/>
  <c r="AP33" i="8"/>
  <c r="AE33" i="8"/>
  <c r="AQ33" i="8"/>
  <c r="BB69" i="11" l="1"/>
  <c r="BG69" i="11" s="1"/>
  <c r="BI69" i="11"/>
  <c r="BJ69" i="11" s="1"/>
  <c r="BH70" i="11"/>
  <c r="BT65" i="11"/>
  <c r="BS65" i="11"/>
  <c r="W46" i="8"/>
  <c r="R46" i="8"/>
  <c r="M46" i="8"/>
  <c r="P46" i="8" s="1"/>
  <c r="X46" i="8"/>
  <c r="Y46" i="8"/>
  <c r="AM68" i="11"/>
  <c r="AN68" i="11" s="1"/>
  <c r="AF68" i="11"/>
  <c r="AJ68" i="11" s="1"/>
  <c r="AL69" i="11"/>
  <c r="P67" i="11"/>
  <c r="O67" i="11"/>
  <c r="BE52" i="8"/>
  <c r="BD52" i="8"/>
  <c r="BC51" i="8" s="1"/>
  <c r="AH33" i="8"/>
  <c r="AG33" i="8"/>
  <c r="BF69" i="11" l="1"/>
  <c r="BK69" i="11"/>
  <c r="BA69" i="11"/>
  <c r="BL69" i="11"/>
  <c r="BM69" i="11"/>
  <c r="BW64" i="11"/>
  <c r="BR64" i="11"/>
  <c r="BW65" i="11"/>
  <c r="CA65" i="11" s="1"/>
  <c r="BV65" i="11"/>
  <c r="BV64" i="11"/>
  <c r="BY64" i="11"/>
  <c r="BZ64" i="11" s="1"/>
  <c r="BQ64" i="11" s="1"/>
  <c r="BX65" i="11"/>
  <c r="O46" i="8"/>
  <c r="AK68" i="11"/>
  <c r="AO68" i="11" s="1"/>
  <c r="AE68" i="11"/>
  <c r="AP68" i="11"/>
  <c r="AQ68" i="11"/>
  <c r="N66" i="11"/>
  <c r="R66" i="11" s="1"/>
  <c r="U66" i="11"/>
  <c r="V66" i="11" s="1"/>
  <c r="T67" i="11"/>
  <c r="BJ51" i="8"/>
  <c r="BK51" i="8" s="1"/>
  <c r="BB51" i="8" s="1"/>
  <c r="BG51" i="8"/>
  <c r="BI52" i="8"/>
  <c r="AF32" i="8"/>
  <c r="AJ32" i="8" s="1"/>
  <c r="AM32" i="8"/>
  <c r="AN32" i="8" s="1"/>
  <c r="AL33" i="8"/>
  <c r="BD69" i="11" l="1"/>
  <c r="BC69" i="11"/>
  <c r="CA64" i="11"/>
  <c r="CB64" i="11"/>
  <c r="CC64" i="11"/>
  <c r="T46" i="8"/>
  <c r="N45" i="8"/>
  <c r="U45" i="8"/>
  <c r="V45" i="8" s="1"/>
  <c r="AH68" i="11"/>
  <c r="AG68" i="11"/>
  <c r="S66" i="11"/>
  <c r="W66" i="11" s="1"/>
  <c r="M66" i="11"/>
  <c r="Y66" i="11"/>
  <c r="X66" i="11"/>
  <c r="AK32" i="8"/>
  <c r="AO32" i="8" s="1"/>
  <c r="BH51" i="8"/>
  <c r="BL51" i="8" s="1"/>
  <c r="BM51" i="8"/>
  <c r="BN51" i="8"/>
  <c r="AP32" i="8"/>
  <c r="AE32" i="8"/>
  <c r="AQ32" i="8"/>
  <c r="BB68" i="11" l="1"/>
  <c r="BF68" i="11" s="1"/>
  <c r="BI68" i="11"/>
  <c r="BJ68" i="11" s="1"/>
  <c r="BH69" i="11"/>
  <c r="BT64" i="11"/>
  <c r="BS64" i="11"/>
  <c r="BR63" i="11" s="1"/>
  <c r="X45" i="8"/>
  <c r="Y45" i="8"/>
  <c r="M45" i="8"/>
  <c r="AF67" i="11"/>
  <c r="AK67" i="11" s="1"/>
  <c r="AM67" i="11"/>
  <c r="AN67" i="11" s="1"/>
  <c r="AL68" i="11"/>
  <c r="P66" i="11"/>
  <c r="O66" i="11"/>
  <c r="BE51" i="8"/>
  <c r="BD51" i="8"/>
  <c r="BC50" i="8" s="1"/>
  <c r="AH32" i="8"/>
  <c r="AG32" i="8"/>
  <c r="BG68" i="11" l="1"/>
  <c r="BK68" i="11" s="1"/>
  <c r="BL68" i="11"/>
  <c r="BM68" i="11"/>
  <c r="BA68" i="11"/>
  <c r="BX64" i="11"/>
  <c r="BW63" i="11"/>
  <c r="BY63" i="11"/>
  <c r="BZ63" i="11" s="1"/>
  <c r="BQ63" i="11" s="1"/>
  <c r="BV63" i="11"/>
  <c r="P45" i="8"/>
  <c r="O45" i="8"/>
  <c r="AO67" i="11"/>
  <c r="AJ67" i="11"/>
  <c r="AQ67" i="11"/>
  <c r="AE67" i="11"/>
  <c r="AP67" i="11"/>
  <c r="N65" i="11"/>
  <c r="U65" i="11"/>
  <c r="V65" i="11" s="1"/>
  <c r="T66" i="11"/>
  <c r="BJ50" i="8"/>
  <c r="BK50" i="8" s="1"/>
  <c r="BB50" i="8" s="1"/>
  <c r="BG50" i="8"/>
  <c r="BI51" i="8"/>
  <c r="AM31" i="8"/>
  <c r="AN31" i="8" s="1"/>
  <c r="AF31" i="8"/>
  <c r="AK31" i="8" s="1"/>
  <c r="AL32" i="8"/>
  <c r="BD68" i="11" l="1"/>
  <c r="BC68" i="11"/>
  <c r="CA63" i="11"/>
  <c r="R45" i="8"/>
  <c r="S45" i="8"/>
  <c r="W45" i="8" s="1"/>
  <c r="CC63" i="11"/>
  <c r="CB63" i="11"/>
  <c r="U44" i="8"/>
  <c r="V44" i="8" s="1"/>
  <c r="N44" i="8"/>
  <c r="R44" i="8" s="1"/>
  <c r="T45" i="8"/>
  <c r="AH67" i="11"/>
  <c r="AG67" i="11"/>
  <c r="M65" i="11"/>
  <c r="X65" i="11"/>
  <c r="Y65" i="11"/>
  <c r="BH50" i="8"/>
  <c r="BL50" i="8" s="1"/>
  <c r="BN50" i="8"/>
  <c r="BM50" i="8"/>
  <c r="AO31" i="8"/>
  <c r="AJ31" i="8"/>
  <c r="AP31" i="8"/>
  <c r="AE31" i="8"/>
  <c r="AQ31" i="8"/>
  <c r="BI67" i="11" l="1"/>
  <c r="BJ67" i="11" s="1"/>
  <c r="BB67" i="11"/>
  <c r="BG67" i="11" s="1"/>
  <c r="BH68" i="11"/>
  <c r="BT63" i="11"/>
  <c r="BS63" i="11"/>
  <c r="S44" i="8"/>
  <c r="W44" i="8" s="1"/>
  <c r="Y44" i="8"/>
  <c r="X44" i="8"/>
  <c r="M44" i="8"/>
  <c r="AF66" i="11"/>
  <c r="AJ66" i="11" s="1"/>
  <c r="AM66" i="11"/>
  <c r="AN66" i="11" s="1"/>
  <c r="AL67" i="11"/>
  <c r="P65" i="11"/>
  <c r="O65" i="11"/>
  <c r="BD50" i="8"/>
  <c r="BE50" i="8"/>
  <c r="AH31" i="8"/>
  <c r="AG31" i="8"/>
  <c r="S65" i="11" l="1"/>
  <c r="W65" i="11" s="1"/>
  <c r="R65" i="11"/>
  <c r="BF67" i="11"/>
  <c r="BK67" i="11"/>
  <c r="BL67" i="11"/>
  <c r="BA67" i="11"/>
  <c r="BC67" i="11" s="1"/>
  <c r="BM67" i="11"/>
  <c r="BI50" i="8"/>
  <c r="BC49" i="8"/>
  <c r="BH49" i="8" s="1"/>
  <c r="BW62" i="11"/>
  <c r="BR62" i="11"/>
  <c r="BY62" i="11"/>
  <c r="BZ62" i="11" s="1"/>
  <c r="BQ62" i="11" s="1"/>
  <c r="BV62" i="11"/>
  <c r="BX63" i="11"/>
  <c r="P44" i="8"/>
  <c r="O44" i="8"/>
  <c r="AK66" i="11"/>
  <c r="AO66" i="11" s="1"/>
  <c r="AQ66" i="11"/>
  <c r="AP66" i="11"/>
  <c r="AE66" i="11"/>
  <c r="U64" i="11"/>
  <c r="V64" i="11" s="1"/>
  <c r="N64" i="11"/>
  <c r="T65" i="11"/>
  <c r="BJ49" i="8"/>
  <c r="BK49" i="8" s="1"/>
  <c r="AM30" i="8"/>
  <c r="AN30" i="8" s="1"/>
  <c r="AF30" i="8"/>
  <c r="AK30" i="8" s="1"/>
  <c r="AL31" i="8"/>
  <c r="BB66" i="11" l="1"/>
  <c r="BG66" i="11" s="1"/>
  <c r="BI66" i="11"/>
  <c r="BJ66" i="11" s="1"/>
  <c r="BD67" i="11"/>
  <c r="BH67" i="11"/>
  <c r="BL49" i="8"/>
  <c r="CA62" i="11"/>
  <c r="CC62" i="11"/>
  <c r="CB62" i="11"/>
  <c r="U43" i="8"/>
  <c r="V43" i="8" s="1"/>
  <c r="N43" i="8"/>
  <c r="R43" i="8" s="1"/>
  <c r="T44" i="8"/>
  <c r="AH66" i="11"/>
  <c r="AG66" i="11"/>
  <c r="M64" i="11"/>
  <c r="Y64" i="11"/>
  <c r="X64" i="11"/>
  <c r="BM49" i="8"/>
  <c r="BN49" i="8"/>
  <c r="BB49" i="8"/>
  <c r="BE49" i="8" s="1"/>
  <c r="BG49" i="8"/>
  <c r="AO30" i="8"/>
  <c r="AJ30" i="8"/>
  <c r="AQ30" i="8"/>
  <c r="AE30" i="8"/>
  <c r="AP30" i="8"/>
  <c r="BK66" i="11" l="1"/>
  <c r="BF66" i="11"/>
  <c r="BL66" i="11"/>
  <c r="BM66" i="11"/>
  <c r="BA66" i="11"/>
  <c r="BT62" i="11"/>
  <c r="BS62" i="11"/>
  <c r="S43" i="8"/>
  <c r="W43" i="8" s="1"/>
  <c r="M43" i="8"/>
  <c r="Y43" i="8"/>
  <c r="X43" i="8"/>
  <c r="AM65" i="11"/>
  <c r="AN65" i="11" s="1"/>
  <c r="AF65" i="11"/>
  <c r="AK65" i="11" s="1"/>
  <c r="AL66" i="11"/>
  <c r="P64" i="11"/>
  <c r="O64" i="11"/>
  <c r="BD49" i="8"/>
  <c r="BC48" i="8" s="1"/>
  <c r="AH30" i="8"/>
  <c r="AG30" i="8"/>
  <c r="BD66" i="11" l="1"/>
  <c r="BC66" i="11"/>
  <c r="BW61" i="11"/>
  <c r="BR61" i="11"/>
  <c r="S64" i="11"/>
  <c r="W64" i="11" s="1"/>
  <c r="R64" i="11"/>
  <c r="BY61" i="11"/>
  <c r="BZ61" i="11" s="1"/>
  <c r="BQ61" i="11" s="1"/>
  <c r="BV61" i="11"/>
  <c r="BX62" i="11"/>
  <c r="P43" i="8"/>
  <c r="O43" i="8"/>
  <c r="AO65" i="11"/>
  <c r="AJ65" i="11"/>
  <c r="AP65" i="11"/>
  <c r="AE65" i="11"/>
  <c r="AQ65" i="11"/>
  <c r="U63" i="11"/>
  <c r="V63" i="11" s="1"/>
  <c r="N63" i="11"/>
  <c r="T64" i="11"/>
  <c r="BI49" i="8"/>
  <c r="BG48" i="8"/>
  <c r="BJ48" i="8"/>
  <c r="BK48" i="8" s="1"/>
  <c r="AL30" i="8"/>
  <c r="AF29" i="8"/>
  <c r="AJ29" i="8" s="1"/>
  <c r="AM29" i="8"/>
  <c r="AN29" i="8" s="1"/>
  <c r="BB65" i="11" l="1"/>
  <c r="BF65" i="11" s="1"/>
  <c r="BI65" i="11"/>
  <c r="BJ65" i="11" s="1"/>
  <c r="BG65" i="11"/>
  <c r="BH66" i="11"/>
  <c r="CA61" i="11"/>
  <c r="CC61" i="11"/>
  <c r="CB61" i="11"/>
  <c r="U42" i="8"/>
  <c r="V42" i="8" s="1"/>
  <c r="N42" i="8"/>
  <c r="S42" i="8" s="1"/>
  <c r="T43" i="8"/>
  <c r="AH65" i="11"/>
  <c r="AG65" i="11"/>
  <c r="M63" i="11"/>
  <c r="Y63" i="11"/>
  <c r="X63" i="11"/>
  <c r="BH48" i="8"/>
  <c r="BL48" i="8" s="1"/>
  <c r="BB48" i="8"/>
  <c r="BM48" i="8"/>
  <c r="BN48" i="8"/>
  <c r="AK29" i="8"/>
  <c r="AO29" i="8" s="1"/>
  <c r="AQ29" i="8"/>
  <c r="AE29" i="8"/>
  <c r="AG29" i="8" s="1"/>
  <c r="AP29" i="8"/>
  <c r="BK65" i="11" l="1"/>
  <c r="BL65" i="11"/>
  <c r="BA65" i="11"/>
  <c r="BM65" i="11"/>
  <c r="BS61" i="11"/>
  <c r="BR60" i="11" s="1"/>
  <c r="BT61" i="11"/>
  <c r="W42" i="8"/>
  <c r="R42" i="8"/>
  <c r="Y42" i="8"/>
  <c r="X42" i="8"/>
  <c r="M42" i="8"/>
  <c r="AF64" i="11"/>
  <c r="AM64" i="11"/>
  <c r="AN64" i="11" s="1"/>
  <c r="AL65" i="11"/>
  <c r="P63" i="11"/>
  <c r="O63" i="11"/>
  <c r="BE48" i="8"/>
  <c r="BD48" i="8"/>
  <c r="BC47" i="8" s="1"/>
  <c r="AM28" i="8"/>
  <c r="AN28" i="8" s="1"/>
  <c r="AF28" i="8"/>
  <c r="AK28" i="8" s="1"/>
  <c r="AH29" i="8"/>
  <c r="AL29" i="8"/>
  <c r="BD65" i="11" l="1"/>
  <c r="BC65" i="11"/>
  <c r="BX61" i="11"/>
  <c r="BW60" i="11"/>
  <c r="S63" i="11"/>
  <c r="W63" i="11" s="1"/>
  <c r="R63" i="11"/>
  <c r="BY60" i="11"/>
  <c r="BZ60" i="11" s="1"/>
  <c r="BQ60" i="11" s="1"/>
  <c r="BV60" i="11"/>
  <c r="P42" i="8"/>
  <c r="O42" i="8"/>
  <c r="AE64" i="11"/>
  <c r="AQ64" i="11"/>
  <c r="AP64" i="11"/>
  <c r="N62" i="11"/>
  <c r="U62" i="11"/>
  <c r="V62" i="11" s="1"/>
  <c r="T63" i="11"/>
  <c r="BG47" i="8"/>
  <c r="BJ47" i="8"/>
  <c r="BK47" i="8" s="1"/>
  <c r="BI48" i="8"/>
  <c r="AO28" i="8"/>
  <c r="AJ28" i="8"/>
  <c r="AQ28" i="8"/>
  <c r="AE28" i="8"/>
  <c r="AP28" i="8"/>
  <c r="BB64" i="11" l="1"/>
  <c r="BG64" i="11" s="1"/>
  <c r="BI64" i="11"/>
  <c r="BJ64" i="11" s="1"/>
  <c r="BH65" i="11"/>
  <c r="CA60" i="11"/>
  <c r="CB60" i="11"/>
  <c r="CC60" i="11"/>
  <c r="U41" i="8"/>
  <c r="V41" i="8" s="1"/>
  <c r="N41" i="8"/>
  <c r="T42" i="8"/>
  <c r="AH64" i="11"/>
  <c r="AG64" i="11"/>
  <c r="M62" i="11"/>
  <c r="Y62" i="11"/>
  <c r="X62" i="11"/>
  <c r="BB47" i="8"/>
  <c r="BD47" i="8" s="1"/>
  <c r="BC46" i="8" s="1"/>
  <c r="BM47" i="8"/>
  <c r="BN47" i="8"/>
  <c r="BH47" i="8"/>
  <c r="BL47" i="8" s="1"/>
  <c r="AH28" i="8"/>
  <c r="AG28" i="8"/>
  <c r="AL28" i="8" s="1"/>
  <c r="BF64" i="11" l="1"/>
  <c r="BK64" i="11"/>
  <c r="BA64" i="11"/>
  <c r="BM64" i="11"/>
  <c r="BL64" i="11"/>
  <c r="AK64" i="11"/>
  <c r="AO64" i="11" s="1"/>
  <c r="AJ64" i="11"/>
  <c r="BS60" i="11"/>
  <c r="BR59" i="11" s="1"/>
  <c r="BT60" i="11"/>
  <c r="X41" i="8"/>
  <c r="Y41" i="8"/>
  <c r="M41" i="8"/>
  <c r="AF63" i="11"/>
  <c r="AM63" i="11"/>
  <c r="AN63" i="11" s="1"/>
  <c r="AL64" i="11"/>
  <c r="P62" i="11"/>
  <c r="O62" i="11"/>
  <c r="BG46" i="8"/>
  <c r="BJ46" i="8"/>
  <c r="BK46" i="8" s="1"/>
  <c r="BE47" i="8"/>
  <c r="BI47" i="8"/>
  <c r="AM27" i="8"/>
  <c r="AN27" i="8" s="1"/>
  <c r="AF27" i="8"/>
  <c r="AJ27" i="8" s="1"/>
  <c r="BD64" i="11" l="1"/>
  <c r="BC64" i="11"/>
  <c r="BX60" i="11"/>
  <c r="BW59" i="11"/>
  <c r="R62" i="11"/>
  <c r="S62" i="11"/>
  <c r="W62" i="11" s="1"/>
  <c r="BV59" i="11"/>
  <c r="BY59" i="11"/>
  <c r="BZ59" i="11" s="1"/>
  <c r="BQ59" i="11" s="1"/>
  <c r="P41" i="8"/>
  <c r="O41" i="8"/>
  <c r="AQ63" i="11"/>
  <c r="AE63" i="11"/>
  <c r="AP63" i="11"/>
  <c r="T62" i="11"/>
  <c r="U61" i="11"/>
  <c r="V61" i="11" s="1"/>
  <c r="N61" i="11"/>
  <c r="BN46" i="8"/>
  <c r="BM46" i="8"/>
  <c r="BB46" i="8"/>
  <c r="BH46" i="8"/>
  <c r="BL46" i="8" s="1"/>
  <c r="AK27" i="8"/>
  <c r="AO27" i="8" s="1"/>
  <c r="AE27" i="8"/>
  <c r="AP27" i="8"/>
  <c r="AQ27" i="8"/>
  <c r="BB63" i="11" l="1"/>
  <c r="BI63" i="11"/>
  <c r="BJ63" i="11" s="1"/>
  <c r="BH64" i="11"/>
  <c r="CA59" i="11"/>
  <c r="R41" i="8"/>
  <c r="S41" i="8"/>
  <c r="W41" i="8" s="1"/>
  <c r="CB59" i="11"/>
  <c r="CC59" i="11"/>
  <c r="T41" i="8"/>
  <c r="N40" i="8"/>
  <c r="U40" i="8"/>
  <c r="V40" i="8" s="1"/>
  <c r="AH63" i="11"/>
  <c r="AG63" i="11"/>
  <c r="M61" i="11"/>
  <c r="X61" i="11"/>
  <c r="Y61" i="11"/>
  <c r="BE46" i="8"/>
  <c r="BD46" i="8"/>
  <c r="BC45" i="8" s="1"/>
  <c r="AH27" i="8"/>
  <c r="AG27" i="8"/>
  <c r="BM63" i="11" l="1"/>
  <c r="BA63" i="11"/>
  <c r="BL63" i="11"/>
  <c r="BS59" i="11"/>
  <c r="BR58" i="11" s="1"/>
  <c r="BT59" i="11"/>
  <c r="M40" i="8"/>
  <c r="Y40" i="8"/>
  <c r="X40" i="8"/>
  <c r="AL63" i="11"/>
  <c r="AF62" i="11"/>
  <c r="AM62" i="11"/>
  <c r="AN62" i="11" s="1"/>
  <c r="AK63" i="11"/>
  <c r="AO63" i="11" s="1"/>
  <c r="AJ63" i="11"/>
  <c r="P61" i="11"/>
  <c r="O61" i="11"/>
  <c r="BJ45" i="8"/>
  <c r="BK45" i="8" s="1"/>
  <c r="BH45" i="8"/>
  <c r="BI46" i="8"/>
  <c r="AM26" i="8"/>
  <c r="AN26" i="8" s="1"/>
  <c r="AF26" i="8"/>
  <c r="AJ26" i="8" s="1"/>
  <c r="AL27" i="8"/>
  <c r="BD63" i="11" l="1"/>
  <c r="BC63" i="11"/>
  <c r="BX59" i="11"/>
  <c r="BW58" i="11"/>
  <c r="R61" i="11"/>
  <c r="S61" i="11"/>
  <c r="W61" i="11" s="1"/>
  <c r="BV58" i="11"/>
  <c r="BY58" i="11"/>
  <c r="BZ58" i="11" s="1"/>
  <c r="BQ58" i="11" s="1"/>
  <c r="P40" i="8"/>
  <c r="O40" i="8"/>
  <c r="AQ62" i="11"/>
  <c r="AP62" i="11"/>
  <c r="AE62" i="11"/>
  <c r="N60" i="11"/>
  <c r="U60" i="11"/>
  <c r="V60" i="11" s="1"/>
  <c r="T61" i="11"/>
  <c r="BL45" i="8"/>
  <c r="BG45" i="8"/>
  <c r="BM45" i="8"/>
  <c r="BN45" i="8"/>
  <c r="BB45" i="8"/>
  <c r="AK26" i="8"/>
  <c r="AO26" i="8" s="1"/>
  <c r="AE26" i="8"/>
  <c r="AP26" i="8"/>
  <c r="AQ26" i="8"/>
  <c r="BF63" i="11" l="1"/>
  <c r="BG63" i="11"/>
  <c r="BK63" i="11" s="1"/>
  <c r="BB62" i="11"/>
  <c r="BF62" i="11" s="1"/>
  <c r="BI62" i="11"/>
  <c r="BJ62" i="11" s="1"/>
  <c r="BH63" i="11"/>
  <c r="CA58" i="11"/>
  <c r="R40" i="8"/>
  <c r="S40" i="8"/>
  <c r="W40" i="8" s="1"/>
  <c r="CB58" i="11"/>
  <c r="CC58" i="11"/>
  <c r="T40" i="8"/>
  <c r="U39" i="8"/>
  <c r="V39" i="8" s="1"/>
  <c r="N39" i="8"/>
  <c r="S39" i="8" s="1"/>
  <c r="AH62" i="11"/>
  <c r="AG62" i="11"/>
  <c r="M60" i="11"/>
  <c r="Y60" i="11"/>
  <c r="X60" i="11"/>
  <c r="BE45" i="8"/>
  <c r="BD45" i="8"/>
  <c r="BC44" i="8" s="1"/>
  <c r="AH26" i="8"/>
  <c r="AG26" i="8"/>
  <c r="BG62" i="11" l="1"/>
  <c r="BK62" i="11" s="1"/>
  <c r="BM62" i="11"/>
  <c r="BL62" i="11"/>
  <c r="BA62" i="11"/>
  <c r="AK62" i="11"/>
  <c r="AO62" i="11" s="1"/>
  <c r="AJ62" i="11"/>
  <c r="BS58" i="11"/>
  <c r="BR57" i="11" s="1"/>
  <c r="BT58" i="11"/>
  <c r="W39" i="8"/>
  <c r="R39" i="8"/>
  <c r="Y39" i="8"/>
  <c r="X39" i="8"/>
  <c r="M39" i="8"/>
  <c r="AL62" i="11"/>
  <c r="AM61" i="11"/>
  <c r="AN61" i="11" s="1"/>
  <c r="AF61" i="11"/>
  <c r="AK61" i="11" s="1"/>
  <c r="P60" i="11"/>
  <c r="O60" i="11"/>
  <c r="BG44" i="8"/>
  <c r="BJ44" i="8"/>
  <c r="BK44" i="8" s="1"/>
  <c r="BI45" i="8"/>
  <c r="AM25" i="8"/>
  <c r="AN25" i="8" s="1"/>
  <c r="AF25" i="8"/>
  <c r="AJ25" i="8" s="1"/>
  <c r="AL26" i="8"/>
  <c r="BD62" i="11" l="1"/>
  <c r="BC62" i="11"/>
  <c r="AJ61" i="11"/>
  <c r="BX58" i="11"/>
  <c r="BW57" i="11"/>
  <c r="S60" i="11"/>
  <c r="W60" i="11" s="1"/>
  <c r="R60" i="11"/>
  <c r="BV57" i="11"/>
  <c r="BY57" i="11"/>
  <c r="BZ57" i="11" s="1"/>
  <c r="BQ57" i="11" s="1"/>
  <c r="P39" i="8"/>
  <c r="O39" i="8"/>
  <c r="AO61" i="11"/>
  <c r="AQ61" i="11"/>
  <c r="AP61" i="11"/>
  <c r="AE61" i="11"/>
  <c r="N59" i="11"/>
  <c r="U59" i="11"/>
  <c r="V59" i="11" s="1"/>
  <c r="T60" i="11"/>
  <c r="BH44" i="8"/>
  <c r="BL44" i="8" s="1"/>
  <c r="BN44" i="8"/>
  <c r="BM44" i="8"/>
  <c r="BB44" i="8"/>
  <c r="AK25" i="8"/>
  <c r="AO25" i="8" s="1"/>
  <c r="AQ25" i="8"/>
  <c r="AE25" i="8"/>
  <c r="AP25" i="8"/>
  <c r="BB61" i="11" l="1"/>
  <c r="BF61" i="11" s="1"/>
  <c r="BI61" i="11"/>
  <c r="BJ61" i="11" s="1"/>
  <c r="BH62" i="11"/>
  <c r="CA57" i="11"/>
  <c r="CB57" i="11"/>
  <c r="CC57" i="11"/>
  <c r="T39" i="8"/>
  <c r="N38" i="8"/>
  <c r="U38" i="8"/>
  <c r="V38" i="8" s="1"/>
  <c r="AH61" i="11"/>
  <c r="AG61" i="11"/>
  <c r="M59" i="11"/>
  <c r="X59" i="11"/>
  <c r="Y59" i="11"/>
  <c r="BE44" i="8"/>
  <c r="BD44" i="8"/>
  <c r="BC43" i="8" s="1"/>
  <c r="AH25" i="8"/>
  <c r="AG25" i="8"/>
  <c r="BG61" i="11" l="1"/>
  <c r="BK61" i="11" s="1"/>
  <c r="BA61" i="11"/>
  <c r="BM61" i="11"/>
  <c r="BL61" i="11"/>
  <c r="BS57" i="11"/>
  <c r="BR56" i="11" s="1"/>
  <c r="BT57" i="11"/>
  <c r="M38" i="8"/>
  <c r="X38" i="8"/>
  <c r="Y38" i="8"/>
  <c r="AF60" i="11"/>
  <c r="AJ60" i="11" s="1"/>
  <c r="AM60" i="11"/>
  <c r="AN60" i="11" s="1"/>
  <c r="AL61" i="11"/>
  <c r="P59" i="11"/>
  <c r="O59" i="11"/>
  <c r="BI44" i="8"/>
  <c r="BJ43" i="8"/>
  <c r="BK43" i="8" s="1"/>
  <c r="BG43" i="8"/>
  <c r="AL25" i="8"/>
  <c r="AM24" i="8"/>
  <c r="AN24" i="8" s="1"/>
  <c r="AF24" i="8"/>
  <c r="AJ24" i="8" s="1"/>
  <c r="BD61" i="11" l="1"/>
  <c r="BC61" i="11"/>
  <c r="BX57" i="11"/>
  <c r="BW56" i="11"/>
  <c r="AK60" i="11"/>
  <c r="AO60" i="11" s="1"/>
  <c r="R59" i="11"/>
  <c r="S59" i="11"/>
  <c r="W59" i="11" s="1"/>
  <c r="BY56" i="11"/>
  <c r="BZ56" i="11" s="1"/>
  <c r="BQ56" i="11" s="1"/>
  <c r="BV56" i="11"/>
  <c r="P38" i="8"/>
  <c r="O38" i="8"/>
  <c r="AE60" i="11"/>
  <c r="AQ60" i="11"/>
  <c r="AP60" i="11"/>
  <c r="U58" i="11"/>
  <c r="V58" i="11" s="1"/>
  <c r="N58" i="11"/>
  <c r="T59" i="11"/>
  <c r="BH43" i="8"/>
  <c r="BL43" i="8" s="1"/>
  <c r="BB43" i="8"/>
  <c r="BD43" i="8" s="1"/>
  <c r="BC42" i="8" s="1"/>
  <c r="BN43" i="8"/>
  <c r="BM43" i="8"/>
  <c r="AK24" i="8"/>
  <c r="AO24" i="8" s="1"/>
  <c r="AP24" i="8"/>
  <c r="AE24" i="8"/>
  <c r="AQ24" i="8"/>
  <c r="BB60" i="11" l="1"/>
  <c r="BF60" i="11" s="1"/>
  <c r="BI60" i="11"/>
  <c r="BJ60" i="11" s="1"/>
  <c r="BG60" i="11"/>
  <c r="BH61" i="11"/>
  <c r="CA56" i="11"/>
  <c r="R38" i="8"/>
  <c r="S38" i="8"/>
  <c r="W38" i="8" s="1"/>
  <c r="CB56" i="11"/>
  <c r="CC56" i="11"/>
  <c r="N37" i="8"/>
  <c r="U37" i="8"/>
  <c r="V37" i="8" s="1"/>
  <c r="T38" i="8"/>
  <c r="AH60" i="11"/>
  <c r="AG60" i="11"/>
  <c r="M58" i="11"/>
  <c r="Y58" i="11"/>
  <c r="X58" i="11"/>
  <c r="BJ42" i="8"/>
  <c r="BK42" i="8" s="1"/>
  <c r="BE43" i="8"/>
  <c r="BI43" i="8"/>
  <c r="AH24" i="8"/>
  <c r="AG24" i="8"/>
  <c r="BK60" i="11" l="1"/>
  <c r="BA60" i="11"/>
  <c r="BL60" i="11"/>
  <c r="BM60" i="11"/>
  <c r="BS56" i="11"/>
  <c r="BR55" i="11" s="1"/>
  <c r="BT56" i="11"/>
  <c r="Y37" i="8"/>
  <c r="X37" i="8"/>
  <c r="M37" i="8"/>
  <c r="AF59" i="11"/>
  <c r="AM59" i="11"/>
  <c r="AN59" i="11" s="1"/>
  <c r="AL60" i="11"/>
  <c r="P58" i="11"/>
  <c r="O58" i="11"/>
  <c r="BN42" i="8"/>
  <c r="BB42" i="8"/>
  <c r="BM42" i="8"/>
  <c r="AF23" i="8"/>
  <c r="AK23" i="8" s="1"/>
  <c r="AM23" i="8"/>
  <c r="AN23" i="8" s="1"/>
  <c r="AL24" i="8"/>
  <c r="R58" i="11" l="1"/>
  <c r="S58" i="11"/>
  <c r="W58" i="11" s="1"/>
  <c r="BD60" i="11"/>
  <c r="BC60" i="11"/>
  <c r="BX56" i="11"/>
  <c r="BW55" i="11"/>
  <c r="BV55" i="11"/>
  <c r="BY55" i="11"/>
  <c r="BZ55" i="11" s="1"/>
  <c r="BQ55" i="11" s="1"/>
  <c r="P37" i="8"/>
  <c r="O37" i="8"/>
  <c r="AE59" i="11"/>
  <c r="AP59" i="11"/>
  <c r="AQ59" i="11"/>
  <c r="U57" i="11"/>
  <c r="V57" i="11" s="1"/>
  <c r="N57" i="11"/>
  <c r="T58" i="11"/>
  <c r="BE42" i="8"/>
  <c r="BD42" i="8"/>
  <c r="BC41" i="8" s="1"/>
  <c r="AJ23" i="8"/>
  <c r="AQ23" i="8"/>
  <c r="AE23" i="8"/>
  <c r="AP23" i="8"/>
  <c r="AO23" i="8"/>
  <c r="BB59" i="11" l="1"/>
  <c r="BI59" i="11"/>
  <c r="BJ59" i="11" s="1"/>
  <c r="BH60" i="11"/>
  <c r="CA55" i="11"/>
  <c r="BH42" i="8"/>
  <c r="BL42" i="8" s="1"/>
  <c r="BG42" i="8"/>
  <c r="R37" i="8"/>
  <c r="S37" i="8"/>
  <c r="W37" i="8" s="1"/>
  <c r="CC55" i="11"/>
  <c r="CB55" i="11"/>
  <c r="T37" i="8"/>
  <c r="N36" i="8"/>
  <c r="U36" i="8"/>
  <c r="V36" i="8" s="1"/>
  <c r="AH59" i="11"/>
  <c r="AG59" i="11"/>
  <c r="M57" i="11"/>
  <c r="Y57" i="11"/>
  <c r="X57" i="11"/>
  <c r="BJ41" i="8"/>
  <c r="BK41" i="8" s="1"/>
  <c r="BI42" i="8"/>
  <c r="AH23" i="8"/>
  <c r="AG23" i="8"/>
  <c r="BL59" i="11" l="1"/>
  <c r="BM59" i="11"/>
  <c r="BA59" i="11"/>
  <c r="AJ59" i="11"/>
  <c r="AK59" i="11"/>
  <c r="AO59" i="11" s="1"/>
  <c r="BT55" i="11"/>
  <c r="BS55" i="11"/>
  <c r="BR54" i="11" s="1"/>
  <c r="Y36" i="8"/>
  <c r="M36" i="8"/>
  <c r="X36" i="8"/>
  <c r="AL59" i="11"/>
  <c r="AF58" i="11"/>
  <c r="AM58" i="11"/>
  <c r="AN58" i="11" s="1"/>
  <c r="P57" i="11"/>
  <c r="O57" i="11"/>
  <c r="BB41" i="8"/>
  <c r="BD41" i="8" s="1"/>
  <c r="BC40" i="8" s="1"/>
  <c r="BN41" i="8"/>
  <c r="BM41" i="8"/>
  <c r="AM22" i="8"/>
  <c r="AN22" i="8" s="1"/>
  <c r="AF22" i="8"/>
  <c r="AJ22" i="8" s="1"/>
  <c r="AL23" i="8"/>
  <c r="BD59" i="11" l="1"/>
  <c r="BC59" i="11"/>
  <c r="BX55" i="11"/>
  <c r="BW54" i="11"/>
  <c r="BY54" i="11"/>
  <c r="BZ54" i="11" s="1"/>
  <c r="BQ54" i="11" s="1"/>
  <c r="BV54" i="11"/>
  <c r="P36" i="8"/>
  <c r="O36" i="8"/>
  <c r="AE58" i="11"/>
  <c r="AP58" i="11"/>
  <c r="AQ58" i="11"/>
  <c r="U56" i="11"/>
  <c r="V56" i="11" s="1"/>
  <c r="N56" i="11"/>
  <c r="T57" i="11"/>
  <c r="R57" i="11"/>
  <c r="S57" i="11"/>
  <c r="W57" i="11" s="1"/>
  <c r="BE41" i="8"/>
  <c r="BI41" i="8"/>
  <c r="BJ40" i="8"/>
  <c r="BK40" i="8" s="1"/>
  <c r="AK22" i="8"/>
  <c r="AO22" i="8" s="1"/>
  <c r="AE22" i="8"/>
  <c r="AQ22" i="8"/>
  <c r="AP22" i="8"/>
  <c r="BB58" i="11" l="1"/>
  <c r="BF58" i="11"/>
  <c r="BI58" i="11"/>
  <c r="BJ58" i="11" s="1"/>
  <c r="BG58" i="11"/>
  <c r="BH59" i="11"/>
  <c r="BG59" i="11"/>
  <c r="BK59" i="11" s="1"/>
  <c r="BF59" i="11"/>
  <c r="CA54" i="11"/>
  <c r="BH41" i="8"/>
  <c r="BL41" i="8" s="1"/>
  <c r="BG41" i="8"/>
  <c r="S36" i="8"/>
  <c r="W36" i="8" s="1"/>
  <c r="R36" i="8"/>
  <c r="CC54" i="11"/>
  <c r="CB54" i="11"/>
  <c r="T36" i="8"/>
  <c r="U35" i="8"/>
  <c r="V35" i="8" s="1"/>
  <c r="N35" i="8"/>
  <c r="AH58" i="11"/>
  <c r="AG58" i="11"/>
  <c r="M56" i="11"/>
  <c r="Y56" i="11"/>
  <c r="X56" i="11"/>
  <c r="BB40" i="8"/>
  <c r="BM40" i="8"/>
  <c r="BN40" i="8"/>
  <c r="AH22" i="8"/>
  <c r="AG22" i="8"/>
  <c r="AK58" i="11" l="1"/>
  <c r="AO58" i="11" s="1"/>
  <c r="AJ58" i="11"/>
  <c r="BK58" i="11"/>
  <c r="BA58" i="11"/>
  <c r="BM58" i="11"/>
  <c r="BL58" i="11"/>
  <c r="BT54" i="11"/>
  <c r="BS54" i="11"/>
  <c r="M35" i="8"/>
  <c r="Y35" i="8"/>
  <c r="X35" i="8"/>
  <c r="AL58" i="11"/>
  <c r="AM57" i="11"/>
  <c r="AN57" i="11" s="1"/>
  <c r="AF57" i="11"/>
  <c r="P56" i="11"/>
  <c r="O56" i="11"/>
  <c r="BE40" i="8"/>
  <c r="BD40" i="8"/>
  <c r="BC39" i="8" s="1"/>
  <c r="AF21" i="8"/>
  <c r="AJ21" i="8" s="1"/>
  <c r="AM21" i="8"/>
  <c r="AN21" i="8" s="1"/>
  <c r="AL22" i="8"/>
  <c r="BD58" i="11" l="1"/>
  <c r="BC58" i="11"/>
  <c r="BH58" i="11" s="1"/>
  <c r="BW53" i="11"/>
  <c r="BR53" i="11"/>
  <c r="S56" i="11"/>
  <c r="W56" i="11" s="1"/>
  <c r="R56" i="11"/>
  <c r="BY53" i="11"/>
  <c r="BZ53" i="11" s="1"/>
  <c r="BQ53" i="11" s="1"/>
  <c r="BV53" i="11"/>
  <c r="BX54" i="11"/>
  <c r="P35" i="8"/>
  <c r="O35" i="8"/>
  <c r="AP57" i="11"/>
  <c r="AE57" i="11"/>
  <c r="AH57" i="11" s="1"/>
  <c r="AQ57" i="11"/>
  <c r="S55" i="11"/>
  <c r="R55" i="11"/>
  <c r="U55" i="11"/>
  <c r="V55" i="11" s="1"/>
  <c r="N55" i="11"/>
  <c r="T56" i="11"/>
  <c r="BI40" i="8"/>
  <c r="BJ39" i="8"/>
  <c r="BK39" i="8" s="1"/>
  <c r="BG39" i="8"/>
  <c r="BH40" i="8"/>
  <c r="BL40" i="8" s="1"/>
  <c r="BG40" i="8"/>
  <c r="AK21" i="8"/>
  <c r="AO21" i="8" s="1"/>
  <c r="AE21" i="8"/>
  <c r="AG21" i="8" s="1"/>
  <c r="AP21" i="8"/>
  <c r="AQ21" i="8"/>
  <c r="AJ57" i="11" l="1"/>
  <c r="AK57" i="11"/>
  <c r="AO57" i="11" s="1"/>
  <c r="BB57" i="11"/>
  <c r="BI57" i="11"/>
  <c r="BJ57" i="11" s="1"/>
  <c r="BF57" i="11"/>
  <c r="BG57" i="11"/>
  <c r="BK57" i="11" s="1"/>
  <c r="CA53" i="11"/>
  <c r="S35" i="8"/>
  <c r="W35" i="8" s="1"/>
  <c r="R35" i="8"/>
  <c r="BH39" i="8"/>
  <c r="BL39" i="8" s="1"/>
  <c r="CC53" i="11"/>
  <c r="CB53" i="11"/>
  <c r="U34" i="8"/>
  <c r="V34" i="8" s="1"/>
  <c r="N34" i="8"/>
  <c r="T35" i="8"/>
  <c r="AG57" i="11"/>
  <c r="W55" i="11"/>
  <c r="M55" i="11"/>
  <c r="Y55" i="11"/>
  <c r="X55" i="11"/>
  <c r="BN39" i="8"/>
  <c r="BM39" i="8"/>
  <c r="BB39" i="8"/>
  <c r="AF20" i="8"/>
  <c r="AM20" i="8"/>
  <c r="AN20" i="8" s="1"/>
  <c r="AH21" i="8"/>
  <c r="AL21" i="8"/>
  <c r="BM57" i="11" l="1"/>
  <c r="BL57" i="11"/>
  <c r="BA57" i="11"/>
  <c r="BT53" i="11"/>
  <c r="BS53" i="11"/>
  <c r="M34" i="8"/>
  <c r="Y34" i="8"/>
  <c r="X34" i="8"/>
  <c r="AL57" i="11"/>
  <c r="AF56" i="11"/>
  <c r="AM56" i="11"/>
  <c r="AN56" i="11" s="1"/>
  <c r="AK56" i="11"/>
  <c r="AJ56" i="11"/>
  <c r="P55" i="11"/>
  <c r="O55" i="11"/>
  <c r="BE39" i="8"/>
  <c r="BD39" i="8"/>
  <c r="BC38" i="8" s="1"/>
  <c r="AE20" i="8"/>
  <c r="AQ20" i="8"/>
  <c r="AP20" i="8"/>
  <c r="BD57" i="11" l="1"/>
  <c r="BC57" i="11"/>
  <c r="BW52" i="11"/>
  <c r="BR52" i="11"/>
  <c r="BV52" i="11"/>
  <c r="BY52" i="11"/>
  <c r="BZ52" i="11" s="1"/>
  <c r="BQ52" i="11" s="1"/>
  <c r="BX53" i="11"/>
  <c r="AO56" i="11"/>
  <c r="P34" i="8"/>
  <c r="O34" i="8"/>
  <c r="AP56" i="11"/>
  <c r="AE56" i="11"/>
  <c r="AQ56" i="11"/>
  <c r="N54" i="11"/>
  <c r="U54" i="11"/>
  <c r="V54" i="11" s="1"/>
  <c r="S54" i="11"/>
  <c r="R54" i="11"/>
  <c r="T55" i="11"/>
  <c r="BJ38" i="8"/>
  <c r="BK38" i="8" s="1"/>
  <c r="BH38" i="8"/>
  <c r="BI39" i="8"/>
  <c r="AH20" i="8"/>
  <c r="AG20" i="8"/>
  <c r="AL20" i="8" s="1"/>
  <c r="BF56" i="11" l="1"/>
  <c r="BI56" i="11"/>
  <c r="BJ56" i="11" s="1"/>
  <c r="BB56" i="11"/>
  <c r="BG56" i="11"/>
  <c r="BH57" i="11"/>
  <c r="CA52" i="11"/>
  <c r="S34" i="8"/>
  <c r="W34" i="8" s="1"/>
  <c r="R34" i="8"/>
  <c r="BG38" i="8"/>
  <c r="CB52" i="11"/>
  <c r="CC52" i="11"/>
  <c r="T34" i="8"/>
  <c r="U33" i="8"/>
  <c r="V33" i="8" s="1"/>
  <c r="N33" i="8"/>
  <c r="S33" i="8" s="1"/>
  <c r="AH56" i="11"/>
  <c r="AG56" i="11"/>
  <c r="W54" i="11"/>
  <c r="M54" i="11"/>
  <c r="Y54" i="11"/>
  <c r="X54" i="11"/>
  <c r="BL38" i="8"/>
  <c r="BM38" i="8"/>
  <c r="BB38" i="8"/>
  <c r="BN38" i="8"/>
  <c r="AF19" i="8"/>
  <c r="AM19" i="8"/>
  <c r="AN19" i="8" s="1"/>
  <c r="AK20" i="8"/>
  <c r="AO20" i="8" s="1"/>
  <c r="AJ20" i="8"/>
  <c r="BK56" i="11" l="1"/>
  <c r="BM56" i="11"/>
  <c r="BL56" i="11"/>
  <c r="BA56" i="11"/>
  <c r="BT52" i="11"/>
  <c r="BS52" i="11"/>
  <c r="W33" i="8"/>
  <c r="R33" i="8"/>
  <c r="M33" i="8"/>
  <c r="Y33" i="8"/>
  <c r="X33" i="8"/>
  <c r="AL56" i="11"/>
  <c r="AM55" i="11"/>
  <c r="AN55" i="11" s="1"/>
  <c r="AF55" i="11"/>
  <c r="AJ55" i="11"/>
  <c r="AK55" i="11"/>
  <c r="P54" i="11"/>
  <c r="O54" i="11"/>
  <c r="BE38" i="8"/>
  <c r="BD38" i="8"/>
  <c r="BC37" i="8" s="1"/>
  <c r="AP19" i="8"/>
  <c r="AE19" i="8"/>
  <c r="AQ19" i="8"/>
  <c r="BD56" i="11" l="1"/>
  <c r="BC56" i="11"/>
  <c r="BW51" i="11"/>
  <c r="BR51" i="11"/>
  <c r="BV51" i="11"/>
  <c r="BY51" i="11"/>
  <c r="BZ51" i="11" s="1"/>
  <c r="BQ51" i="11" s="1"/>
  <c r="BX52" i="11"/>
  <c r="P33" i="8"/>
  <c r="O33" i="8"/>
  <c r="AO55" i="11"/>
  <c r="AE55" i="11"/>
  <c r="AP55" i="11"/>
  <c r="AQ55" i="11"/>
  <c r="R53" i="11"/>
  <c r="N53" i="11"/>
  <c r="S53" i="11" s="1"/>
  <c r="U53" i="11"/>
  <c r="V53" i="11" s="1"/>
  <c r="T54" i="11"/>
  <c r="BH37" i="8"/>
  <c r="BJ37" i="8"/>
  <c r="BK37" i="8" s="1"/>
  <c r="BI38" i="8"/>
  <c r="AH19" i="8"/>
  <c r="AG19" i="8"/>
  <c r="AL19" i="8" s="1"/>
  <c r="BB55" i="11" l="1"/>
  <c r="BG55" i="11"/>
  <c r="BI55" i="11"/>
  <c r="BJ55" i="11" s="1"/>
  <c r="BF55" i="11"/>
  <c r="BH56" i="11"/>
  <c r="BK55" i="11" s="1"/>
  <c r="AJ19" i="8"/>
  <c r="AK19" i="8"/>
  <c r="AO19" i="8" s="1"/>
  <c r="BG37" i="8"/>
  <c r="CA51" i="11"/>
  <c r="CC51" i="11"/>
  <c r="CB51" i="11"/>
  <c r="U32" i="8"/>
  <c r="V32" i="8" s="1"/>
  <c r="N32" i="8"/>
  <c r="S32" i="8" s="1"/>
  <c r="T33" i="8"/>
  <c r="AH55" i="11"/>
  <c r="AG55" i="11"/>
  <c r="W53" i="11"/>
  <c r="M53" i="11"/>
  <c r="X53" i="11"/>
  <c r="Y53" i="11"/>
  <c r="BL37" i="8"/>
  <c r="BN37" i="8"/>
  <c r="BB37" i="8"/>
  <c r="BM37" i="8"/>
  <c r="AM18" i="8"/>
  <c r="AN18" i="8" s="1"/>
  <c r="AF18" i="8"/>
  <c r="BA55" i="11" l="1"/>
  <c r="BL55" i="11"/>
  <c r="BM55" i="11"/>
  <c r="BT51" i="11"/>
  <c r="BS51" i="11"/>
  <c r="W32" i="8"/>
  <c r="R32" i="8"/>
  <c r="Y32" i="8"/>
  <c r="M32" i="8"/>
  <c r="X32" i="8"/>
  <c r="AL55" i="11"/>
  <c r="AJ54" i="11"/>
  <c r="AM54" i="11"/>
  <c r="AN54" i="11" s="1"/>
  <c r="AF54" i="11"/>
  <c r="AK54" i="11"/>
  <c r="P53" i="11"/>
  <c r="O53" i="11"/>
  <c r="BE37" i="8"/>
  <c r="BD37" i="8"/>
  <c r="BC36" i="8" s="1"/>
  <c r="AE18" i="8"/>
  <c r="AP18" i="8"/>
  <c r="AQ18" i="8"/>
  <c r="BD55" i="11" l="1"/>
  <c r="BC55" i="11"/>
  <c r="BW50" i="11"/>
  <c r="BR50" i="11"/>
  <c r="BV50" i="11"/>
  <c r="BY50" i="11"/>
  <c r="BZ50" i="11" s="1"/>
  <c r="BQ50" i="11" s="1"/>
  <c r="BX51" i="11"/>
  <c r="AO54" i="11"/>
  <c r="P32" i="8"/>
  <c r="O32" i="8"/>
  <c r="AQ54" i="11"/>
  <c r="AE54" i="11"/>
  <c r="AP54" i="11"/>
  <c r="N52" i="11"/>
  <c r="R52" i="11" s="1"/>
  <c r="U52" i="11"/>
  <c r="V52" i="11" s="1"/>
  <c r="S52" i="11"/>
  <c r="T53" i="11"/>
  <c r="BJ36" i="8"/>
  <c r="BK36" i="8" s="1"/>
  <c r="BH36" i="8"/>
  <c r="BI37" i="8"/>
  <c r="AH18" i="8"/>
  <c r="AG18" i="8"/>
  <c r="BB54" i="11" l="1"/>
  <c r="BG54" i="11"/>
  <c r="BI54" i="11"/>
  <c r="BJ54" i="11" s="1"/>
  <c r="BF54" i="11"/>
  <c r="BH55" i="11"/>
  <c r="BK54" i="11" s="1"/>
  <c r="BG36" i="8"/>
  <c r="AJ18" i="8"/>
  <c r="AK18" i="8"/>
  <c r="AO18" i="8" s="1"/>
  <c r="CA50" i="11"/>
  <c r="CC50" i="11"/>
  <c r="CB50" i="11"/>
  <c r="N31" i="8"/>
  <c r="R31" i="8" s="1"/>
  <c r="U31" i="8"/>
  <c r="V31" i="8" s="1"/>
  <c r="T32" i="8"/>
  <c r="AH54" i="11"/>
  <c r="AG54" i="11"/>
  <c r="W52" i="11"/>
  <c r="M52" i="11"/>
  <c r="Y52" i="11"/>
  <c r="X52" i="11"/>
  <c r="BL36" i="8"/>
  <c r="BB36" i="8"/>
  <c r="BD36" i="8" s="1"/>
  <c r="BC35" i="8" s="1"/>
  <c r="BN36" i="8"/>
  <c r="BM36" i="8"/>
  <c r="AF17" i="8"/>
  <c r="AJ17" i="8" s="1"/>
  <c r="AM17" i="8"/>
  <c r="AN17" i="8" s="1"/>
  <c r="AL18" i="8"/>
  <c r="BA54" i="11" l="1"/>
  <c r="BL54" i="11"/>
  <c r="BM54" i="11"/>
  <c r="AK17" i="8"/>
  <c r="AO17" i="8" s="1"/>
  <c r="BT50" i="11"/>
  <c r="BS50" i="11"/>
  <c r="S31" i="8"/>
  <c r="W31" i="8" s="1"/>
  <c r="Y31" i="8"/>
  <c r="M31" i="8"/>
  <c r="X31" i="8"/>
  <c r="AL54" i="11"/>
  <c r="AK53" i="11"/>
  <c r="AJ53" i="11"/>
  <c r="AF53" i="11"/>
  <c r="AM53" i="11"/>
  <c r="AN53" i="11" s="1"/>
  <c r="P52" i="11"/>
  <c r="O52" i="11"/>
  <c r="BI36" i="8"/>
  <c r="BE36" i="8"/>
  <c r="BH35" i="8"/>
  <c r="BJ35" i="8"/>
  <c r="BK35" i="8" s="1"/>
  <c r="AE17" i="8"/>
  <c r="AQ17" i="8"/>
  <c r="AP17" i="8"/>
  <c r="BD54" i="11" l="1"/>
  <c r="BC54" i="11"/>
  <c r="BW49" i="11"/>
  <c r="BR49" i="11"/>
  <c r="BG35" i="8"/>
  <c r="BY49" i="11"/>
  <c r="BZ49" i="11" s="1"/>
  <c r="BQ49" i="11" s="1"/>
  <c r="BV49" i="11"/>
  <c r="BX50" i="11"/>
  <c r="P31" i="8"/>
  <c r="O31" i="8"/>
  <c r="AO53" i="11"/>
  <c r="AP53" i="11"/>
  <c r="AQ53" i="11"/>
  <c r="AE53" i="11"/>
  <c r="N51" i="11"/>
  <c r="R51" i="11" s="1"/>
  <c r="U51" i="11"/>
  <c r="V51" i="11" s="1"/>
  <c r="S51" i="11"/>
  <c r="T52" i="11"/>
  <c r="BN35" i="8"/>
  <c r="BM35" i="8"/>
  <c r="BB35" i="8"/>
  <c r="BL35" i="8"/>
  <c r="AH17" i="8"/>
  <c r="AG17" i="8"/>
  <c r="AL17" i="8" s="1"/>
  <c r="BB53" i="11" l="1"/>
  <c r="BG53" i="11"/>
  <c r="BF53" i="11"/>
  <c r="BI53" i="11"/>
  <c r="BJ53" i="11" s="1"/>
  <c r="BH54" i="11"/>
  <c r="CA49" i="11"/>
  <c r="CC49" i="11"/>
  <c r="CB49" i="11"/>
  <c r="N30" i="8"/>
  <c r="R30" i="8" s="1"/>
  <c r="U30" i="8"/>
  <c r="V30" i="8" s="1"/>
  <c r="T31" i="8"/>
  <c r="AH53" i="11"/>
  <c r="AG53" i="11"/>
  <c r="W51" i="11"/>
  <c r="M51" i="11"/>
  <c r="Y51" i="11"/>
  <c r="X51" i="11"/>
  <c r="BE35" i="8"/>
  <c r="BD35" i="8"/>
  <c r="AM16" i="8"/>
  <c r="AN16" i="8" s="1"/>
  <c r="AF16" i="8"/>
  <c r="AJ16" i="8" s="1"/>
  <c r="BK53" i="11" l="1"/>
  <c r="BA53" i="11"/>
  <c r="BL53" i="11"/>
  <c r="BM53" i="11"/>
  <c r="BI35" i="8"/>
  <c r="BC34" i="8"/>
  <c r="BG34" i="8" s="1"/>
  <c r="AK16" i="8"/>
  <c r="AO16" i="8" s="1"/>
  <c r="BT49" i="11"/>
  <c r="BS49" i="11"/>
  <c r="S30" i="8"/>
  <c r="W30" i="8" s="1"/>
  <c r="Y30" i="8"/>
  <c r="X30" i="8"/>
  <c r="M30" i="8"/>
  <c r="AK52" i="11"/>
  <c r="AM52" i="11"/>
  <c r="AN52" i="11" s="1"/>
  <c r="AJ52" i="11"/>
  <c r="AF52" i="11"/>
  <c r="AL53" i="11"/>
  <c r="P51" i="11"/>
  <c r="O51" i="11"/>
  <c r="BJ34" i="8"/>
  <c r="BK34" i="8" s="1"/>
  <c r="AE16" i="8"/>
  <c r="AP16" i="8"/>
  <c r="AQ16" i="8"/>
  <c r="BD53" i="11" l="1"/>
  <c r="BC53" i="11"/>
  <c r="BW48" i="11"/>
  <c r="BR48" i="11"/>
  <c r="BH34" i="8"/>
  <c r="BL34" i="8" s="1"/>
  <c r="BV48" i="11"/>
  <c r="BY48" i="11"/>
  <c r="BZ48" i="11" s="1"/>
  <c r="BQ48" i="11" s="1"/>
  <c r="BX49" i="11"/>
  <c r="AO52" i="11"/>
  <c r="P30" i="8"/>
  <c r="O30" i="8"/>
  <c r="AQ52" i="11"/>
  <c r="AP52" i="11"/>
  <c r="AE52" i="11"/>
  <c r="N50" i="11"/>
  <c r="S50" i="11" s="1"/>
  <c r="R50" i="11"/>
  <c r="U50" i="11"/>
  <c r="V50" i="11" s="1"/>
  <c r="T51" i="11"/>
  <c r="BM34" i="8"/>
  <c r="BN34" i="8"/>
  <c r="BB34" i="8"/>
  <c r="AH16" i="8"/>
  <c r="AG16" i="8"/>
  <c r="AL16" i="8" s="1"/>
  <c r="BB52" i="11" l="1"/>
  <c r="BG52" i="11"/>
  <c r="BF52" i="11"/>
  <c r="BI52" i="11"/>
  <c r="BJ52" i="11" s="1"/>
  <c r="BH53" i="11"/>
  <c r="CA48" i="11"/>
  <c r="CC48" i="11"/>
  <c r="CB48" i="11"/>
  <c r="N29" i="8"/>
  <c r="R29" i="8" s="1"/>
  <c r="U29" i="8"/>
  <c r="V29" i="8" s="1"/>
  <c r="T30" i="8"/>
  <c r="AH52" i="11"/>
  <c r="AG52" i="11"/>
  <c r="W50" i="11"/>
  <c r="M50" i="11"/>
  <c r="Y50" i="11"/>
  <c r="X50" i="11"/>
  <c r="BE34" i="8"/>
  <c r="BD34" i="8"/>
  <c r="BC33" i="8" s="1"/>
  <c r="AF15" i="8"/>
  <c r="AM15" i="8"/>
  <c r="AN15" i="8" s="1"/>
  <c r="BK52" i="11" l="1"/>
  <c r="BA52" i="11"/>
  <c r="BM52" i="11"/>
  <c r="BL52" i="11"/>
  <c r="BT48" i="11"/>
  <c r="BS48" i="11"/>
  <c r="S29" i="8"/>
  <c r="W29" i="8" s="1"/>
  <c r="Y29" i="8"/>
  <c r="M29" i="8"/>
  <c r="X29" i="8"/>
  <c r="AL52" i="11"/>
  <c r="AM51" i="11"/>
  <c r="AN51" i="11" s="1"/>
  <c r="AF51" i="11"/>
  <c r="AK51" i="11"/>
  <c r="AJ51" i="11"/>
  <c r="P50" i="11"/>
  <c r="O50" i="11"/>
  <c r="BJ33" i="8"/>
  <c r="BK33" i="8" s="1"/>
  <c r="BH33" i="8"/>
  <c r="BI34" i="8"/>
  <c r="AE15" i="8"/>
  <c r="AP15" i="8"/>
  <c r="AQ15" i="8"/>
  <c r="BD52" i="11" l="1"/>
  <c r="BC52" i="11"/>
  <c r="BW47" i="11"/>
  <c r="BR47" i="11"/>
  <c r="BG33" i="8"/>
  <c r="BY47" i="11"/>
  <c r="BZ47" i="11" s="1"/>
  <c r="BQ47" i="11" s="1"/>
  <c r="BV47" i="11"/>
  <c r="BX48" i="11"/>
  <c r="O29" i="8"/>
  <c r="T29" i="8" s="1"/>
  <c r="P29" i="8"/>
  <c r="AO51" i="11"/>
  <c r="AP51" i="11"/>
  <c r="AE51" i="11"/>
  <c r="AQ51" i="11"/>
  <c r="U49" i="11"/>
  <c r="V49" i="11" s="1"/>
  <c r="N49" i="11"/>
  <c r="S49" i="11" s="1"/>
  <c r="R49" i="11"/>
  <c r="T50" i="11"/>
  <c r="BL33" i="8"/>
  <c r="BB33" i="8"/>
  <c r="BN33" i="8"/>
  <c r="BM33" i="8"/>
  <c r="AH15" i="8"/>
  <c r="AG15" i="8"/>
  <c r="AL15" i="8" s="1"/>
  <c r="BB51" i="11" l="1"/>
  <c r="BF51" i="11"/>
  <c r="BI51" i="11"/>
  <c r="BJ51" i="11" s="1"/>
  <c r="BG51" i="11"/>
  <c r="BH52" i="11"/>
  <c r="CA47" i="11"/>
  <c r="AJ15" i="8"/>
  <c r="AK15" i="8"/>
  <c r="AO15" i="8" s="1"/>
  <c r="CB47" i="11"/>
  <c r="CC47" i="11"/>
  <c r="U28" i="8"/>
  <c r="V28" i="8" s="1"/>
  <c r="N28" i="8"/>
  <c r="S28" i="8" s="1"/>
  <c r="W28" i="8" s="1"/>
  <c r="AH51" i="11"/>
  <c r="AG51" i="11"/>
  <c r="W49" i="11"/>
  <c r="M49" i="11"/>
  <c r="X49" i="11"/>
  <c r="Y49" i="11"/>
  <c r="BE33" i="8"/>
  <c r="BD33" i="8"/>
  <c r="BC32" i="8" s="1"/>
  <c r="AF14" i="8"/>
  <c r="AK14" i="8" s="1"/>
  <c r="AO14" i="8" s="1"/>
  <c r="AM14" i="8"/>
  <c r="AN14" i="8" s="1"/>
  <c r="BK51" i="11" l="1"/>
  <c r="BA51" i="11"/>
  <c r="BM51" i="11"/>
  <c r="BL51" i="11"/>
  <c r="AJ14" i="8"/>
  <c r="BT47" i="11"/>
  <c r="BS47" i="11"/>
  <c r="R28" i="8"/>
  <c r="X28" i="8"/>
  <c r="M28" i="8"/>
  <c r="Y28" i="8"/>
  <c r="AK50" i="11"/>
  <c r="AM50" i="11"/>
  <c r="AN50" i="11" s="1"/>
  <c r="AF50" i="11"/>
  <c r="AJ50" i="11"/>
  <c r="AL51" i="11"/>
  <c r="P49" i="11"/>
  <c r="O49" i="11"/>
  <c r="BG32" i="8"/>
  <c r="BJ32" i="8"/>
  <c r="BK32" i="8" s="1"/>
  <c r="BI33" i="8"/>
  <c r="AE14" i="8"/>
  <c r="AP14" i="8"/>
  <c r="AQ14" i="8"/>
  <c r="BD51" i="11" l="1"/>
  <c r="BC51" i="11"/>
  <c r="BW46" i="11"/>
  <c r="BR46" i="11"/>
  <c r="BY46" i="11"/>
  <c r="BZ46" i="11" s="1"/>
  <c r="BQ46" i="11" s="1"/>
  <c r="BV46" i="11"/>
  <c r="BX47" i="11"/>
  <c r="AO50" i="11"/>
  <c r="P28" i="8"/>
  <c r="O28" i="8"/>
  <c r="AE50" i="11"/>
  <c r="AQ50" i="11"/>
  <c r="AP50" i="11"/>
  <c r="N48" i="11"/>
  <c r="S48" i="11" s="1"/>
  <c r="U48" i="11"/>
  <c r="V48" i="11" s="1"/>
  <c r="T49" i="11"/>
  <c r="BM32" i="8"/>
  <c r="BB32" i="8"/>
  <c r="BN32" i="8"/>
  <c r="BH32" i="8"/>
  <c r="BL32" i="8" s="1"/>
  <c r="AH14" i="8"/>
  <c r="AG14" i="8"/>
  <c r="AL14" i="8" s="1"/>
  <c r="BB50" i="11" l="1"/>
  <c r="BF50" i="11"/>
  <c r="BI50" i="11"/>
  <c r="BJ50" i="11" s="1"/>
  <c r="BG50" i="11"/>
  <c r="BH51" i="11"/>
  <c r="CA46" i="11"/>
  <c r="R48" i="11"/>
  <c r="CC46" i="11"/>
  <c r="CB46" i="11"/>
  <c r="N27" i="8"/>
  <c r="S27" i="8" s="1"/>
  <c r="U27" i="8"/>
  <c r="V27" i="8" s="1"/>
  <c r="T28" i="8"/>
  <c r="AH50" i="11"/>
  <c r="AG50" i="11"/>
  <c r="W48" i="11"/>
  <c r="M48" i="11"/>
  <c r="X48" i="11"/>
  <c r="Y48" i="11"/>
  <c r="BE32" i="8"/>
  <c r="BD32" i="8"/>
  <c r="BC31" i="8" s="1"/>
  <c r="AF13" i="8"/>
  <c r="AK13" i="8" s="1"/>
  <c r="AO13" i="8" s="1"/>
  <c r="AM13" i="8"/>
  <c r="AN13" i="8" s="1"/>
  <c r="AJ13" i="8"/>
  <c r="BK50" i="11" l="1"/>
  <c r="BL50" i="11"/>
  <c r="BA50" i="11"/>
  <c r="BM50" i="11"/>
  <c r="BT46" i="11"/>
  <c r="BS46" i="11"/>
  <c r="W27" i="8"/>
  <c r="R27" i="8"/>
  <c r="Y27" i="8"/>
  <c r="X27" i="8"/>
  <c r="M27" i="8"/>
  <c r="AM49" i="11"/>
  <c r="AN49" i="11" s="1"/>
  <c r="AK49" i="11"/>
  <c r="AJ49" i="11"/>
  <c r="AF49" i="11"/>
  <c r="AL50" i="11"/>
  <c r="P48" i="11"/>
  <c r="O48" i="11"/>
  <c r="BJ31" i="8"/>
  <c r="BK31" i="8" s="1"/>
  <c r="BG31" i="8"/>
  <c r="BI32" i="8"/>
  <c r="AE13" i="8"/>
  <c r="AQ13" i="8"/>
  <c r="AP13" i="8"/>
  <c r="BD50" i="11" l="1"/>
  <c r="BC50" i="11"/>
  <c r="BW45" i="11"/>
  <c r="BR45" i="11"/>
  <c r="BY45" i="11"/>
  <c r="BZ45" i="11" s="1"/>
  <c r="BQ45" i="11" s="1"/>
  <c r="BV45" i="11"/>
  <c r="BX46" i="11"/>
  <c r="AO49" i="11"/>
  <c r="P27" i="8"/>
  <c r="O27" i="8"/>
  <c r="AE49" i="11"/>
  <c r="AQ49" i="11"/>
  <c r="AP49" i="11"/>
  <c r="U47" i="11"/>
  <c r="V47" i="11" s="1"/>
  <c r="N47" i="11"/>
  <c r="T48" i="11"/>
  <c r="BH31" i="8"/>
  <c r="BL31" i="8" s="1"/>
  <c r="BB31" i="8"/>
  <c r="BN31" i="8"/>
  <c r="BM31" i="8"/>
  <c r="AH13" i="8"/>
  <c r="AG13" i="8"/>
  <c r="BB49" i="11" l="1"/>
  <c r="BG49" i="11"/>
  <c r="BF49" i="11"/>
  <c r="BI49" i="11"/>
  <c r="BJ49" i="11" s="1"/>
  <c r="BH50" i="11"/>
  <c r="BK49" i="11" s="1"/>
  <c r="CA45" i="11"/>
  <c r="CB45" i="11"/>
  <c r="CC45" i="11"/>
  <c r="U26" i="8"/>
  <c r="V26" i="8" s="1"/>
  <c r="N26" i="8"/>
  <c r="R26" i="8" s="1"/>
  <c r="T27" i="8"/>
  <c r="AH49" i="11"/>
  <c r="AG49" i="11"/>
  <c r="M47" i="11"/>
  <c r="X47" i="11"/>
  <c r="Y47" i="11"/>
  <c r="BE31" i="8"/>
  <c r="BD31" i="8"/>
  <c r="BC30" i="8" s="1"/>
  <c r="AF12" i="8"/>
  <c r="AK12" i="8" s="1"/>
  <c r="AJ12" i="8"/>
  <c r="AM12" i="8"/>
  <c r="AN12" i="8" s="1"/>
  <c r="AL13" i="8"/>
  <c r="BM49" i="11" l="1"/>
  <c r="BL49" i="11"/>
  <c r="BA49" i="11"/>
  <c r="BT45" i="11"/>
  <c r="BS45" i="11"/>
  <c r="S26" i="8"/>
  <c r="W26" i="8" s="1"/>
  <c r="Y26" i="8"/>
  <c r="M26" i="8"/>
  <c r="X26" i="8"/>
  <c r="AM48" i="11"/>
  <c r="AN48" i="11" s="1"/>
  <c r="AF48" i="11"/>
  <c r="AJ48" i="11" s="1"/>
  <c r="AK48" i="11"/>
  <c r="AL49" i="11"/>
  <c r="P47" i="11"/>
  <c r="O47" i="11"/>
  <c r="BJ30" i="8"/>
  <c r="BK30" i="8" s="1"/>
  <c r="BG30" i="8"/>
  <c r="BI31" i="8"/>
  <c r="AO12" i="8"/>
  <c r="AQ12" i="8"/>
  <c r="AE12" i="8"/>
  <c r="AG12" i="8" s="1"/>
  <c r="AP12" i="8"/>
  <c r="BD49" i="11" l="1"/>
  <c r="BC49" i="11"/>
  <c r="BW44" i="11"/>
  <c r="BR44" i="11"/>
  <c r="R47" i="11"/>
  <c r="S47" i="11"/>
  <c r="W47" i="11" s="1"/>
  <c r="BY44" i="11"/>
  <c r="BZ44" i="11" s="1"/>
  <c r="BQ44" i="11" s="1"/>
  <c r="BV44" i="11"/>
  <c r="BX45" i="11"/>
  <c r="P26" i="8"/>
  <c r="O26" i="8"/>
  <c r="T26" i="8" s="1"/>
  <c r="AO48" i="11"/>
  <c r="AP48" i="11"/>
  <c r="AQ48" i="11"/>
  <c r="AE48" i="11"/>
  <c r="U46" i="11"/>
  <c r="V46" i="11" s="1"/>
  <c r="N46" i="11"/>
  <c r="R46" i="11"/>
  <c r="S46" i="11"/>
  <c r="T47" i="11"/>
  <c r="BH30" i="8"/>
  <c r="BL30" i="8" s="1"/>
  <c r="BN30" i="8"/>
  <c r="BM30" i="8"/>
  <c r="BB30" i="8"/>
  <c r="AF11" i="8"/>
  <c r="AJ11" i="8" s="1"/>
  <c r="AM11" i="8"/>
  <c r="AN11" i="8" s="1"/>
  <c r="AK11" i="8"/>
  <c r="AL12" i="8"/>
  <c r="AH12" i="8"/>
  <c r="BB48" i="11" l="1"/>
  <c r="BG48" i="11"/>
  <c r="BI48" i="11"/>
  <c r="BJ48" i="11" s="1"/>
  <c r="BF48" i="11"/>
  <c r="BH49" i="11"/>
  <c r="BK48" i="11" s="1"/>
  <c r="CA44" i="11"/>
  <c r="CC44" i="11"/>
  <c r="CB44" i="11"/>
  <c r="N25" i="8"/>
  <c r="R25" i="8" s="1"/>
  <c r="U25" i="8"/>
  <c r="V25" i="8" s="1"/>
  <c r="AH48" i="11"/>
  <c r="AG48" i="11"/>
  <c r="AO11" i="8"/>
  <c r="W46" i="11"/>
  <c r="M46" i="11"/>
  <c r="X46" i="11"/>
  <c r="Y46" i="11"/>
  <c r="BE30" i="8"/>
  <c r="BD30" i="8"/>
  <c r="BC29" i="8" s="1"/>
  <c r="AP11" i="8"/>
  <c r="AE11" i="8"/>
  <c r="AQ11" i="8"/>
  <c r="BM48" i="11" l="1"/>
  <c r="BA48" i="11"/>
  <c r="BL48" i="11"/>
  <c r="BT44" i="11"/>
  <c r="BS44" i="11"/>
  <c r="S25" i="8"/>
  <c r="W25" i="8" s="1"/>
  <c r="X25" i="8"/>
  <c r="M25" i="8"/>
  <c r="Y25" i="8"/>
  <c r="AL48" i="11"/>
  <c r="AF47" i="11"/>
  <c r="AM47" i="11"/>
  <c r="AN47" i="11" s="1"/>
  <c r="AK47" i="11"/>
  <c r="AJ47" i="11"/>
  <c r="P46" i="11"/>
  <c r="O46" i="11"/>
  <c r="BG29" i="8"/>
  <c r="BJ29" i="8"/>
  <c r="BK29" i="8" s="1"/>
  <c r="BI30" i="8"/>
  <c r="AH11" i="8"/>
  <c r="AG11" i="8"/>
  <c r="AL11" i="8" s="1"/>
  <c r="BD48" i="11" l="1"/>
  <c r="BC48" i="11"/>
  <c r="BW43" i="11"/>
  <c r="BR43" i="11"/>
  <c r="BY43" i="11"/>
  <c r="BZ43" i="11" s="1"/>
  <c r="BQ43" i="11" s="1"/>
  <c r="BV43" i="11"/>
  <c r="BX44" i="11"/>
  <c r="P25" i="8"/>
  <c r="O25" i="8"/>
  <c r="AO47" i="11"/>
  <c r="AQ47" i="11"/>
  <c r="AE47" i="11"/>
  <c r="AP47" i="11"/>
  <c r="R45" i="11"/>
  <c r="N45" i="11"/>
  <c r="U45" i="11"/>
  <c r="V45" i="11" s="1"/>
  <c r="S45" i="11"/>
  <c r="T46" i="11"/>
  <c r="BH29" i="8"/>
  <c r="BL29" i="8" s="1"/>
  <c r="BN29" i="8"/>
  <c r="BB29" i="8"/>
  <c r="BM29" i="8"/>
  <c r="AM10" i="8"/>
  <c r="AN10" i="8" s="1"/>
  <c r="AF10" i="8"/>
  <c r="AK10" i="8" s="1"/>
  <c r="AO10" i="8" s="1"/>
  <c r="BB47" i="11" l="1"/>
  <c r="BG47" i="11"/>
  <c r="BI47" i="11"/>
  <c r="BJ47" i="11" s="1"/>
  <c r="BF47" i="11"/>
  <c r="BH48" i="11"/>
  <c r="BK47" i="11" s="1"/>
  <c r="CA43" i="11"/>
  <c r="CC43" i="11"/>
  <c r="CB43" i="11"/>
  <c r="N24" i="8"/>
  <c r="R24" i="8" s="1"/>
  <c r="U24" i="8"/>
  <c r="V24" i="8" s="1"/>
  <c r="T25" i="8"/>
  <c r="AH47" i="11"/>
  <c r="AG47" i="11"/>
  <c r="W45" i="11"/>
  <c r="M45" i="11"/>
  <c r="X45" i="11"/>
  <c r="Y45" i="11"/>
  <c r="BE29" i="8"/>
  <c r="BD29" i="8"/>
  <c r="BC28" i="8" s="1"/>
  <c r="AP10" i="8"/>
  <c r="AE10" i="8"/>
  <c r="AG10" i="8" s="1"/>
  <c r="AQ10" i="8"/>
  <c r="AJ10" i="8"/>
  <c r="BM47" i="11" l="1"/>
  <c r="BL47" i="11"/>
  <c r="BA47" i="11"/>
  <c r="BT43" i="11"/>
  <c r="BS43" i="11"/>
  <c r="S24" i="8"/>
  <c r="W24" i="8" s="1"/>
  <c r="X24" i="8"/>
  <c r="M24" i="8"/>
  <c r="Y24" i="8"/>
  <c r="AJ46" i="11"/>
  <c r="AM46" i="11"/>
  <c r="AN46" i="11" s="1"/>
  <c r="AK46" i="11"/>
  <c r="AF46" i="11"/>
  <c r="AL47" i="11"/>
  <c r="P45" i="11"/>
  <c r="O45" i="11"/>
  <c r="BG28" i="8"/>
  <c r="BJ28" i="8"/>
  <c r="BK28" i="8" s="1"/>
  <c r="BI29" i="8"/>
  <c r="AM9" i="8"/>
  <c r="AN9" i="8" s="1"/>
  <c r="AF9" i="8"/>
  <c r="AK9" i="8" s="1"/>
  <c r="AL10" i="8"/>
  <c r="AH10" i="8"/>
  <c r="BD47" i="11" l="1"/>
  <c r="BC47" i="11"/>
  <c r="BW42" i="11"/>
  <c r="BR42" i="11"/>
  <c r="BV42" i="11"/>
  <c r="BY42" i="11"/>
  <c r="BZ42" i="11" s="1"/>
  <c r="BQ42" i="11" s="1"/>
  <c r="BX43" i="11"/>
  <c r="AO46" i="11"/>
  <c r="P24" i="8"/>
  <c r="O24" i="8"/>
  <c r="AQ46" i="11"/>
  <c r="AP46" i="11"/>
  <c r="AE46" i="11"/>
  <c r="AH46" i="11" s="1"/>
  <c r="S44" i="11"/>
  <c r="N44" i="11"/>
  <c r="R44" i="11"/>
  <c r="U44" i="11"/>
  <c r="V44" i="11" s="1"/>
  <c r="T45" i="11"/>
  <c r="BH28" i="8"/>
  <c r="BL28" i="8" s="1"/>
  <c r="BB28" i="8"/>
  <c r="BM28" i="8"/>
  <c r="BN28" i="8"/>
  <c r="AO9" i="8"/>
  <c r="AJ9" i="8"/>
  <c r="AE9" i="8"/>
  <c r="AH9" i="8" s="1"/>
  <c r="AP9" i="8"/>
  <c r="AQ9" i="8"/>
  <c r="BB46" i="11" l="1"/>
  <c r="BI46" i="11"/>
  <c r="BJ46" i="11" s="1"/>
  <c r="BG46" i="11"/>
  <c r="BF46" i="11"/>
  <c r="BH47" i="11"/>
  <c r="CA42" i="11"/>
  <c r="CC42" i="11"/>
  <c r="CB42" i="11"/>
  <c r="N23" i="8"/>
  <c r="U23" i="8"/>
  <c r="V23" i="8" s="1"/>
  <c r="T24" i="8"/>
  <c r="AG46" i="11"/>
  <c r="W44" i="11"/>
  <c r="M44" i="11"/>
  <c r="X44" i="11"/>
  <c r="Y44" i="11"/>
  <c r="BE28" i="8"/>
  <c r="BD28" i="8"/>
  <c r="BC27" i="8" s="1"/>
  <c r="AG9" i="8"/>
  <c r="BK46" i="11" l="1"/>
  <c r="BA46" i="11"/>
  <c r="BL46" i="11"/>
  <c r="BM46" i="11"/>
  <c r="BT42" i="11"/>
  <c r="BS42" i="11"/>
  <c r="M23" i="8"/>
  <c r="X23" i="8"/>
  <c r="Y23" i="8"/>
  <c r="AL46" i="11"/>
  <c r="AJ45" i="11"/>
  <c r="AK45" i="11"/>
  <c r="AM45" i="11"/>
  <c r="AN45" i="11" s="1"/>
  <c r="AF45" i="11"/>
  <c r="P44" i="11"/>
  <c r="O44" i="11"/>
  <c r="BJ27" i="8"/>
  <c r="BK27" i="8" s="1"/>
  <c r="BH27" i="8"/>
  <c r="BI28" i="8"/>
  <c r="AL9" i="8"/>
  <c r="AF8" i="8"/>
  <c r="AK8" i="8" s="1"/>
  <c r="AM8" i="8"/>
  <c r="AN8" i="8" s="1"/>
  <c r="BD46" i="11" l="1"/>
  <c r="BC46" i="11"/>
  <c r="BW41" i="11"/>
  <c r="BR41" i="11"/>
  <c r="BY41" i="11"/>
  <c r="BZ41" i="11" s="1"/>
  <c r="BQ41" i="11" s="1"/>
  <c r="BV41" i="11"/>
  <c r="BX42" i="11"/>
  <c r="P23" i="8"/>
  <c r="O23" i="8"/>
  <c r="AO45" i="11"/>
  <c r="AE45" i="11"/>
  <c r="AP45" i="11"/>
  <c r="AQ45" i="11"/>
  <c r="AO8" i="8"/>
  <c r="N43" i="11"/>
  <c r="R43" i="11" s="1"/>
  <c r="U43" i="11"/>
  <c r="V43" i="11" s="1"/>
  <c r="S43" i="11"/>
  <c r="T44" i="11"/>
  <c r="BL27" i="8"/>
  <c r="BG27" i="8"/>
  <c r="BN27" i="8"/>
  <c r="BM27" i="8"/>
  <c r="BB27" i="8"/>
  <c r="AJ8" i="8"/>
  <c r="AE8" i="8"/>
  <c r="AQ8" i="8"/>
  <c r="AP8" i="8"/>
  <c r="BB45" i="11" l="1"/>
  <c r="BI45" i="11"/>
  <c r="BJ45" i="11" s="1"/>
  <c r="BF45" i="11"/>
  <c r="BG45" i="11"/>
  <c r="BH46" i="11"/>
  <c r="CA41" i="11"/>
  <c r="R23" i="8"/>
  <c r="S23" i="8"/>
  <c r="W23" i="8" s="1"/>
  <c r="CB41" i="11"/>
  <c r="CC41" i="11"/>
  <c r="N22" i="8"/>
  <c r="R22" i="8" s="1"/>
  <c r="U22" i="8"/>
  <c r="V22" i="8" s="1"/>
  <c r="T23" i="8"/>
  <c r="AH45" i="11"/>
  <c r="AG45" i="11"/>
  <c r="W43" i="11"/>
  <c r="M43" i="11"/>
  <c r="X43" i="11"/>
  <c r="Y43" i="11"/>
  <c r="BE27" i="8"/>
  <c r="BD27" i="8"/>
  <c r="BC26" i="8" s="1"/>
  <c r="AH8" i="8"/>
  <c r="AG8" i="8"/>
  <c r="BK45" i="11" l="1"/>
  <c r="BL45" i="11"/>
  <c r="BA45" i="11"/>
  <c r="BM45" i="11"/>
  <c r="BT41" i="11"/>
  <c r="BS41" i="11"/>
  <c r="S22" i="8"/>
  <c r="W22" i="8" s="1"/>
  <c r="M22" i="8"/>
  <c r="Y22" i="8"/>
  <c r="X22" i="8"/>
  <c r="AL45" i="11"/>
  <c r="AM44" i="11"/>
  <c r="AN44" i="11" s="1"/>
  <c r="AJ44" i="11"/>
  <c r="AF44" i="11"/>
  <c r="AK44" i="11"/>
  <c r="P43" i="11"/>
  <c r="O43" i="11"/>
  <c r="BJ26" i="8"/>
  <c r="BK26" i="8" s="1"/>
  <c r="BG26" i="8"/>
  <c r="BI27" i="8"/>
  <c r="AF7" i="8"/>
  <c r="AK7" i="8" s="1"/>
  <c r="AM7" i="8"/>
  <c r="AN7" i="8" s="1"/>
  <c r="AL8" i="8"/>
  <c r="BD45" i="11" l="1"/>
  <c r="BC45" i="11"/>
  <c r="BW40" i="11"/>
  <c r="BR40" i="11"/>
  <c r="BY40" i="11"/>
  <c r="BZ40" i="11" s="1"/>
  <c r="BQ40" i="11" s="1"/>
  <c r="BV40" i="11"/>
  <c r="BX41" i="11"/>
  <c r="AO44" i="11"/>
  <c r="P22" i="8"/>
  <c r="O22" i="8"/>
  <c r="AE44" i="11"/>
  <c r="AP44" i="11"/>
  <c r="AQ44" i="11"/>
  <c r="N42" i="11"/>
  <c r="U42" i="11"/>
  <c r="V42" i="11" s="1"/>
  <c r="S42" i="11"/>
  <c r="R42" i="11"/>
  <c r="T43" i="11"/>
  <c r="BH26" i="8"/>
  <c r="BL26" i="8" s="1"/>
  <c r="BN26" i="8"/>
  <c r="BM26" i="8"/>
  <c r="BB26" i="8"/>
  <c r="AO7" i="8"/>
  <c r="AJ7" i="8"/>
  <c r="AE7" i="8"/>
  <c r="AQ7" i="8"/>
  <c r="AP7" i="8"/>
  <c r="BB44" i="11" l="1"/>
  <c r="BI44" i="11"/>
  <c r="BJ44" i="11" s="1"/>
  <c r="BA44" i="11" s="1"/>
  <c r="BG44" i="11"/>
  <c r="BF44" i="11"/>
  <c r="BH45" i="11"/>
  <c r="CA40" i="11"/>
  <c r="CC40" i="11"/>
  <c r="CB40" i="11"/>
  <c r="U21" i="8"/>
  <c r="V21" i="8" s="1"/>
  <c r="N21" i="8"/>
  <c r="T22" i="8"/>
  <c r="AH44" i="11"/>
  <c r="AG44" i="11"/>
  <c r="W42" i="11"/>
  <c r="M42" i="11"/>
  <c r="Y42" i="11"/>
  <c r="X42" i="11"/>
  <c r="BE26" i="8"/>
  <c r="BD26" i="8"/>
  <c r="BC25" i="8" s="1"/>
  <c r="AH7" i="8"/>
  <c r="AG7" i="8"/>
  <c r="BK44" i="11" l="1"/>
  <c r="BL44" i="11"/>
  <c r="BM44" i="11"/>
  <c r="BT40" i="11"/>
  <c r="BS40" i="11"/>
  <c r="BR39" i="11" s="1"/>
  <c r="X21" i="8"/>
  <c r="Y21" i="8"/>
  <c r="M21" i="8"/>
  <c r="AF43" i="11"/>
  <c r="AJ43" i="11"/>
  <c r="AK43" i="11"/>
  <c r="AM43" i="11"/>
  <c r="AN43" i="11" s="1"/>
  <c r="AL44" i="11"/>
  <c r="P42" i="11"/>
  <c r="O42" i="11"/>
  <c r="BI26" i="8"/>
  <c r="BH25" i="8"/>
  <c r="BJ25" i="8"/>
  <c r="BK25" i="8" s="1"/>
  <c r="AF6" i="8"/>
  <c r="AK6" i="8" s="1"/>
  <c r="AM6" i="8"/>
  <c r="AN6" i="8" s="1"/>
  <c r="AE6" i="8" s="1"/>
  <c r="AL7" i="8"/>
  <c r="BD44" i="11" l="1"/>
  <c r="BC44" i="11"/>
  <c r="BX40" i="11"/>
  <c r="BW39" i="11"/>
  <c r="BY39" i="11"/>
  <c r="BZ39" i="11" s="1"/>
  <c r="BQ39" i="11" s="1"/>
  <c r="BV39" i="11"/>
  <c r="AO43" i="11"/>
  <c r="P21" i="8"/>
  <c r="O21" i="8"/>
  <c r="AQ43" i="11"/>
  <c r="AP43" i="11"/>
  <c r="AE43" i="11"/>
  <c r="BL25" i="8"/>
  <c r="N41" i="11"/>
  <c r="R41" i="11"/>
  <c r="S41" i="11"/>
  <c r="U41" i="11"/>
  <c r="V41" i="11" s="1"/>
  <c r="T42" i="11"/>
  <c r="BG25" i="8"/>
  <c r="BN25" i="8"/>
  <c r="BM25" i="8"/>
  <c r="BB25" i="8"/>
  <c r="AO6" i="8"/>
  <c r="AJ6" i="8"/>
  <c r="AQ6" i="8"/>
  <c r="AG6" i="8"/>
  <c r="AP6" i="8"/>
  <c r="BB43" i="11" l="1"/>
  <c r="BG43" i="11"/>
  <c r="BF43" i="11"/>
  <c r="BI43" i="11"/>
  <c r="BJ43" i="11" s="1"/>
  <c r="BA43" i="11" s="1"/>
  <c r="BH44" i="11"/>
  <c r="CA39" i="11"/>
  <c r="S21" i="8"/>
  <c r="W21" i="8" s="1"/>
  <c r="R21" i="8"/>
  <c r="CC39" i="11"/>
  <c r="CB39" i="11"/>
  <c r="N20" i="8"/>
  <c r="U20" i="8"/>
  <c r="V20" i="8" s="1"/>
  <c r="T21" i="8"/>
  <c r="W41" i="11"/>
  <c r="AH43" i="11"/>
  <c r="AG43" i="11"/>
  <c r="M41" i="11"/>
  <c r="Y41" i="11"/>
  <c r="X41" i="11"/>
  <c r="BE25" i="8"/>
  <c r="BD25" i="8"/>
  <c r="BC24" i="8" s="1"/>
  <c r="AF5" i="8"/>
  <c r="AJ5" i="8" s="1"/>
  <c r="AM5" i="8"/>
  <c r="AH6" i="8"/>
  <c r="AL6" i="8"/>
  <c r="BK43" i="11" l="1"/>
  <c r="BL43" i="11"/>
  <c r="BM43" i="11"/>
  <c r="AK5" i="8"/>
  <c r="AO5" i="8" s="1"/>
  <c r="BT39" i="11"/>
  <c r="BS39" i="11"/>
  <c r="BR38" i="11" s="1"/>
  <c r="X20" i="8"/>
  <c r="Y20" i="8"/>
  <c r="M20" i="8"/>
  <c r="AL43" i="11"/>
  <c r="AF42" i="11"/>
  <c r="AJ42" i="11"/>
  <c r="AM42" i="11"/>
  <c r="AN42" i="11" s="1"/>
  <c r="AK42" i="11"/>
  <c r="P41" i="11"/>
  <c r="O41" i="11"/>
  <c r="BJ24" i="8"/>
  <c r="BK24" i="8" s="1"/>
  <c r="BG24" i="8"/>
  <c r="BI25" i="8"/>
  <c r="F31" i="3"/>
  <c r="F32" i="3"/>
  <c r="AN5" i="8"/>
  <c r="AE5" i="8" s="1"/>
  <c r="BD43" i="11" l="1"/>
  <c r="BC43" i="11"/>
  <c r="BW38" i="11"/>
  <c r="BY38" i="11"/>
  <c r="BZ38" i="11" s="1"/>
  <c r="BQ38" i="11" s="1"/>
  <c r="BX39" i="11"/>
  <c r="F21" i="3"/>
  <c r="AO42" i="11"/>
  <c r="P20" i="8"/>
  <c r="O20" i="8"/>
  <c r="AQ42" i="11"/>
  <c r="AP42" i="11"/>
  <c r="AE42" i="11"/>
  <c r="N40" i="11"/>
  <c r="R40" i="11" s="1"/>
  <c r="U40" i="11"/>
  <c r="V40" i="11" s="1"/>
  <c r="S40" i="11"/>
  <c r="T41" i="11"/>
  <c r="BH24" i="8"/>
  <c r="BL24" i="8" s="1"/>
  <c r="F23" i="3"/>
  <c r="BB24" i="8"/>
  <c r="BM24" i="8"/>
  <c r="BN24" i="8"/>
  <c r="F8" i="3"/>
  <c r="F7" i="3"/>
  <c r="AQ5" i="8"/>
  <c r="F38" i="3" s="1"/>
  <c r="AP5" i="8"/>
  <c r="F37" i="3" s="1"/>
  <c r="F35" i="3" l="1"/>
  <c r="BB42" i="11"/>
  <c r="BI42" i="11"/>
  <c r="BJ42" i="11" s="1"/>
  <c r="BA42" i="11" s="1"/>
  <c r="BF42" i="11"/>
  <c r="BG42" i="11"/>
  <c r="BH43" i="11"/>
  <c r="R20" i="8"/>
  <c r="S20" i="8"/>
  <c r="W20" i="8" s="1"/>
  <c r="BV38" i="11"/>
  <c r="CA38" i="11"/>
  <c r="CC38" i="11"/>
  <c r="CB38" i="11"/>
  <c r="T20" i="8"/>
  <c r="U19" i="8"/>
  <c r="V19" i="8" s="1"/>
  <c r="N19" i="8"/>
  <c r="AH42" i="11"/>
  <c r="AG42" i="11"/>
  <c r="W40" i="11"/>
  <c r="M40" i="11"/>
  <c r="X40" i="11"/>
  <c r="Y40" i="11"/>
  <c r="BE24" i="8"/>
  <c r="BD24" i="8"/>
  <c r="BC23" i="8" s="1"/>
  <c r="F9" i="3"/>
  <c r="F12" i="3" s="1"/>
  <c r="F19" i="3"/>
  <c r="AH5" i="8"/>
  <c r="F20" i="3"/>
  <c r="AG5" i="8"/>
  <c r="F42" i="3" s="1"/>
  <c r="F43" i="3" s="1"/>
  <c r="BK42" i="11" l="1"/>
  <c r="BL42" i="11"/>
  <c r="BM42" i="11"/>
  <c r="AL5" i="8"/>
  <c r="F15" i="3" s="1"/>
  <c r="F36" i="3" s="1"/>
  <c r="BT38" i="11"/>
  <c r="BS38" i="11"/>
  <c r="BR37" i="11" s="1"/>
  <c r="M19" i="8"/>
  <c r="Y19" i="8"/>
  <c r="X19" i="8"/>
  <c r="AJ41" i="11"/>
  <c r="AK41" i="11"/>
  <c r="AF41" i="11"/>
  <c r="AM41" i="11"/>
  <c r="AN41" i="11" s="1"/>
  <c r="AL42" i="11"/>
  <c r="P40" i="11"/>
  <c r="O40" i="11"/>
  <c r="BJ23" i="8"/>
  <c r="BK23" i="8" s="1"/>
  <c r="BG23" i="8"/>
  <c r="BI24" i="8"/>
  <c r="F24" i="3"/>
  <c r="F26" i="3"/>
  <c r="F27" i="3" s="1"/>
  <c r="F25" i="3"/>
  <c r="BD42" i="11" l="1"/>
  <c r="BC42" i="11"/>
  <c r="BV37" i="11"/>
  <c r="BY37" i="11"/>
  <c r="BZ37" i="11" s="1"/>
  <c r="BQ37" i="11" s="1"/>
  <c r="BX38" i="11"/>
  <c r="AO41" i="11"/>
  <c r="P19" i="8"/>
  <c r="O19" i="8"/>
  <c r="AP41" i="11"/>
  <c r="AQ41" i="11"/>
  <c r="AE41" i="11"/>
  <c r="N39" i="11"/>
  <c r="S39" i="11" s="1"/>
  <c r="U39" i="11"/>
  <c r="V39" i="11" s="1"/>
  <c r="T40" i="11"/>
  <c r="BH23" i="8"/>
  <c r="BL23" i="8" s="1"/>
  <c r="BM23" i="8"/>
  <c r="BN23" i="8"/>
  <c r="BB23" i="8"/>
  <c r="F17" i="3"/>
  <c r="BB41" i="11" l="1"/>
  <c r="BG41" i="11"/>
  <c r="BF41" i="11"/>
  <c r="BI41" i="11"/>
  <c r="BJ41" i="11" s="1"/>
  <c r="BA41" i="11" s="1"/>
  <c r="BH42" i="11"/>
  <c r="BW37" i="11"/>
  <c r="CA37" i="11" s="1"/>
  <c r="R39" i="11"/>
  <c r="R19" i="8"/>
  <c r="S19" i="8"/>
  <c r="W19" i="8" s="1"/>
  <c r="CC37" i="11"/>
  <c r="CB37" i="11"/>
  <c r="U18" i="8"/>
  <c r="V18" i="8" s="1"/>
  <c r="N18" i="8"/>
  <c r="T19" i="8"/>
  <c r="AH41" i="11"/>
  <c r="AG41" i="11"/>
  <c r="W39" i="11"/>
  <c r="M39" i="11"/>
  <c r="X39" i="11"/>
  <c r="Y39" i="11"/>
  <c r="BE23" i="8"/>
  <c r="BD23" i="8"/>
  <c r="BC22" i="8" s="1"/>
  <c r="F33" i="3"/>
  <c r="F34" i="3" s="1"/>
  <c r="F28" i="3"/>
  <c r="BK41" i="11" l="1"/>
  <c r="BL41" i="11"/>
  <c r="BM41" i="11"/>
  <c r="BS37" i="11"/>
  <c r="BR36" i="11" s="1"/>
  <c r="BT37" i="11"/>
  <c r="Y18" i="8"/>
  <c r="M18" i="8"/>
  <c r="X18" i="8"/>
  <c r="AL41" i="11"/>
  <c r="AM40" i="11"/>
  <c r="AN40" i="11" s="1"/>
  <c r="AK40" i="11"/>
  <c r="AJ40" i="11"/>
  <c r="AF40" i="11"/>
  <c r="P39" i="11"/>
  <c r="O39" i="11"/>
  <c r="BH22" i="8"/>
  <c r="BJ22" i="8"/>
  <c r="BK22" i="8" s="1"/>
  <c r="BI23" i="8"/>
  <c r="BD41" i="11" l="1"/>
  <c r="BC41" i="11"/>
  <c r="BX37" i="11"/>
  <c r="BY36" i="11"/>
  <c r="BZ36" i="11" s="1"/>
  <c r="BQ36" i="11" s="1"/>
  <c r="AO40" i="11"/>
  <c r="P18" i="8"/>
  <c r="O18" i="8"/>
  <c r="AE40" i="11"/>
  <c r="AP40" i="11"/>
  <c r="AQ40" i="11"/>
  <c r="BG22" i="8"/>
  <c r="N38" i="11"/>
  <c r="S38" i="11" s="1"/>
  <c r="U38" i="11"/>
  <c r="V38" i="11" s="1"/>
  <c r="T39" i="11"/>
  <c r="BN22" i="8"/>
  <c r="BM22" i="8"/>
  <c r="BB22" i="8"/>
  <c r="BL22" i="8"/>
  <c r="BB40" i="11" l="1"/>
  <c r="BG40" i="11"/>
  <c r="BF40" i="11"/>
  <c r="BI40" i="11"/>
  <c r="BJ40" i="11" s="1"/>
  <c r="BA40" i="11" s="1"/>
  <c r="BH41" i="11"/>
  <c r="R38" i="11"/>
  <c r="R18" i="8"/>
  <c r="S18" i="8"/>
  <c r="W18" i="8" s="1"/>
  <c r="CC36" i="11"/>
  <c r="CB36" i="11"/>
  <c r="N17" i="8"/>
  <c r="U17" i="8"/>
  <c r="V17" i="8" s="1"/>
  <c r="T18" i="8"/>
  <c r="AH40" i="11"/>
  <c r="AG40" i="11"/>
  <c r="W38" i="11"/>
  <c r="M38" i="11"/>
  <c r="Y38" i="11"/>
  <c r="X38" i="11"/>
  <c r="BD22" i="8"/>
  <c r="BE22" i="8"/>
  <c r="BK40" i="11" l="1"/>
  <c r="BM40" i="11"/>
  <c r="BL40" i="11"/>
  <c r="BI22" i="8"/>
  <c r="BC21" i="8"/>
  <c r="BG21" i="8" s="1"/>
  <c r="BS36" i="11"/>
  <c r="BR35" i="11" s="1"/>
  <c r="BT36" i="11"/>
  <c r="X17" i="8"/>
  <c r="M17" i="8"/>
  <c r="Y17" i="8"/>
  <c r="AF39" i="11"/>
  <c r="AJ39" i="11" s="1"/>
  <c r="AM39" i="11"/>
  <c r="AN39" i="11" s="1"/>
  <c r="AL40" i="11"/>
  <c r="P38" i="11"/>
  <c r="O38" i="11"/>
  <c r="BJ21" i="8"/>
  <c r="BK21" i="8" s="1"/>
  <c r="AK39" i="11" l="1"/>
  <c r="BD40" i="11"/>
  <c r="BC40" i="11"/>
  <c r="BV36" i="11"/>
  <c r="BW36" i="11"/>
  <c r="BX36" i="11"/>
  <c r="BY35" i="11"/>
  <c r="BZ35" i="11" s="1"/>
  <c r="BQ35" i="11" s="1"/>
  <c r="AO39" i="11"/>
  <c r="P17" i="8"/>
  <c r="O17" i="8"/>
  <c r="AE39" i="11"/>
  <c r="AQ39" i="11"/>
  <c r="AP39" i="11"/>
  <c r="N37" i="11"/>
  <c r="S37" i="11" s="1"/>
  <c r="U37" i="11"/>
  <c r="V37" i="11" s="1"/>
  <c r="T38" i="11"/>
  <c r="BH21" i="8"/>
  <c r="BL21" i="8" s="1"/>
  <c r="BM21" i="8"/>
  <c r="BN21" i="8"/>
  <c r="BB21" i="8"/>
  <c r="BB39" i="11" l="1"/>
  <c r="BG39" i="11"/>
  <c r="BI39" i="11"/>
  <c r="BJ39" i="11" s="1"/>
  <c r="BA39" i="11" s="1"/>
  <c r="BF39" i="11"/>
  <c r="BH40" i="11"/>
  <c r="BK39" i="11" s="1"/>
  <c r="BW35" i="11"/>
  <c r="CA35" i="11" s="1"/>
  <c r="BV35" i="11"/>
  <c r="R17" i="8"/>
  <c r="S17" i="8"/>
  <c r="W17" i="8" s="1"/>
  <c r="R37" i="11"/>
  <c r="CC35" i="11"/>
  <c r="CB35" i="11"/>
  <c r="N16" i="8"/>
  <c r="U16" i="8"/>
  <c r="V16" i="8" s="1"/>
  <c r="T17" i="8"/>
  <c r="AH39" i="11"/>
  <c r="AG39" i="11"/>
  <c r="W37" i="11"/>
  <c r="M37" i="11"/>
  <c r="Y37" i="11"/>
  <c r="X37" i="11"/>
  <c r="BE21" i="8"/>
  <c r="BD21" i="8"/>
  <c r="BC20" i="8" s="1"/>
  <c r="BM39" i="11" l="1"/>
  <c r="BL39" i="11"/>
  <c r="BT35" i="11"/>
  <c r="BS35" i="11"/>
  <c r="BR34" i="11" s="1"/>
  <c r="Y16" i="8"/>
  <c r="M16" i="8"/>
  <c r="X16" i="8"/>
  <c r="AL39" i="11"/>
  <c r="AM38" i="11"/>
  <c r="AN38" i="11" s="1"/>
  <c r="AF38" i="11"/>
  <c r="AJ38" i="11" s="1"/>
  <c r="P37" i="11"/>
  <c r="O37" i="11"/>
  <c r="BJ20" i="8"/>
  <c r="BK20" i="8" s="1"/>
  <c r="BI21" i="8"/>
  <c r="BD39" i="11" l="1"/>
  <c r="BC39" i="11"/>
  <c r="BH39" i="11" s="1"/>
  <c r="BV34" i="11"/>
  <c r="BY34" i="11"/>
  <c r="BZ34" i="11" s="1"/>
  <c r="BQ34" i="11" s="1"/>
  <c r="BX35" i="11"/>
  <c r="P16" i="8"/>
  <c r="O16" i="8"/>
  <c r="AK38" i="11"/>
  <c r="AO38" i="11" s="1"/>
  <c r="AP38" i="11"/>
  <c r="AQ38" i="11"/>
  <c r="AE38" i="11"/>
  <c r="N36" i="11"/>
  <c r="R36" i="11" s="1"/>
  <c r="U36" i="11"/>
  <c r="T37" i="11"/>
  <c r="BM20" i="8"/>
  <c r="BB20" i="8"/>
  <c r="BN20" i="8"/>
  <c r="BB38" i="11" l="1"/>
  <c r="BI38" i="11"/>
  <c r="BJ38" i="11" s="1"/>
  <c r="BW34" i="11"/>
  <c r="CA34" i="11" s="1"/>
  <c r="S36" i="11"/>
  <c r="W36" i="11" s="1"/>
  <c r="CC34" i="11"/>
  <c r="CB34" i="11"/>
  <c r="V36" i="11"/>
  <c r="Y36" i="11" s="1"/>
  <c r="CA36" i="11"/>
  <c r="U15" i="8"/>
  <c r="V15" i="8" s="1"/>
  <c r="N15" i="8"/>
  <c r="T16" i="8"/>
  <c r="R16" i="8"/>
  <c r="S16" i="8"/>
  <c r="W16" i="8" s="1"/>
  <c r="AH38" i="11"/>
  <c r="AG38" i="11"/>
  <c r="BE20" i="8"/>
  <c r="BD20" i="8"/>
  <c r="BC19" i="8" s="1"/>
  <c r="BG38" i="11" l="1"/>
  <c r="BK38" i="11" s="1"/>
  <c r="BF38" i="11"/>
  <c r="BM38" i="11"/>
  <c r="BA38" i="11"/>
  <c r="BL38" i="11"/>
  <c r="BT34" i="11"/>
  <c r="BS34" i="11"/>
  <c r="BR33" i="11" s="1"/>
  <c r="X36" i="11"/>
  <c r="M36" i="11"/>
  <c r="O36" i="11" s="1"/>
  <c r="X15" i="8"/>
  <c r="Y15" i="8"/>
  <c r="M15" i="8"/>
  <c r="AL38" i="11"/>
  <c r="AM37" i="11"/>
  <c r="AN37" i="11" s="1"/>
  <c r="AF37" i="11"/>
  <c r="AJ37" i="11" s="1"/>
  <c r="BJ19" i="8"/>
  <c r="BK19" i="8" s="1"/>
  <c r="BI20" i="8"/>
  <c r="BH20" i="8"/>
  <c r="BL20" i="8" s="1"/>
  <c r="BG20" i="8"/>
  <c r="BD38" i="11" l="1"/>
  <c r="BC38" i="11"/>
  <c r="P36" i="11"/>
  <c r="BY33" i="11"/>
  <c r="BZ33" i="11" s="1"/>
  <c r="BQ33" i="11" s="1"/>
  <c r="BV33" i="11"/>
  <c r="BX34" i="11"/>
  <c r="O15" i="8"/>
  <c r="T15" i="8" s="1"/>
  <c r="P15" i="8"/>
  <c r="AK37" i="11"/>
  <c r="AO37" i="11" s="1"/>
  <c r="AE37" i="11"/>
  <c r="AH37" i="11" s="1"/>
  <c r="AQ37" i="11"/>
  <c r="AP37" i="11"/>
  <c r="U35" i="11"/>
  <c r="V35" i="11" s="1"/>
  <c r="N35" i="11"/>
  <c r="R35" i="11" s="1"/>
  <c r="T36" i="11"/>
  <c r="BN19" i="8"/>
  <c r="BB19" i="8"/>
  <c r="BM19" i="8"/>
  <c r="BB37" i="11" l="1"/>
  <c r="BG37" i="11" s="1"/>
  <c r="BI37" i="11"/>
  <c r="BJ37" i="11" s="1"/>
  <c r="BH38" i="11"/>
  <c r="BW33" i="11"/>
  <c r="CA33" i="11" s="1"/>
  <c r="S35" i="11"/>
  <c r="W35" i="11" s="1"/>
  <c r="S15" i="8"/>
  <c r="W15" i="8" s="1"/>
  <c r="R15" i="8"/>
  <c r="CC33" i="11"/>
  <c r="CB33" i="11"/>
  <c r="N14" i="8"/>
  <c r="U14" i="8"/>
  <c r="V14" i="8" s="1"/>
  <c r="AG37" i="11"/>
  <c r="M35" i="11"/>
  <c r="Y35" i="11"/>
  <c r="X35" i="11"/>
  <c r="BE19" i="8"/>
  <c r="BD19" i="8"/>
  <c r="BF37" i="11" l="1"/>
  <c r="BK37" i="11"/>
  <c r="BL37" i="11"/>
  <c r="BM37" i="11"/>
  <c r="BA37" i="11"/>
  <c r="BI19" i="8"/>
  <c r="BC18" i="8"/>
  <c r="BH19" i="8"/>
  <c r="BL19" i="8" s="1"/>
  <c r="BG19" i="8"/>
  <c r="BT33" i="11"/>
  <c r="BS33" i="11"/>
  <c r="BR32" i="11" s="1"/>
  <c r="M14" i="8"/>
  <c r="X14" i="8"/>
  <c r="Y14" i="8"/>
  <c r="AL37" i="11"/>
  <c r="AF36" i="11"/>
  <c r="AJ36" i="11" s="1"/>
  <c r="AM36" i="11"/>
  <c r="AN36" i="11" s="1"/>
  <c r="P35" i="11"/>
  <c r="O35" i="11"/>
  <c r="BJ18" i="8"/>
  <c r="BK18" i="8" s="1"/>
  <c r="BD37" i="11" l="1"/>
  <c r="BC37" i="11"/>
  <c r="BY32" i="11"/>
  <c r="BZ32" i="11" s="1"/>
  <c r="BQ32" i="11" s="1"/>
  <c r="BV32" i="11"/>
  <c r="BX33" i="11"/>
  <c r="P14" i="8"/>
  <c r="O14" i="8"/>
  <c r="AK36" i="11"/>
  <c r="AO36" i="11" s="1"/>
  <c r="AQ36" i="11"/>
  <c r="AE36" i="11"/>
  <c r="AP36" i="11"/>
  <c r="U34" i="11"/>
  <c r="V34" i="11" s="1"/>
  <c r="N34" i="11"/>
  <c r="S34" i="11" s="1"/>
  <c r="T35" i="11"/>
  <c r="BN18" i="8"/>
  <c r="BM18" i="8"/>
  <c r="BB18" i="8"/>
  <c r="BB36" i="11" l="1"/>
  <c r="BG36" i="11" s="1"/>
  <c r="BI36" i="11"/>
  <c r="BJ36" i="11" s="1"/>
  <c r="BH37" i="11"/>
  <c r="BW32" i="11"/>
  <c r="CA32" i="11" s="1"/>
  <c r="R14" i="8"/>
  <c r="S14" i="8"/>
  <c r="W14" i="8" s="1"/>
  <c r="R34" i="11"/>
  <c r="CC32" i="11"/>
  <c r="CB32" i="11"/>
  <c r="T14" i="8"/>
  <c r="N13" i="8"/>
  <c r="U13" i="8"/>
  <c r="V13" i="8" s="1"/>
  <c r="AH36" i="11"/>
  <c r="AG36" i="11"/>
  <c r="W34" i="11"/>
  <c r="M34" i="11"/>
  <c r="Y34" i="11"/>
  <c r="X34" i="11"/>
  <c r="BE18" i="8"/>
  <c r="BD18" i="8"/>
  <c r="BC17" i="8" s="1"/>
  <c r="BF36" i="11" l="1"/>
  <c r="BK36" i="11"/>
  <c r="BM36" i="11"/>
  <c r="BA36" i="11"/>
  <c r="BL36" i="11"/>
  <c r="BG18" i="8"/>
  <c r="BH18" i="8"/>
  <c r="BL18" i="8" s="1"/>
  <c r="BT32" i="11"/>
  <c r="BS32" i="11"/>
  <c r="BR31" i="11" s="1"/>
  <c r="X13" i="8"/>
  <c r="M13" i="8"/>
  <c r="Y13" i="8"/>
  <c r="AM35" i="11"/>
  <c r="AN35" i="11" s="1"/>
  <c r="AF35" i="11"/>
  <c r="AK35" i="11" s="1"/>
  <c r="AL36" i="11"/>
  <c r="P34" i="11"/>
  <c r="O34" i="11"/>
  <c r="BG17" i="8"/>
  <c r="BJ17" i="8"/>
  <c r="BK17" i="8" s="1"/>
  <c r="BI18" i="8"/>
  <c r="BD36" i="11" l="1"/>
  <c r="BC36" i="11"/>
  <c r="BH36" i="11" s="1"/>
  <c r="BH17" i="8"/>
  <c r="BL17" i="8" s="1"/>
  <c r="BV31" i="11"/>
  <c r="BY31" i="11"/>
  <c r="BZ31" i="11" s="1"/>
  <c r="BQ31" i="11" s="1"/>
  <c r="BX32" i="11"/>
  <c r="P13" i="8"/>
  <c r="O13" i="8"/>
  <c r="AO35" i="11"/>
  <c r="AJ35" i="11"/>
  <c r="AP35" i="11"/>
  <c r="AQ35" i="11"/>
  <c r="AE35" i="11"/>
  <c r="N33" i="11"/>
  <c r="S33" i="11" s="1"/>
  <c r="U33" i="11"/>
  <c r="V33" i="11" s="1"/>
  <c r="T34" i="11"/>
  <c r="BN17" i="8"/>
  <c r="BB17" i="8"/>
  <c r="BM17" i="8"/>
  <c r="BB35" i="11" l="1"/>
  <c r="BI35" i="11"/>
  <c r="BJ35" i="11" s="1"/>
  <c r="BW31" i="11"/>
  <c r="CA31" i="11" s="1"/>
  <c r="R13" i="8"/>
  <c r="S13" i="8"/>
  <c r="W13" i="8" s="1"/>
  <c r="R33" i="11"/>
  <c r="CB31" i="11"/>
  <c r="CC31" i="11"/>
  <c r="N12" i="8"/>
  <c r="S12" i="8" s="1"/>
  <c r="U12" i="8"/>
  <c r="V12" i="8" s="1"/>
  <c r="T13" i="8"/>
  <c r="AG35" i="11"/>
  <c r="AL35" i="11" s="1"/>
  <c r="AH35" i="11"/>
  <c r="W33" i="11"/>
  <c r="M33" i="11"/>
  <c r="X33" i="11"/>
  <c r="Y33" i="11"/>
  <c r="BE17" i="8"/>
  <c r="BD17" i="8"/>
  <c r="BC16" i="8" s="1"/>
  <c r="BL35" i="11" l="1"/>
  <c r="BM35" i="11"/>
  <c r="BA35" i="11"/>
  <c r="R12" i="8"/>
  <c r="BT31" i="11"/>
  <c r="BS31" i="11"/>
  <c r="BR30" i="11" s="1"/>
  <c r="W12" i="8"/>
  <c r="M12" i="8"/>
  <c r="Y12" i="8"/>
  <c r="X12" i="8"/>
  <c r="AF34" i="11"/>
  <c r="AK34" i="11" s="1"/>
  <c r="AO34" i="11" s="1"/>
  <c r="AM34" i="11"/>
  <c r="AN34" i="11" s="1"/>
  <c r="P33" i="11"/>
  <c r="O33" i="11"/>
  <c r="BH16" i="8"/>
  <c r="BJ16" i="8"/>
  <c r="BK16" i="8" s="1"/>
  <c r="BI17" i="8"/>
  <c r="BD35" i="11" l="1"/>
  <c r="BC35" i="11"/>
  <c r="BG16" i="8"/>
  <c r="BV30" i="11"/>
  <c r="BY30" i="11"/>
  <c r="BZ30" i="11" s="1"/>
  <c r="BQ30" i="11" s="1"/>
  <c r="BX31" i="11"/>
  <c r="P12" i="8"/>
  <c r="O12" i="8"/>
  <c r="AJ34" i="11"/>
  <c r="AP34" i="11"/>
  <c r="AQ34" i="11"/>
  <c r="AE34" i="11"/>
  <c r="N32" i="11"/>
  <c r="S32" i="11" s="1"/>
  <c r="U32" i="11"/>
  <c r="V32" i="11" s="1"/>
  <c r="T33" i="11"/>
  <c r="BN16" i="8"/>
  <c r="BM16" i="8"/>
  <c r="BB16" i="8"/>
  <c r="BL16" i="8"/>
  <c r="BG35" i="11" l="1"/>
  <c r="BK35" i="11" s="1"/>
  <c r="BF35" i="11"/>
  <c r="BB34" i="11"/>
  <c r="BF34" i="11" s="1"/>
  <c r="BI34" i="11"/>
  <c r="BJ34" i="11" s="1"/>
  <c r="BH35" i="11"/>
  <c r="BW30" i="11"/>
  <c r="CA30" i="11" s="1"/>
  <c r="R32" i="11"/>
  <c r="CC30" i="11"/>
  <c r="CB30" i="11"/>
  <c r="N11" i="8"/>
  <c r="U11" i="8"/>
  <c r="V11" i="8" s="1"/>
  <c r="T12" i="8"/>
  <c r="AH34" i="11"/>
  <c r="AG34" i="11"/>
  <c r="AL34" i="11" s="1"/>
  <c r="W32" i="11"/>
  <c r="M32" i="11"/>
  <c r="Y32" i="11"/>
  <c r="X32" i="11"/>
  <c r="BE16" i="8"/>
  <c r="BD16" i="8"/>
  <c r="BC15" i="8" s="1"/>
  <c r="BG34" i="11" l="1"/>
  <c r="BK34" i="11" s="1"/>
  <c r="BM34" i="11"/>
  <c r="BA34" i="11"/>
  <c r="BL34" i="11"/>
  <c r="BT30" i="11"/>
  <c r="BS30" i="11"/>
  <c r="BR29" i="11" s="1"/>
  <c r="X11" i="8"/>
  <c r="M11" i="8"/>
  <c r="Y11" i="8"/>
  <c r="AM33" i="11"/>
  <c r="AN33" i="11" s="1"/>
  <c r="AF33" i="11"/>
  <c r="AJ33" i="11" s="1"/>
  <c r="P32" i="11"/>
  <c r="O32" i="11"/>
  <c r="BJ15" i="8"/>
  <c r="BK15" i="8" s="1"/>
  <c r="BI16" i="8"/>
  <c r="BD34" i="11" l="1"/>
  <c r="BC34" i="11"/>
  <c r="BH34" i="11" s="1"/>
  <c r="BW29" i="11"/>
  <c r="BY29" i="11"/>
  <c r="BZ29" i="11" s="1"/>
  <c r="BQ29" i="11" s="1"/>
  <c r="BX30" i="11"/>
  <c r="P11" i="8"/>
  <c r="O11" i="8"/>
  <c r="AK33" i="11"/>
  <c r="AO33" i="11" s="1"/>
  <c r="AP33" i="11"/>
  <c r="AE33" i="11"/>
  <c r="AQ33" i="11"/>
  <c r="N31" i="11"/>
  <c r="S31" i="11" s="1"/>
  <c r="U31" i="11"/>
  <c r="V31" i="11" s="1"/>
  <c r="T32" i="11"/>
  <c r="BN15" i="8"/>
  <c r="BB15" i="8"/>
  <c r="BM15" i="8"/>
  <c r="BB33" i="11" l="1"/>
  <c r="BI33" i="11"/>
  <c r="BJ33" i="11" s="1"/>
  <c r="BV29" i="11"/>
  <c r="CA29" i="11"/>
  <c r="S11" i="8"/>
  <c r="W11" i="8" s="1"/>
  <c r="R11" i="8"/>
  <c r="CC29" i="11"/>
  <c r="CB29" i="11"/>
  <c r="U10" i="8"/>
  <c r="V10" i="8" s="1"/>
  <c r="N10" i="8"/>
  <c r="S10" i="8" s="1"/>
  <c r="T11" i="8"/>
  <c r="AH33" i="11"/>
  <c r="AG33" i="11"/>
  <c r="W31" i="11"/>
  <c r="R31" i="11"/>
  <c r="M31" i="11"/>
  <c r="Y31" i="11"/>
  <c r="X31" i="11"/>
  <c r="BE15" i="8"/>
  <c r="BD15" i="8"/>
  <c r="BA33" i="11" l="1"/>
  <c r="BM33" i="11"/>
  <c r="BL33" i="11"/>
  <c r="BG33" i="11"/>
  <c r="BK33" i="11" s="1"/>
  <c r="BF33" i="11"/>
  <c r="BI15" i="8"/>
  <c r="BC14" i="8"/>
  <c r="BG15" i="8"/>
  <c r="BH15" i="8"/>
  <c r="BL15" i="8" s="1"/>
  <c r="R10" i="8"/>
  <c r="BT29" i="11"/>
  <c r="BS29" i="11"/>
  <c r="BR28" i="11" s="1"/>
  <c r="W10" i="8"/>
  <c r="Y10" i="8"/>
  <c r="X10" i="8"/>
  <c r="M10" i="8"/>
  <c r="AF32" i="11"/>
  <c r="AJ32" i="11" s="1"/>
  <c r="AM32" i="11"/>
  <c r="AN32" i="11" s="1"/>
  <c r="AL33" i="11"/>
  <c r="P31" i="11"/>
  <c r="O31" i="11"/>
  <c r="BJ14" i="8"/>
  <c r="BK14" i="8" s="1"/>
  <c r="BH14" i="8"/>
  <c r="BG14" i="8"/>
  <c r="BD33" i="11" l="1"/>
  <c r="BC33" i="11"/>
  <c r="BL14" i="8"/>
  <c r="BY28" i="11"/>
  <c r="BZ28" i="11" s="1"/>
  <c r="BQ28" i="11" s="1"/>
  <c r="BX29" i="11"/>
  <c r="P10" i="8"/>
  <c r="O10" i="8"/>
  <c r="AK32" i="11"/>
  <c r="AO32" i="11" s="1"/>
  <c r="AE32" i="11"/>
  <c r="AP32" i="11"/>
  <c r="AQ32" i="11"/>
  <c r="N30" i="11"/>
  <c r="R30" i="11" s="1"/>
  <c r="U30" i="11"/>
  <c r="V30" i="11" s="1"/>
  <c r="T31" i="11"/>
  <c r="BM14" i="8"/>
  <c r="BN14" i="8"/>
  <c r="BB14" i="8"/>
  <c r="BB32" i="11" l="1"/>
  <c r="BG32" i="11" s="1"/>
  <c r="BI32" i="11"/>
  <c r="BJ32" i="11" s="1"/>
  <c r="BH33" i="11"/>
  <c r="CC28" i="11"/>
  <c r="CB28" i="11"/>
  <c r="T10" i="8"/>
  <c r="N9" i="8"/>
  <c r="U9" i="8"/>
  <c r="V9" i="8" s="1"/>
  <c r="AH32" i="11"/>
  <c r="AG32" i="11"/>
  <c r="S30" i="11"/>
  <c r="W30" i="11" s="1"/>
  <c r="M30" i="11"/>
  <c r="Y30" i="11"/>
  <c r="X30" i="11"/>
  <c r="BE14" i="8"/>
  <c r="BD14" i="8"/>
  <c r="BC13" i="8" s="1"/>
  <c r="BF32" i="11" l="1"/>
  <c r="BM32" i="11"/>
  <c r="BL32" i="11"/>
  <c r="BA32" i="11"/>
  <c r="BK32" i="11"/>
  <c r="BT28" i="11"/>
  <c r="BS28" i="11"/>
  <c r="Y9" i="8"/>
  <c r="M9" i="8"/>
  <c r="X9" i="8"/>
  <c r="AF31" i="11"/>
  <c r="AK31" i="11" s="1"/>
  <c r="AM31" i="11"/>
  <c r="AN31" i="11" s="1"/>
  <c r="AL32" i="11"/>
  <c r="P30" i="11"/>
  <c r="O30" i="11"/>
  <c r="BH13" i="8"/>
  <c r="BG13" i="8"/>
  <c r="BJ13" i="8"/>
  <c r="BK13" i="8" s="1"/>
  <c r="BI14" i="8"/>
  <c r="BD32" i="11" l="1"/>
  <c r="BC32" i="11"/>
  <c r="BW27" i="11"/>
  <c r="BR27" i="11"/>
  <c r="BV28" i="11"/>
  <c r="BW28" i="11"/>
  <c r="BY27" i="11"/>
  <c r="BZ27" i="11" s="1"/>
  <c r="BQ27" i="11" s="1"/>
  <c r="BV27" i="11"/>
  <c r="BX28" i="11"/>
  <c r="P9" i="8"/>
  <c r="O9" i="8"/>
  <c r="AO31" i="11"/>
  <c r="AJ31" i="11"/>
  <c r="AP31" i="11"/>
  <c r="AQ31" i="11"/>
  <c r="AE31" i="11"/>
  <c r="N29" i="11"/>
  <c r="R29" i="11" s="1"/>
  <c r="U29" i="11"/>
  <c r="V29" i="11" s="1"/>
  <c r="T30" i="11"/>
  <c r="BL13" i="8"/>
  <c r="BB13" i="8"/>
  <c r="BN13" i="8"/>
  <c r="BM13" i="8"/>
  <c r="BB31" i="11" l="1"/>
  <c r="BI31" i="11"/>
  <c r="BJ31" i="11" s="1"/>
  <c r="BH32" i="11"/>
  <c r="S9" i="8"/>
  <c r="W9" i="8" s="1"/>
  <c r="R9" i="8"/>
  <c r="CA27" i="11"/>
  <c r="CC27" i="11"/>
  <c r="CB27" i="11"/>
  <c r="N8" i="8"/>
  <c r="S8" i="8" s="1"/>
  <c r="U8" i="8"/>
  <c r="V8" i="8" s="1"/>
  <c r="T9" i="8"/>
  <c r="AH31" i="11"/>
  <c r="AG31" i="11"/>
  <c r="S29" i="11"/>
  <c r="W29" i="11" s="1"/>
  <c r="M29" i="11"/>
  <c r="Y29" i="11"/>
  <c r="X29" i="11"/>
  <c r="BD13" i="8"/>
  <c r="BE13" i="8"/>
  <c r="BA31" i="11" l="1"/>
  <c r="BL31" i="11"/>
  <c r="BM31" i="11"/>
  <c r="BI13" i="8"/>
  <c r="BC12" i="8"/>
  <c r="R8" i="8"/>
  <c r="BT27" i="11"/>
  <c r="BS27" i="11"/>
  <c r="W8" i="8"/>
  <c r="Y8" i="8"/>
  <c r="M8" i="8"/>
  <c r="X8" i="8"/>
  <c r="AF30" i="11"/>
  <c r="AK30" i="11" s="1"/>
  <c r="AM30" i="11"/>
  <c r="AN30" i="11" s="1"/>
  <c r="AL31" i="11"/>
  <c r="P29" i="11"/>
  <c r="O29" i="11"/>
  <c r="BG12" i="8"/>
  <c r="BJ12" i="8"/>
  <c r="BK12" i="8" s="1"/>
  <c r="BH12" i="8"/>
  <c r="BD31" i="11" l="1"/>
  <c r="BC31" i="11"/>
  <c r="BL12" i="8"/>
  <c r="BW26" i="11"/>
  <c r="BR26" i="11"/>
  <c r="BV26" i="11"/>
  <c r="BY26" i="11"/>
  <c r="BZ26" i="11" s="1"/>
  <c r="BQ26" i="11" s="1"/>
  <c r="BX27" i="11"/>
  <c r="AO30" i="11"/>
  <c r="P8" i="8"/>
  <c r="O8" i="8"/>
  <c r="AJ30" i="11"/>
  <c r="AP30" i="11"/>
  <c r="AQ30" i="11"/>
  <c r="AE30" i="11"/>
  <c r="N28" i="11"/>
  <c r="S28" i="11" s="1"/>
  <c r="U28" i="11"/>
  <c r="T29" i="11"/>
  <c r="BN12" i="8"/>
  <c r="BB12" i="8"/>
  <c r="BM12" i="8"/>
  <c r="BG31" i="11" l="1"/>
  <c r="BK31" i="11" s="1"/>
  <c r="BF31" i="11"/>
  <c r="BB30" i="11"/>
  <c r="BI30" i="11"/>
  <c r="BJ30" i="11" s="1"/>
  <c r="BH31" i="11"/>
  <c r="V28" i="11"/>
  <c r="M28" i="11" s="1"/>
  <c r="CA28" i="11"/>
  <c r="CA26" i="11"/>
  <c r="CC26" i="11"/>
  <c r="CB26" i="11"/>
  <c r="N7" i="8"/>
  <c r="S7" i="8" s="1"/>
  <c r="U7" i="8"/>
  <c r="V7" i="8" s="1"/>
  <c r="T8" i="8"/>
  <c r="AH30" i="11"/>
  <c r="AG30" i="11"/>
  <c r="W28" i="11"/>
  <c r="R28" i="11"/>
  <c r="BE12" i="8"/>
  <c r="BD12" i="8"/>
  <c r="BC11" i="8" s="1"/>
  <c r="BL30" i="11" l="1"/>
  <c r="BM30" i="11"/>
  <c r="BA30" i="11"/>
  <c r="BF30" i="11"/>
  <c r="BG30" i="11"/>
  <c r="BK30" i="11" s="1"/>
  <c r="X28" i="11"/>
  <c r="Y28" i="11"/>
  <c r="R7" i="8"/>
  <c r="BT26" i="11"/>
  <c r="BS26" i="11"/>
  <c r="BR25" i="11" s="1"/>
  <c r="W7" i="8"/>
  <c r="M7" i="8"/>
  <c r="Y7" i="8"/>
  <c r="X7" i="8"/>
  <c r="AF29" i="11"/>
  <c r="AJ29" i="11" s="1"/>
  <c r="AM29" i="11"/>
  <c r="AN29" i="11" s="1"/>
  <c r="AL30" i="11"/>
  <c r="P28" i="11"/>
  <c r="O28" i="11"/>
  <c r="BH11" i="8"/>
  <c r="BJ11" i="8"/>
  <c r="BK11" i="8" s="1"/>
  <c r="BG11" i="8"/>
  <c r="BI12" i="8"/>
  <c r="BD30" i="11" l="1"/>
  <c r="BC30" i="11"/>
  <c r="BX26" i="11"/>
  <c r="BW25" i="11"/>
  <c r="BY25" i="11"/>
  <c r="BZ25" i="11" s="1"/>
  <c r="BQ25" i="11" s="1"/>
  <c r="BV25" i="11"/>
  <c r="P7" i="8"/>
  <c r="O7" i="8"/>
  <c r="AK29" i="11"/>
  <c r="AO29" i="11" s="1"/>
  <c r="AP29" i="11"/>
  <c r="AQ29" i="11"/>
  <c r="AE29" i="11"/>
  <c r="U27" i="11"/>
  <c r="V27" i="11" s="1"/>
  <c r="N27" i="11"/>
  <c r="R27" i="11" s="1"/>
  <c r="T28" i="11"/>
  <c r="BB11" i="8"/>
  <c r="BM11" i="8"/>
  <c r="BN11" i="8"/>
  <c r="BL11" i="8"/>
  <c r="BB29" i="11" l="1"/>
  <c r="BG29" i="11" s="1"/>
  <c r="BI29" i="11"/>
  <c r="BJ29" i="11" s="1"/>
  <c r="BH30" i="11"/>
  <c r="CA25" i="11"/>
  <c r="CC25" i="11"/>
  <c r="CB25" i="11"/>
  <c r="U6" i="8"/>
  <c r="V6" i="8" s="1"/>
  <c r="N6" i="8"/>
  <c r="R6" i="8" s="1"/>
  <c r="T7" i="8"/>
  <c r="AH29" i="11"/>
  <c r="AG29" i="11"/>
  <c r="S27" i="11"/>
  <c r="W27" i="11" s="1"/>
  <c r="M27" i="11"/>
  <c r="Y27" i="11"/>
  <c r="X27" i="11"/>
  <c r="BE11" i="8"/>
  <c r="BD11" i="8"/>
  <c r="BC10" i="8" s="1"/>
  <c r="BF29" i="11" l="1"/>
  <c r="BK29" i="11"/>
  <c r="BM29" i="11"/>
  <c r="BA29" i="11"/>
  <c r="BL29" i="11"/>
  <c r="S6" i="8"/>
  <c r="W6" i="8" s="1"/>
  <c r="BT25" i="11"/>
  <c r="BS25" i="11"/>
  <c r="Y6" i="8"/>
  <c r="M6" i="8"/>
  <c r="O6" i="8" s="1"/>
  <c r="X6" i="8"/>
  <c r="AL29" i="11"/>
  <c r="AF28" i="11"/>
  <c r="AK28" i="11" s="1"/>
  <c r="AM28" i="11"/>
  <c r="AN28" i="11" s="1"/>
  <c r="P27" i="11"/>
  <c r="O27" i="11"/>
  <c r="BG10" i="8"/>
  <c r="BJ10" i="8"/>
  <c r="BK10" i="8" s="1"/>
  <c r="BI11" i="8"/>
  <c r="BD29" i="11" l="1"/>
  <c r="BC29" i="11"/>
  <c r="BW24" i="11"/>
  <c r="BR24" i="11"/>
  <c r="BV24" i="11"/>
  <c r="BY24" i="11"/>
  <c r="BZ24" i="11" s="1"/>
  <c r="BQ24" i="11" s="1"/>
  <c r="BX25" i="11"/>
  <c r="AO28" i="11"/>
  <c r="N5" i="8"/>
  <c r="R5" i="8" s="1"/>
  <c r="U5" i="8"/>
  <c r="P6" i="8"/>
  <c r="T6" i="8"/>
  <c r="AJ28" i="11"/>
  <c r="AE28" i="11"/>
  <c r="AP28" i="11"/>
  <c r="AQ28" i="11"/>
  <c r="BH10" i="8"/>
  <c r="BL10" i="8" s="1"/>
  <c r="U26" i="11"/>
  <c r="V26" i="11" s="1"/>
  <c r="N26" i="11"/>
  <c r="S26" i="11" s="1"/>
  <c r="T27" i="11"/>
  <c r="BM10" i="8"/>
  <c r="BB10" i="8"/>
  <c r="BN10" i="8"/>
  <c r="BB28" i="11" l="1"/>
  <c r="BF28" i="11" s="1"/>
  <c r="BI28" i="11"/>
  <c r="BJ28" i="11" s="1"/>
  <c r="BH29" i="11"/>
  <c r="CA24" i="11"/>
  <c r="CB24" i="11"/>
  <c r="CC24" i="11"/>
  <c r="S5" i="8"/>
  <c r="W5" i="8" s="1"/>
  <c r="D31" i="3"/>
  <c r="D32" i="3"/>
  <c r="V5" i="8"/>
  <c r="AH28" i="11"/>
  <c r="AG28" i="11"/>
  <c r="W26" i="11"/>
  <c r="R26" i="11"/>
  <c r="M26" i="11"/>
  <c r="Y26" i="11"/>
  <c r="X26" i="11"/>
  <c r="BE10" i="8"/>
  <c r="BD10" i="8"/>
  <c r="BC9" i="8" s="1"/>
  <c r="BG28" i="11" l="1"/>
  <c r="BK28" i="11" s="1"/>
  <c r="BA28" i="11"/>
  <c r="BM28" i="11"/>
  <c r="BL28" i="11"/>
  <c r="BT24" i="11"/>
  <c r="BS24" i="11"/>
  <c r="D21" i="3"/>
  <c r="D23" i="3"/>
  <c r="Y5" i="8"/>
  <c r="D38" i="3" s="1"/>
  <c r="X5" i="8"/>
  <c r="D37" i="3" s="1"/>
  <c r="M5" i="8"/>
  <c r="D7" i="3"/>
  <c r="D8" i="3"/>
  <c r="AF27" i="11"/>
  <c r="AK27" i="11" s="1"/>
  <c r="AM27" i="11"/>
  <c r="AN27" i="11" s="1"/>
  <c r="AL28" i="11"/>
  <c r="P26" i="11"/>
  <c r="O26" i="11"/>
  <c r="BG9" i="8"/>
  <c r="BJ9" i="8"/>
  <c r="BK9" i="8" s="1"/>
  <c r="BI10" i="8"/>
  <c r="D35" i="3" l="1"/>
  <c r="BD28" i="11"/>
  <c r="BC28" i="11"/>
  <c r="BW23" i="11"/>
  <c r="BR23" i="11"/>
  <c r="BV23" i="11"/>
  <c r="BY23" i="11"/>
  <c r="BZ23" i="11" s="1"/>
  <c r="BQ23" i="11" s="1"/>
  <c r="BX24" i="11"/>
  <c r="D9" i="3"/>
  <c r="D12" i="3" s="1"/>
  <c r="D20" i="3"/>
  <c r="P5" i="8"/>
  <c r="D19" i="3"/>
  <c r="O5" i="8"/>
  <c r="D42" i="3" s="1"/>
  <c r="D43" i="3" s="1"/>
  <c r="AO27" i="11"/>
  <c r="AJ27" i="11"/>
  <c r="AP27" i="11"/>
  <c r="AE27" i="11"/>
  <c r="AQ27" i="11"/>
  <c r="N25" i="11"/>
  <c r="S25" i="11" s="1"/>
  <c r="U25" i="11"/>
  <c r="V25" i="11" s="1"/>
  <c r="T26" i="11"/>
  <c r="BH9" i="8"/>
  <c r="BL9" i="8" s="1"/>
  <c r="BM9" i="8"/>
  <c r="BB9" i="8"/>
  <c r="BN9" i="8"/>
  <c r="BB27" i="11" l="1"/>
  <c r="BG27" i="11" s="1"/>
  <c r="BI27" i="11"/>
  <c r="BJ27" i="11" s="1"/>
  <c r="BH28" i="11"/>
  <c r="CA23" i="11"/>
  <c r="CC23" i="11"/>
  <c r="CB23" i="11"/>
  <c r="T5" i="8"/>
  <c r="D15" i="3" s="1"/>
  <c r="D36" i="3" s="1"/>
  <c r="D24" i="3"/>
  <c r="D26" i="3"/>
  <c r="D27" i="3" s="1"/>
  <c r="D25" i="3"/>
  <c r="AH27" i="11"/>
  <c r="AG27" i="11"/>
  <c r="W25" i="11"/>
  <c r="R25" i="11"/>
  <c r="M25" i="11"/>
  <c r="Y25" i="11"/>
  <c r="X25" i="11"/>
  <c r="BE9" i="8"/>
  <c r="BD9" i="8"/>
  <c r="BF27" i="11" l="1"/>
  <c r="BK27" i="11"/>
  <c r="BA27" i="11"/>
  <c r="BM27" i="11"/>
  <c r="BL27" i="11"/>
  <c r="BI9" i="8"/>
  <c r="BC8" i="8"/>
  <c r="BG8" i="8" s="1"/>
  <c r="BT23" i="11"/>
  <c r="BS23" i="11"/>
  <c r="D17" i="3"/>
  <c r="AM26" i="11"/>
  <c r="AN26" i="11" s="1"/>
  <c r="AF26" i="11"/>
  <c r="AJ26" i="11" s="1"/>
  <c r="AL27" i="11"/>
  <c r="P25" i="11"/>
  <c r="O25" i="11"/>
  <c r="BJ8" i="8"/>
  <c r="BK8" i="8" s="1"/>
  <c r="BD27" i="11" l="1"/>
  <c r="BC27" i="11"/>
  <c r="BW22" i="11"/>
  <c r="BR22" i="11"/>
  <c r="BV22" i="11"/>
  <c r="BY22" i="11"/>
  <c r="BZ22" i="11" s="1"/>
  <c r="BQ22" i="11" s="1"/>
  <c r="BX23" i="11"/>
  <c r="D33" i="3"/>
  <c r="D34" i="3" s="1"/>
  <c r="D28" i="3"/>
  <c r="AK26" i="11"/>
  <c r="AO26" i="11" s="1"/>
  <c r="AE26" i="11"/>
  <c r="AP26" i="11"/>
  <c r="AQ26" i="11"/>
  <c r="U24" i="11"/>
  <c r="V24" i="11" s="1"/>
  <c r="N24" i="11"/>
  <c r="R24" i="11" s="1"/>
  <c r="T25" i="11"/>
  <c r="BH8" i="8"/>
  <c r="BL8" i="8" s="1"/>
  <c r="BM8" i="8"/>
  <c r="BB8" i="8"/>
  <c r="BN8" i="8"/>
  <c r="BB26" i="11" l="1"/>
  <c r="BI26" i="11"/>
  <c r="BJ26" i="11" s="1"/>
  <c r="BH27" i="11"/>
  <c r="CA22" i="11"/>
  <c r="CB22" i="11"/>
  <c r="CC22" i="11"/>
  <c r="AH26" i="11"/>
  <c r="AG26" i="11"/>
  <c r="S24" i="11"/>
  <c r="W24" i="11" s="1"/>
  <c r="M24" i="11"/>
  <c r="Y24" i="11"/>
  <c r="X24" i="11"/>
  <c r="BE8" i="8"/>
  <c r="BD8" i="8"/>
  <c r="BM26" i="11" l="1"/>
  <c r="BL26" i="11"/>
  <c r="BA26" i="11"/>
  <c r="BG26" i="11"/>
  <c r="BK26" i="11" s="1"/>
  <c r="BF26" i="11"/>
  <c r="BI8" i="8"/>
  <c r="BC7" i="8"/>
  <c r="BH7" i="8" s="1"/>
  <c r="BT22" i="11"/>
  <c r="BS22" i="11"/>
  <c r="AL26" i="11"/>
  <c r="AM25" i="11"/>
  <c r="AN25" i="11" s="1"/>
  <c r="AF25" i="11"/>
  <c r="AK25" i="11" s="1"/>
  <c r="P24" i="11"/>
  <c r="O24" i="11"/>
  <c r="BJ7" i="8"/>
  <c r="BK7" i="8" s="1"/>
  <c r="BD26" i="11" l="1"/>
  <c r="BC26" i="11"/>
  <c r="BH26" i="11" s="1"/>
  <c r="BL7" i="8"/>
  <c r="BW21" i="11"/>
  <c r="BR21" i="11"/>
  <c r="BY21" i="11"/>
  <c r="BZ21" i="11" s="1"/>
  <c r="BQ21" i="11" s="1"/>
  <c r="BV21" i="11"/>
  <c r="BX22" i="11"/>
  <c r="AO25" i="11"/>
  <c r="AJ25" i="11"/>
  <c r="AP25" i="11"/>
  <c r="AE25" i="11"/>
  <c r="AG25" i="11" s="1"/>
  <c r="AQ25" i="11"/>
  <c r="U23" i="11"/>
  <c r="V23" i="11" s="1"/>
  <c r="N23" i="11"/>
  <c r="S23" i="11" s="1"/>
  <c r="T24" i="11"/>
  <c r="BG7" i="8"/>
  <c r="BB7" i="8"/>
  <c r="BN7" i="8"/>
  <c r="BM7" i="8"/>
  <c r="BB25" i="11" l="1"/>
  <c r="BG25" i="11" s="1"/>
  <c r="BK25" i="11" s="1"/>
  <c r="BI25" i="11"/>
  <c r="BJ25" i="11" s="1"/>
  <c r="CA21" i="11"/>
  <c r="CC21" i="11"/>
  <c r="CB21" i="11"/>
  <c r="AM24" i="11"/>
  <c r="AN24" i="11" s="1"/>
  <c r="AF24" i="11"/>
  <c r="AJ24" i="11" s="1"/>
  <c r="AH25" i="11"/>
  <c r="AL25" i="11"/>
  <c r="W23" i="11"/>
  <c r="R23" i="11"/>
  <c r="M23" i="11"/>
  <c r="Y23" i="11"/>
  <c r="X23" i="11"/>
  <c r="BE7" i="8"/>
  <c r="BD7" i="8"/>
  <c r="BF25" i="11" l="1"/>
  <c r="BM25" i="11"/>
  <c r="BL25" i="11"/>
  <c r="BA25" i="11"/>
  <c r="BI7" i="8"/>
  <c r="BC6" i="8"/>
  <c r="BG6" i="8" s="1"/>
  <c r="BT21" i="11"/>
  <c r="BS21" i="11"/>
  <c r="AK24" i="11"/>
  <c r="AO24" i="11" s="1"/>
  <c r="AE24" i="11"/>
  <c r="AQ24" i="11"/>
  <c r="AP24" i="11"/>
  <c r="P23" i="11"/>
  <c r="O23" i="11"/>
  <c r="T23" i="11" s="1"/>
  <c r="BJ6" i="8"/>
  <c r="BK6" i="8" s="1"/>
  <c r="BM6" i="8" s="1"/>
  <c r="BD25" i="11" l="1"/>
  <c r="BC25" i="11"/>
  <c r="BW20" i="11"/>
  <c r="BR20" i="11"/>
  <c r="BV20" i="11"/>
  <c r="BY20" i="11"/>
  <c r="BZ20" i="11" s="1"/>
  <c r="BQ20" i="11" s="1"/>
  <c r="BX21" i="11"/>
  <c r="AH24" i="11"/>
  <c r="AG24" i="11"/>
  <c r="U22" i="11"/>
  <c r="V22" i="11" s="1"/>
  <c r="N22" i="11"/>
  <c r="R22" i="11" s="1"/>
  <c r="BH6" i="8"/>
  <c r="BL6" i="8" s="1"/>
  <c r="BB6" i="8"/>
  <c r="BN6" i="8"/>
  <c r="BB24" i="11" l="1"/>
  <c r="BG24" i="11" s="1"/>
  <c r="BI24" i="11"/>
  <c r="BJ24" i="11" s="1"/>
  <c r="BH25" i="11"/>
  <c r="CA20" i="11"/>
  <c r="CC20" i="11"/>
  <c r="CB20" i="11"/>
  <c r="AF23" i="11"/>
  <c r="AJ23" i="11" s="1"/>
  <c r="AM23" i="11"/>
  <c r="AN23" i="11" s="1"/>
  <c r="AL24" i="11"/>
  <c r="S22" i="11"/>
  <c r="W22" i="11" s="1"/>
  <c r="M22" i="11"/>
  <c r="X22" i="11"/>
  <c r="Y22" i="11"/>
  <c r="BE6" i="8"/>
  <c r="BD6" i="8"/>
  <c r="BC5" i="8" s="1"/>
  <c r="BF24" i="11" l="1"/>
  <c r="BL24" i="11"/>
  <c r="BA24" i="11"/>
  <c r="BM24" i="11"/>
  <c r="BK24" i="11"/>
  <c r="BJ5" i="8"/>
  <c r="BK5" i="8" s="1"/>
  <c r="BT20" i="11"/>
  <c r="BS20" i="11"/>
  <c r="BG5" i="8"/>
  <c r="BI6" i="8"/>
  <c r="AK23" i="11"/>
  <c r="AO23" i="11" s="1"/>
  <c r="AP23" i="11"/>
  <c r="AQ23" i="11"/>
  <c r="AE23" i="11"/>
  <c r="P22" i="11"/>
  <c r="O22" i="11"/>
  <c r="BD24" i="11" l="1"/>
  <c r="BC24" i="11"/>
  <c r="BW19" i="11"/>
  <c r="BR19" i="11"/>
  <c r="BM5" i="8"/>
  <c r="BB5" i="8"/>
  <c r="H20" i="3" s="1"/>
  <c r="BY19" i="11"/>
  <c r="BZ19" i="11" s="1"/>
  <c r="BQ19" i="11" s="1"/>
  <c r="BV19" i="11"/>
  <c r="BX20" i="11"/>
  <c r="BH5" i="8"/>
  <c r="BN5" i="8"/>
  <c r="AH23" i="11"/>
  <c r="AG23" i="11"/>
  <c r="N21" i="11"/>
  <c r="S21" i="11" s="1"/>
  <c r="U21" i="11"/>
  <c r="V21" i="11" s="1"/>
  <c r="T22" i="11"/>
  <c r="H32" i="3"/>
  <c r="H31" i="3"/>
  <c r="BB23" i="11" l="1"/>
  <c r="BF23" i="11" s="1"/>
  <c r="BI23" i="11"/>
  <c r="BJ23" i="11" s="1"/>
  <c r="BH24" i="11"/>
  <c r="BL5" i="8"/>
  <c r="H21" i="3"/>
  <c r="BD5" i="8"/>
  <c r="CA19" i="11"/>
  <c r="CB19" i="11"/>
  <c r="CC19" i="11"/>
  <c r="AF22" i="11"/>
  <c r="AK22" i="11" s="1"/>
  <c r="AM22" i="11"/>
  <c r="AN22" i="11" s="1"/>
  <c r="AL23" i="11"/>
  <c r="W21" i="11"/>
  <c r="R21" i="11"/>
  <c r="M21" i="11"/>
  <c r="X21" i="11"/>
  <c r="Y21" i="11"/>
  <c r="H38" i="3"/>
  <c r="H37" i="3"/>
  <c r="L23" i="3"/>
  <c r="L24" i="3" s="1"/>
  <c r="H23" i="3"/>
  <c r="BG23" i="11" l="1"/>
  <c r="BK23" i="11" s="1"/>
  <c r="BA23" i="11"/>
  <c r="BL23" i="11"/>
  <c r="BM23" i="11"/>
  <c r="BT19" i="11"/>
  <c r="BS19" i="11"/>
  <c r="AO22" i="11"/>
  <c r="AJ22" i="11"/>
  <c r="AP22" i="11"/>
  <c r="AE22" i="11"/>
  <c r="AQ22" i="11"/>
  <c r="P21" i="11"/>
  <c r="O21" i="11"/>
  <c r="H8" i="3"/>
  <c r="H7" i="3"/>
  <c r="BE5" i="8"/>
  <c r="H19" i="3"/>
  <c r="H25" i="3" s="1"/>
  <c r="H42" i="3"/>
  <c r="H35" i="3" l="1"/>
  <c r="BD23" i="11"/>
  <c r="BC23" i="11"/>
  <c r="BW18" i="11"/>
  <c r="BR18" i="11"/>
  <c r="BI5" i="8"/>
  <c r="H15" i="3" s="1"/>
  <c r="H36" i="3" s="1"/>
  <c r="BV18" i="11"/>
  <c r="BY18" i="11"/>
  <c r="BZ18" i="11" s="1"/>
  <c r="BQ18" i="11" s="1"/>
  <c r="BX19" i="11"/>
  <c r="H43" i="3"/>
  <c r="AH22" i="11"/>
  <c r="AG22" i="11"/>
  <c r="N20" i="11"/>
  <c r="U20" i="11"/>
  <c r="V20" i="11" s="1"/>
  <c r="T21" i="11"/>
  <c r="H26" i="3"/>
  <c r="H27" i="3" s="1"/>
  <c r="H24" i="3"/>
  <c r="H9" i="3"/>
  <c r="H12" i="3" s="1"/>
  <c r="BB22" i="11" l="1"/>
  <c r="BG22" i="11" s="1"/>
  <c r="BI22" i="11"/>
  <c r="BJ22" i="11" s="1"/>
  <c r="BH23" i="11"/>
  <c r="CA18" i="11"/>
  <c r="CC18" i="11"/>
  <c r="CB18" i="11"/>
  <c r="AM21" i="11"/>
  <c r="AN21" i="11" s="1"/>
  <c r="AF21" i="11"/>
  <c r="AK21" i="11" s="1"/>
  <c r="AL22" i="11"/>
  <c r="M20" i="11"/>
  <c r="X20" i="11"/>
  <c r="Y20" i="11"/>
  <c r="H17" i="3"/>
  <c r="H33" i="3" s="1"/>
  <c r="H34" i="3" s="1"/>
  <c r="BK22" i="11" l="1"/>
  <c r="BF22" i="11"/>
  <c r="BA22" i="11"/>
  <c r="BM22" i="11"/>
  <c r="BL22" i="11"/>
  <c r="BT18" i="11"/>
  <c r="BS18" i="11"/>
  <c r="AO21" i="11"/>
  <c r="AJ21" i="11"/>
  <c r="AE21" i="11"/>
  <c r="AQ21" i="11"/>
  <c r="AP21" i="11"/>
  <c r="H28" i="3"/>
  <c r="P20" i="11"/>
  <c r="O20" i="11"/>
  <c r="T20" i="11" s="1"/>
  <c r="BD22" i="11" l="1"/>
  <c r="BC22" i="11"/>
  <c r="BH22" i="11" s="1"/>
  <c r="BW17" i="11"/>
  <c r="BR17" i="11"/>
  <c r="S20" i="11"/>
  <c r="W20" i="11" s="1"/>
  <c r="R20" i="11"/>
  <c r="BX18" i="11"/>
  <c r="BV17" i="11"/>
  <c r="BY17" i="11"/>
  <c r="BZ17" i="11" s="1"/>
  <c r="BQ17" i="11" s="1"/>
  <c r="AG21" i="11"/>
  <c r="AL21" i="11" s="1"/>
  <c r="AH21" i="11"/>
  <c r="U19" i="11"/>
  <c r="V19" i="11" s="1"/>
  <c r="N19" i="11"/>
  <c r="BB21" i="11" l="1"/>
  <c r="BF21" i="11" s="1"/>
  <c r="BI21" i="11"/>
  <c r="BJ21" i="11" s="1"/>
  <c r="CA17" i="11"/>
  <c r="CC17" i="11"/>
  <c r="CB17" i="11"/>
  <c r="AF20" i="11"/>
  <c r="AM20" i="11"/>
  <c r="AN20" i="11" s="1"/>
  <c r="M19" i="11"/>
  <c r="X19" i="11"/>
  <c r="Y19" i="11"/>
  <c r="BG21" i="11" l="1"/>
  <c r="BK21" i="11" s="1"/>
  <c r="BA21" i="11"/>
  <c r="BM21" i="11"/>
  <c r="BL21" i="11"/>
  <c r="BS17" i="11"/>
  <c r="BR16" i="11" s="1"/>
  <c r="BT17" i="11"/>
  <c r="AP20" i="11"/>
  <c r="AQ20" i="11"/>
  <c r="AE20" i="11"/>
  <c r="P19" i="11"/>
  <c r="O19" i="11"/>
  <c r="T19" i="11" s="1"/>
  <c r="BD21" i="11" l="1"/>
  <c r="BC21" i="11"/>
  <c r="BX17" i="11"/>
  <c r="BW16" i="11"/>
  <c r="R19" i="11"/>
  <c r="S19" i="11"/>
  <c r="W19" i="11" s="1"/>
  <c r="BY16" i="11"/>
  <c r="BZ16" i="11" s="1"/>
  <c r="BQ16" i="11" s="1"/>
  <c r="BV16" i="11"/>
  <c r="AH20" i="11"/>
  <c r="AG20" i="11"/>
  <c r="AL20" i="11" s="1"/>
  <c r="N18" i="11"/>
  <c r="S18" i="11" s="1"/>
  <c r="W18" i="11" s="1"/>
  <c r="U18" i="11"/>
  <c r="V18" i="11" s="1"/>
  <c r="BI20" i="11" l="1"/>
  <c r="BJ20" i="11" s="1"/>
  <c r="BB20" i="11"/>
  <c r="BF20" i="11" s="1"/>
  <c r="BH21" i="11"/>
  <c r="CA16" i="11"/>
  <c r="AK20" i="11"/>
  <c r="AO20" i="11" s="1"/>
  <c r="AJ20" i="11"/>
  <c r="CB16" i="11"/>
  <c r="CC16" i="11"/>
  <c r="AM19" i="11"/>
  <c r="AN19" i="11" s="1"/>
  <c r="AF19" i="11"/>
  <c r="AK19" i="11" s="1"/>
  <c r="AO19" i="11" s="1"/>
  <c r="R18" i="11"/>
  <c r="M18" i="11"/>
  <c r="X18" i="11"/>
  <c r="Y18" i="11"/>
  <c r="BG20" i="11" l="1"/>
  <c r="BK20" i="11" s="1"/>
  <c r="BA20" i="11"/>
  <c r="BL20" i="11"/>
  <c r="BM20" i="11"/>
  <c r="BT16" i="11"/>
  <c r="BS16" i="11"/>
  <c r="AJ19" i="11"/>
  <c r="AE19" i="11"/>
  <c r="AQ19" i="11"/>
  <c r="AP19" i="11"/>
  <c r="P18" i="11"/>
  <c r="O18" i="11"/>
  <c r="T18" i="11" s="1"/>
  <c r="BD20" i="11" l="1"/>
  <c r="BC20" i="11"/>
  <c r="BW15" i="11"/>
  <c r="BR15" i="11"/>
  <c r="BV15" i="11"/>
  <c r="BY15" i="11"/>
  <c r="BZ15" i="11" s="1"/>
  <c r="BQ15" i="11" s="1"/>
  <c r="BX16" i="11"/>
  <c r="AH19" i="11"/>
  <c r="AG19" i="11"/>
  <c r="AL19" i="11" s="1"/>
  <c r="U17" i="11"/>
  <c r="V17" i="11" s="1"/>
  <c r="N17" i="11"/>
  <c r="BB19" i="11" l="1"/>
  <c r="BG19" i="11" s="1"/>
  <c r="BI19" i="11"/>
  <c r="BJ19" i="11" s="1"/>
  <c r="BH20" i="11"/>
  <c r="CA15" i="11"/>
  <c r="BT15" i="11"/>
  <c r="CC15" i="11"/>
  <c r="CB15" i="11"/>
  <c r="AF18" i="11"/>
  <c r="AK18" i="11" s="1"/>
  <c r="AO18" i="11" s="1"/>
  <c r="AM18" i="11"/>
  <c r="AN18" i="11" s="1"/>
  <c r="M17" i="11"/>
  <c r="O17" i="11" s="1"/>
  <c r="X17" i="11"/>
  <c r="Y17" i="11"/>
  <c r="BF19" i="11" l="1"/>
  <c r="BK19" i="11"/>
  <c r="BM19" i="11"/>
  <c r="BA19" i="11"/>
  <c r="BL19" i="11"/>
  <c r="BS15" i="11"/>
  <c r="AJ18" i="11"/>
  <c r="AE18" i="11"/>
  <c r="AP18" i="11"/>
  <c r="AQ18" i="11"/>
  <c r="N16" i="11"/>
  <c r="S16" i="11" s="1"/>
  <c r="U16" i="11"/>
  <c r="V16" i="11" s="1"/>
  <c r="P17" i="11"/>
  <c r="T17" i="11"/>
  <c r="S17" i="11" l="1"/>
  <c r="W17" i="11" s="1"/>
  <c r="R17" i="11"/>
  <c r="BD19" i="11"/>
  <c r="BC19" i="11"/>
  <c r="BH19" i="11" s="1"/>
  <c r="BW14" i="11"/>
  <c r="BR14" i="11"/>
  <c r="BX15" i="11"/>
  <c r="BV14" i="11"/>
  <c r="BY14" i="11"/>
  <c r="BZ14" i="11" s="1"/>
  <c r="BQ14" i="11" s="1"/>
  <c r="AH18" i="11"/>
  <c r="AG18" i="11"/>
  <c r="R16" i="11"/>
  <c r="W16" i="11"/>
  <c r="M16" i="11"/>
  <c r="Y16" i="11"/>
  <c r="X16" i="11"/>
  <c r="BB18" i="11" l="1"/>
  <c r="BG18" i="11" s="1"/>
  <c r="BK18" i="11" s="1"/>
  <c r="BI18" i="11"/>
  <c r="BJ18" i="11" s="1"/>
  <c r="CA14" i="11"/>
  <c r="CB14" i="11"/>
  <c r="CC14" i="11"/>
  <c r="AL18" i="11"/>
  <c r="AF17" i="11"/>
  <c r="AJ17" i="11" s="1"/>
  <c r="AM17" i="11"/>
  <c r="AN17" i="11" s="1"/>
  <c r="P16" i="11"/>
  <c r="O16" i="11"/>
  <c r="BF18" i="11" l="1"/>
  <c r="BA18" i="11"/>
  <c r="BM18" i="11"/>
  <c r="BL18" i="11"/>
  <c r="BS14" i="11"/>
  <c r="BR13" i="11" s="1"/>
  <c r="BT14" i="11"/>
  <c r="AK17" i="11"/>
  <c r="AO17" i="11" s="1"/>
  <c r="AE17" i="11"/>
  <c r="AQ17" i="11"/>
  <c r="AP17" i="11"/>
  <c r="N15" i="11"/>
  <c r="R15" i="11" s="1"/>
  <c r="U15" i="11"/>
  <c r="V15" i="11" s="1"/>
  <c r="T16" i="11"/>
  <c r="BD18" i="11" l="1"/>
  <c r="BC18" i="11"/>
  <c r="BX14" i="11"/>
  <c r="BW13" i="11"/>
  <c r="BV13" i="11"/>
  <c r="BY13" i="11"/>
  <c r="BZ13" i="11" s="1"/>
  <c r="BQ13" i="11" s="1"/>
  <c r="AH17" i="11"/>
  <c r="AG17" i="11"/>
  <c r="S15" i="11"/>
  <c r="W15" i="11" s="1"/>
  <c r="M15" i="11"/>
  <c r="Y15" i="11"/>
  <c r="X15" i="11"/>
  <c r="BB17" i="11" l="1"/>
  <c r="BG17" i="11" s="1"/>
  <c r="BI17" i="11"/>
  <c r="BJ17" i="11" s="1"/>
  <c r="BH18" i="11"/>
  <c r="CA13" i="11"/>
  <c r="BT13" i="11"/>
  <c r="CC13" i="11"/>
  <c r="CB13" i="11"/>
  <c r="AL17" i="11"/>
  <c r="AF16" i="11"/>
  <c r="AJ16" i="11" s="1"/>
  <c r="AM16" i="11"/>
  <c r="AN16" i="11" s="1"/>
  <c r="P15" i="11"/>
  <c r="O15" i="11"/>
  <c r="BF17" i="11" l="1"/>
  <c r="BK17" i="11"/>
  <c r="BA17" i="11"/>
  <c r="BM17" i="11"/>
  <c r="BL17" i="11"/>
  <c r="BS13" i="11"/>
  <c r="AK16" i="11"/>
  <c r="AO16" i="11" s="1"/>
  <c r="AE16" i="11"/>
  <c r="AP16" i="11"/>
  <c r="AQ16" i="11"/>
  <c r="U14" i="11"/>
  <c r="V14" i="11" s="1"/>
  <c r="N14" i="11"/>
  <c r="S14" i="11" s="1"/>
  <c r="T15" i="11"/>
  <c r="BD17" i="11" l="1"/>
  <c r="BC17" i="11"/>
  <c r="BH17" i="11" s="1"/>
  <c r="BW12" i="11"/>
  <c r="BR12" i="11"/>
  <c r="BX13" i="11"/>
  <c r="BY12" i="11"/>
  <c r="BZ12" i="11" s="1"/>
  <c r="BQ12" i="11" s="1"/>
  <c r="BV12" i="11"/>
  <c r="AH16" i="11"/>
  <c r="AG16" i="11"/>
  <c r="W14" i="11"/>
  <c r="R14" i="11"/>
  <c r="M14" i="11"/>
  <c r="Y14" i="11"/>
  <c r="X14" i="11"/>
  <c r="BB16" i="11" l="1"/>
  <c r="BG16" i="11" s="1"/>
  <c r="BK16" i="11" s="1"/>
  <c r="BI16" i="11"/>
  <c r="BJ16" i="11" s="1"/>
  <c r="CC12" i="11"/>
  <c r="CB12" i="11"/>
  <c r="CA12" i="11"/>
  <c r="AM15" i="11"/>
  <c r="AN15" i="11" s="1"/>
  <c r="AF15" i="11"/>
  <c r="AJ15" i="11" s="1"/>
  <c r="AL16" i="11"/>
  <c r="P14" i="11"/>
  <c r="O14" i="11"/>
  <c r="T14" i="11" s="1"/>
  <c r="BF16" i="11" l="1"/>
  <c r="BA16" i="11"/>
  <c r="BL16" i="11"/>
  <c r="BM16" i="11"/>
  <c r="BT12" i="11"/>
  <c r="BS12" i="11"/>
  <c r="BR11" i="11" s="1"/>
  <c r="AK15" i="11"/>
  <c r="AO15" i="11" s="1"/>
  <c r="AQ15" i="11"/>
  <c r="AP15" i="11"/>
  <c r="AE15" i="11"/>
  <c r="N13" i="11"/>
  <c r="S13" i="11" s="1"/>
  <c r="W13" i="11" s="1"/>
  <c r="U13" i="11"/>
  <c r="V13" i="11" s="1"/>
  <c r="BD16" i="11" l="1"/>
  <c r="BC16" i="11"/>
  <c r="BX12" i="11"/>
  <c r="BW11" i="11"/>
  <c r="BY11" i="11"/>
  <c r="BZ11" i="11" s="1"/>
  <c r="BQ11" i="11" s="1"/>
  <c r="BV11" i="11"/>
  <c r="AH15" i="11"/>
  <c r="AG15" i="11"/>
  <c r="AL15" i="11" s="1"/>
  <c r="R13" i="11"/>
  <c r="M13" i="11"/>
  <c r="Y13" i="11"/>
  <c r="X13" i="11"/>
  <c r="BB15" i="11" l="1"/>
  <c r="BG15" i="11" s="1"/>
  <c r="BI15" i="11"/>
  <c r="BJ15" i="11" s="1"/>
  <c r="BH16" i="11"/>
  <c r="CA11" i="11"/>
  <c r="CB11" i="11"/>
  <c r="CC11" i="11"/>
  <c r="AF14" i="11"/>
  <c r="AK14" i="11" s="1"/>
  <c r="AO14" i="11" s="1"/>
  <c r="AM14" i="11"/>
  <c r="AN14" i="11" s="1"/>
  <c r="P13" i="11"/>
  <c r="O13" i="11"/>
  <c r="T13" i="11" s="1"/>
  <c r="BF15" i="11" l="1"/>
  <c r="BM15" i="11"/>
  <c r="BL15" i="11"/>
  <c r="BA15" i="11"/>
  <c r="BK15" i="11"/>
  <c r="BT11" i="11"/>
  <c r="BS11" i="11"/>
  <c r="AJ14" i="11"/>
  <c r="AQ14" i="11"/>
  <c r="AE14" i="11"/>
  <c r="AP14" i="11"/>
  <c r="U12" i="11"/>
  <c r="V12" i="11" s="1"/>
  <c r="N12" i="11"/>
  <c r="R12" i="11" s="1"/>
  <c r="BD15" i="11" l="1"/>
  <c r="BC15" i="11"/>
  <c r="BH15" i="11" s="1"/>
  <c r="BW10" i="11"/>
  <c r="BR10" i="11"/>
  <c r="BV10" i="11"/>
  <c r="BY10" i="11"/>
  <c r="BZ10" i="11" s="1"/>
  <c r="BQ10" i="11" s="1"/>
  <c r="BX11" i="11"/>
  <c r="AH14" i="11"/>
  <c r="AG14" i="11"/>
  <c r="S12" i="11"/>
  <c r="W12" i="11" s="1"/>
  <c r="M12" i="11"/>
  <c r="X12" i="11"/>
  <c r="Y12" i="11"/>
  <c r="BB14" i="11" l="1"/>
  <c r="BG14" i="11" s="1"/>
  <c r="BK14" i="11" s="1"/>
  <c r="BI14" i="11"/>
  <c r="BJ14" i="11" s="1"/>
  <c r="CA10" i="11"/>
  <c r="CC10" i="11"/>
  <c r="CB10" i="11"/>
  <c r="AF13" i="11"/>
  <c r="AJ13" i="11" s="1"/>
  <c r="AM13" i="11"/>
  <c r="AN13" i="11" s="1"/>
  <c r="AL14" i="11"/>
  <c r="P12" i="11"/>
  <c r="O12" i="11"/>
  <c r="BF14" i="11" l="1"/>
  <c r="BA14" i="11"/>
  <c r="BL14" i="11"/>
  <c r="BM14" i="11"/>
  <c r="BT10" i="11"/>
  <c r="BS10" i="11"/>
  <c r="AK13" i="11"/>
  <c r="AO13" i="11" s="1"/>
  <c r="AP13" i="11"/>
  <c r="AQ13" i="11"/>
  <c r="AE13" i="11"/>
  <c r="N11" i="11"/>
  <c r="R11" i="11" s="1"/>
  <c r="U11" i="11"/>
  <c r="V11" i="11" s="1"/>
  <c r="T12" i="11"/>
  <c r="BD14" i="11" l="1"/>
  <c r="BC14" i="11"/>
  <c r="BH14" i="11" s="1"/>
  <c r="BW9" i="11"/>
  <c r="BR9" i="11"/>
  <c r="BV9" i="11"/>
  <c r="BY9" i="11"/>
  <c r="BZ9" i="11" s="1"/>
  <c r="BQ9" i="11" s="1"/>
  <c r="BX10" i="11"/>
  <c r="AH13" i="11"/>
  <c r="AG13" i="11"/>
  <c r="S11" i="11"/>
  <c r="W11" i="11" s="1"/>
  <c r="M11" i="11"/>
  <c r="X11" i="11"/>
  <c r="Y11" i="11"/>
  <c r="BB13" i="11" l="1"/>
  <c r="BG13" i="11" s="1"/>
  <c r="BK13" i="11" s="1"/>
  <c r="BI13" i="11"/>
  <c r="BJ13" i="11" s="1"/>
  <c r="CA9" i="11"/>
  <c r="CC9" i="11"/>
  <c r="CB9" i="11"/>
  <c r="AL13" i="11"/>
  <c r="AM12" i="11"/>
  <c r="AN12" i="11" s="1"/>
  <c r="AF12" i="11"/>
  <c r="AJ12" i="11" s="1"/>
  <c r="P11" i="11"/>
  <c r="O11" i="11"/>
  <c r="BF13" i="11" l="1"/>
  <c r="BM13" i="11"/>
  <c r="BL13" i="11"/>
  <c r="BA13" i="11"/>
  <c r="BT9" i="11"/>
  <c r="BS9" i="11"/>
  <c r="AE12" i="11"/>
  <c r="AQ12" i="11"/>
  <c r="AP12" i="11"/>
  <c r="AK12" i="11"/>
  <c r="AO12" i="11" s="1"/>
  <c r="N10" i="11"/>
  <c r="R10" i="11" s="1"/>
  <c r="U10" i="11"/>
  <c r="V10" i="11" s="1"/>
  <c r="T11" i="11"/>
  <c r="BD13" i="11" l="1"/>
  <c r="BC13" i="11"/>
  <c r="BH13" i="11" s="1"/>
  <c r="BX9" i="11"/>
  <c r="BR8" i="11"/>
  <c r="BW8" i="11"/>
  <c r="BY8" i="11"/>
  <c r="BZ8" i="11" s="1"/>
  <c r="BQ8" i="11" s="1"/>
  <c r="BV8" i="11"/>
  <c r="AH12" i="11"/>
  <c r="AG12" i="11"/>
  <c r="S10" i="11"/>
  <c r="W10" i="11" s="1"/>
  <c r="M10" i="11"/>
  <c r="X10" i="11"/>
  <c r="Y10" i="11"/>
  <c r="BB12" i="11" l="1"/>
  <c r="BF12" i="11" s="1"/>
  <c r="BI12" i="11"/>
  <c r="BJ12" i="11" s="1"/>
  <c r="CA8" i="11"/>
  <c r="CC8" i="11"/>
  <c r="CB8" i="11"/>
  <c r="AF11" i="11"/>
  <c r="AJ11" i="11" s="1"/>
  <c r="AM11" i="11"/>
  <c r="AN11" i="11" s="1"/>
  <c r="AL12" i="11"/>
  <c r="P10" i="11"/>
  <c r="O10" i="11"/>
  <c r="BG12" i="11" l="1"/>
  <c r="BK12" i="11" s="1"/>
  <c r="BA12" i="11"/>
  <c r="BL12" i="11"/>
  <c r="BM12" i="11"/>
  <c r="BT8" i="11"/>
  <c r="BS8" i="11"/>
  <c r="BY7" i="11" s="1"/>
  <c r="BZ7" i="11" s="1"/>
  <c r="BQ7" i="11" s="1"/>
  <c r="AK11" i="11"/>
  <c r="AO11" i="11" s="1"/>
  <c r="AE11" i="11"/>
  <c r="AP11" i="11"/>
  <c r="AQ11" i="11"/>
  <c r="N9" i="11"/>
  <c r="S9" i="11" s="1"/>
  <c r="U9" i="11"/>
  <c r="V9" i="11" s="1"/>
  <c r="T10" i="11"/>
  <c r="BD12" i="11" l="1"/>
  <c r="BC12" i="11"/>
  <c r="BH12" i="11" s="1"/>
  <c r="CB7" i="11"/>
  <c r="CC7" i="11"/>
  <c r="BV7" i="11"/>
  <c r="BW7" i="11"/>
  <c r="BR7" i="11"/>
  <c r="BX8" i="11"/>
  <c r="AH11" i="11"/>
  <c r="AG11" i="11"/>
  <c r="W9" i="11"/>
  <c r="R9" i="11"/>
  <c r="M9" i="11"/>
  <c r="Y9" i="11"/>
  <c r="X9" i="11"/>
  <c r="BB11" i="11" l="1"/>
  <c r="BG11" i="11" s="1"/>
  <c r="BK11" i="11" s="1"/>
  <c r="BI11" i="11"/>
  <c r="BJ11" i="11" s="1"/>
  <c r="BS7" i="11"/>
  <c r="BX7" i="11" s="1"/>
  <c r="CA7" i="11"/>
  <c r="AL11" i="11"/>
  <c r="AF10" i="11"/>
  <c r="AJ10" i="11" s="1"/>
  <c r="AM10" i="11"/>
  <c r="AN10" i="11" s="1"/>
  <c r="P9" i="11"/>
  <c r="O9" i="11"/>
  <c r="BF11" i="11" l="1"/>
  <c r="BL11" i="11"/>
  <c r="BM11" i="11"/>
  <c r="BA11" i="11"/>
  <c r="BT7" i="11"/>
  <c r="AK10" i="11"/>
  <c r="AO10" i="11" s="1"/>
  <c r="AP10" i="11"/>
  <c r="AQ10" i="11"/>
  <c r="AE10" i="11"/>
  <c r="U8" i="11"/>
  <c r="V8" i="11" s="1"/>
  <c r="N8" i="11"/>
  <c r="R8" i="11" s="1"/>
  <c r="T9" i="11"/>
  <c r="BD11" i="11" l="1"/>
  <c r="BC11" i="11"/>
  <c r="BW6" i="11"/>
  <c r="BR6" i="11"/>
  <c r="BY6" i="11"/>
  <c r="BZ6" i="11" s="1"/>
  <c r="BQ6" i="11" s="1"/>
  <c r="BV6" i="11"/>
  <c r="AH10" i="11"/>
  <c r="AG10" i="11"/>
  <c r="S8" i="11"/>
  <c r="W8" i="11" s="1"/>
  <c r="M8" i="11"/>
  <c r="Y8" i="11"/>
  <c r="X8" i="11"/>
  <c r="BB10" i="11" l="1"/>
  <c r="BF10" i="11" s="1"/>
  <c r="BI10" i="11"/>
  <c r="BJ10" i="11" s="1"/>
  <c r="BH11" i="11"/>
  <c r="CA6" i="11"/>
  <c r="CC6" i="11"/>
  <c r="CB6" i="11"/>
  <c r="AL10" i="11"/>
  <c r="AF9" i="11"/>
  <c r="AK9" i="11" s="1"/>
  <c r="AM9" i="11"/>
  <c r="AN9" i="11" s="1"/>
  <c r="P8" i="11"/>
  <c r="O8" i="11"/>
  <c r="BG10" i="11" l="1"/>
  <c r="BK10" i="11" s="1"/>
  <c r="BM10" i="11"/>
  <c r="BA10" i="11"/>
  <c r="BL10" i="11"/>
  <c r="BT6" i="11"/>
  <c r="BS6" i="11"/>
  <c r="BR5" i="11" s="1"/>
  <c r="AO9" i="11"/>
  <c r="AJ9" i="11"/>
  <c r="AE9" i="11"/>
  <c r="AP9" i="11"/>
  <c r="AQ9" i="11"/>
  <c r="U7" i="11"/>
  <c r="V7" i="11" s="1"/>
  <c r="N7" i="11"/>
  <c r="R7" i="11" s="1"/>
  <c r="T8" i="11"/>
  <c r="BD10" i="11" l="1"/>
  <c r="BC10" i="11"/>
  <c r="BH10" i="11" s="1"/>
  <c r="BW5" i="11"/>
  <c r="BV5" i="11"/>
  <c r="BY5" i="11"/>
  <c r="J32" i="12" s="1"/>
  <c r="BX6" i="11"/>
  <c r="AH9" i="11"/>
  <c r="AG9" i="11"/>
  <c r="S7" i="11"/>
  <c r="W7" i="11" s="1"/>
  <c r="M7" i="11"/>
  <c r="Y7" i="11"/>
  <c r="X7" i="11"/>
  <c r="BB9" i="11" l="1"/>
  <c r="BG9" i="11" s="1"/>
  <c r="BK9" i="11" s="1"/>
  <c r="BI9" i="11"/>
  <c r="BJ9" i="11" s="1"/>
  <c r="CA5" i="11"/>
  <c r="J31" i="12"/>
  <c r="BZ5" i="11"/>
  <c r="BQ5" i="11" s="1"/>
  <c r="J23" i="12"/>
  <c r="J21" i="12"/>
  <c r="AL9" i="11"/>
  <c r="AM8" i="11"/>
  <c r="AN8" i="11" s="1"/>
  <c r="AF8" i="11"/>
  <c r="AJ8" i="11" s="1"/>
  <c r="P7" i="11"/>
  <c r="O7" i="11"/>
  <c r="T7" i="11" s="1"/>
  <c r="BF9" i="11" l="1"/>
  <c r="BM9" i="11"/>
  <c r="BL9" i="11"/>
  <c r="BA9" i="11"/>
  <c r="CB5" i="11"/>
  <c r="J37" i="12" s="1"/>
  <c r="CC5" i="11"/>
  <c r="J38" i="12" s="1"/>
  <c r="BY2" i="11"/>
  <c r="J7" i="12"/>
  <c r="J8" i="12"/>
  <c r="AE8" i="11"/>
  <c r="AH8" i="11" s="1"/>
  <c r="AP8" i="11"/>
  <c r="AQ8" i="11"/>
  <c r="AK8" i="11"/>
  <c r="AO8" i="11" s="1"/>
  <c r="U6" i="11"/>
  <c r="V6" i="11" s="1"/>
  <c r="N6" i="11"/>
  <c r="S6" i="11" s="1"/>
  <c r="W6" i="11" s="1"/>
  <c r="J35" i="12" l="1"/>
  <c r="BC9" i="11"/>
  <c r="BH9" i="11" s="1"/>
  <c r="BD9" i="11"/>
  <c r="J20" i="12"/>
  <c r="J9" i="12"/>
  <c r="J12" i="12" s="1"/>
  <c r="BS5" i="11"/>
  <c r="BT5" i="11"/>
  <c r="J19" i="12"/>
  <c r="AG8" i="11"/>
  <c r="AL8" i="11" s="1"/>
  <c r="R6" i="11"/>
  <c r="M6" i="11"/>
  <c r="X6" i="11"/>
  <c r="Y6" i="11"/>
  <c r="BB8" i="11" l="1"/>
  <c r="BF8" i="11" s="1"/>
  <c r="BI8" i="11"/>
  <c r="BJ8" i="11" s="1"/>
  <c r="BX5" i="11"/>
  <c r="J15" i="12"/>
  <c r="J36" i="12" s="1"/>
  <c r="J42" i="12"/>
  <c r="AM7" i="11"/>
  <c r="AN7" i="11" s="1"/>
  <c r="AE7" i="11" s="1"/>
  <c r="AF7" i="11"/>
  <c r="AJ7" i="11" s="1"/>
  <c r="P6" i="11"/>
  <c r="O6" i="11"/>
  <c r="BG8" i="11" l="1"/>
  <c r="BK8" i="11" s="1"/>
  <c r="BM8" i="11"/>
  <c r="BL8" i="11"/>
  <c r="BA8" i="11"/>
  <c r="J17" i="12"/>
  <c r="J33" i="12" s="1"/>
  <c r="J34" i="12" s="1"/>
  <c r="T6" i="11"/>
  <c r="U5" i="11"/>
  <c r="D31" i="12" s="1"/>
  <c r="AQ7" i="11"/>
  <c r="AP7" i="11"/>
  <c r="AK7" i="11"/>
  <c r="AO7" i="11" s="1"/>
  <c r="AH7" i="11"/>
  <c r="AG7" i="11"/>
  <c r="N5" i="11"/>
  <c r="S5" i="11" s="1"/>
  <c r="BD8" i="11" l="1"/>
  <c r="BC8" i="11"/>
  <c r="BH8" i="11" s="1"/>
  <c r="D32" i="12"/>
  <c r="AL7" i="11"/>
  <c r="AF6" i="11"/>
  <c r="AJ6" i="11" s="1"/>
  <c r="AM6" i="11"/>
  <c r="AN6" i="11" s="1"/>
  <c r="R5" i="11"/>
  <c r="V5" i="11"/>
  <c r="D23" i="12"/>
  <c r="D21" i="12"/>
  <c r="W5" i="11"/>
  <c r="D8" i="12" s="1"/>
  <c r="BB7" i="11" l="1"/>
  <c r="BG7" i="11" s="1"/>
  <c r="BK7" i="11" s="1"/>
  <c r="BI7" i="11"/>
  <c r="BJ7" i="11" s="1"/>
  <c r="AK6" i="11"/>
  <c r="AO6" i="11" s="1"/>
  <c r="AE6" i="11"/>
  <c r="AQ6" i="11"/>
  <c r="AP6" i="11"/>
  <c r="D7" i="12"/>
  <c r="D35" i="12" s="1"/>
  <c r="M5" i="11"/>
  <c r="X5" i="11"/>
  <c r="D37" i="12" s="1"/>
  <c r="Y5" i="11"/>
  <c r="D38" i="12" s="1"/>
  <c r="BF7" i="11" l="1"/>
  <c r="BA7" i="11"/>
  <c r="BM7" i="11"/>
  <c r="BL7" i="11"/>
  <c r="AH6" i="11"/>
  <c r="AG6" i="11"/>
  <c r="D20" i="12"/>
  <c r="D19" i="12"/>
  <c r="P5" i="11"/>
  <c r="O5" i="11"/>
  <c r="D42" i="12" s="1"/>
  <c r="D43" i="12" s="1"/>
  <c r="D9" i="12"/>
  <c r="D12" i="12" s="1"/>
  <c r="AM5" i="11" l="1"/>
  <c r="AF5" i="11"/>
  <c r="BD7" i="11"/>
  <c r="BC7" i="11"/>
  <c r="AL6" i="11"/>
  <c r="AN5" i="11"/>
  <c r="T5" i="11"/>
  <c r="D15" i="12" s="1"/>
  <c r="D36" i="12" s="1"/>
  <c r="D24" i="12"/>
  <c r="D25" i="12"/>
  <c r="D26" i="12"/>
  <c r="D27" i="12" s="1"/>
  <c r="BB6" i="11" l="1"/>
  <c r="BG6" i="11" s="1"/>
  <c r="BI6" i="11"/>
  <c r="BJ6" i="11" s="1"/>
  <c r="BH7" i="11"/>
  <c r="F31" i="12"/>
  <c r="F32" i="12"/>
  <c r="D17" i="12"/>
  <c r="D33" i="12" s="1"/>
  <c r="BF6" i="11" l="1"/>
  <c r="BK6" i="11"/>
  <c r="BA6" i="11"/>
  <c r="BM6" i="11"/>
  <c r="BL6" i="11"/>
  <c r="AQ5" i="11"/>
  <c r="F38" i="12" s="1"/>
  <c r="AE5" i="11"/>
  <c r="AP5" i="11"/>
  <c r="F37" i="12" s="1"/>
  <c r="D28" i="12"/>
  <c r="D34" i="12"/>
  <c r="BD6" i="11" l="1"/>
  <c r="BC6" i="11"/>
  <c r="BB5" i="11" s="1"/>
  <c r="AH5" i="11"/>
  <c r="F20" i="12"/>
  <c r="F19" i="12"/>
  <c r="AG5" i="11"/>
  <c r="F42" i="12" s="1"/>
  <c r="F43" i="12" s="1"/>
  <c r="AK5" i="11" l="1"/>
  <c r="AJ5" i="11"/>
  <c r="BI5" i="11"/>
  <c r="BH6" i="11"/>
  <c r="AL5" i="11"/>
  <c r="F15" i="12" s="1"/>
  <c r="AO5" i="11" l="1"/>
  <c r="F21" i="12"/>
  <c r="F23" i="12"/>
  <c r="H31" i="12"/>
  <c r="H32" i="12"/>
  <c r="BJ5" i="11"/>
  <c r="F24" i="12" l="1"/>
  <c r="F25" i="12"/>
  <c r="F26" i="12"/>
  <c r="F27" i="12" s="1"/>
  <c r="F8" i="12"/>
  <c r="F7" i="12"/>
  <c r="L23" i="12"/>
  <c r="L24" i="12" s="1"/>
  <c r="BL5" i="11"/>
  <c r="H37" i="12" s="1"/>
  <c r="BM5" i="11"/>
  <c r="H38" i="12" s="1"/>
  <c r="BA5" i="11"/>
  <c r="F9" i="12" l="1"/>
  <c r="F12" i="12" s="1"/>
  <c r="F17" i="12" s="1"/>
  <c r="F28" i="12" s="1"/>
  <c r="F35" i="12"/>
  <c r="F36" i="12"/>
  <c r="BD5" i="11"/>
  <c r="H19" i="12"/>
  <c r="H20" i="12"/>
  <c r="BC5" i="11"/>
  <c r="H42" i="12" s="1"/>
  <c r="H43" i="12" s="1"/>
  <c r="BU334" i="8"/>
  <c r="BU333" i="8" s="1"/>
  <c r="BU332" i="8" s="1"/>
  <c r="BU331" i="8" s="1"/>
  <c r="BU330" i="8" s="1"/>
  <c r="BU329" i="8" s="1"/>
  <c r="BU328" i="8" s="1"/>
  <c r="BU327" i="8" s="1"/>
  <c r="BU326" i="8" s="1"/>
  <c r="BU325" i="8" s="1"/>
  <c r="BU324" i="8" s="1"/>
  <c r="BU323" i="8" s="1"/>
  <c r="BU322" i="8" s="1"/>
  <c r="BU321" i="8" s="1"/>
  <c r="BU320" i="8" s="1"/>
  <c r="BU319" i="8" s="1"/>
  <c r="BU318" i="8" s="1"/>
  <c r="BU317" i="8" s="1"/>
  <c r="BU316" i="8" s="1"/>
  <c r="BU315" i="8" s="1"/>
  <c r="BU314" i="8" s="1"/>
  <c r="BU313" i="8" s="1"/>
  <c r="BU312" i="8" s="1"/>
  <c r="BU311" i="8" s="1"/>
  <c r="BU310" i="8" s="1"/>
  <c r="BU309" i="8" s="1"/>
  <c r="BU308" i="8" s="1"/>
  <c r="BU307" i="8" s="1"/>
  <c r="BU306" i="8" s="1"/>
  <c r="BU305" i="8" s="1"/>
  <c r="BU304" i="8" s="1"/>
  <c r="BU303" i="8" s="1"/>
  <c r="BU302" i="8" s="1"/>
  <c r="BU301" i="8" s="1"/>
  <c r="BU300" i="8" s="1"/>
  <c r="BU299" i="8" s="1"/>
  <c r="BU298" i="8" s="1"/>
  <c r="BU297" i="8" s="1"/>
  <c r="BU296" i="8" s="1"/>
  <c r="BU295" i="8" s="1"/>
  <c r="BU294" i="8" s="1"/>
  <c r="BU293" i="8" s="1"/>
  <c r="BU292" i="8" s="1"/>
  <c r="BU291" i="8" s="1"/>
  <c r="BU290" i="8" s="1"/>
  <c r="BU289" i="8" s="1"/>
  <c r="BU288" i="8" s="1"/>
  <c r="BU287" i="8" s="1"/>
  <c r="BU286" i="8" s="1"/>
  <c r="BU285" i="8" s="1"/>
  <c r="BU284" i="8" s="1"/>
  <c r="BU283" i="8" s="1"/>
  <c r="BU282" i="8" s="1"/>
  <c r="BU281" i="8" s="1"/>
  <c r="BU280" i="8" s="1"/>
  <c r="BU279" i="8" s="1"/>
  <c r="BU278" i="8" s="1"/>
  <c r="BU277" i="8" s="1"/>
  <c r="BU276" i="8" s="1"/>
  <c r="BU275" i="8" s="1"/>
  <c r="BU274" i="8" s="1"/>
  <c r="BU273" i="8" s="1"/>
  <c r="BU272" i="8" s="1"/>
  <c r="BU271" i="8" s="1"/>
  <c r="BU270" i="8" s="1"/>
  <c r="BU269" i="8" s="1"/>
  <c r="BU268" i="8" s="1"/>
  <c r="BU267" i="8" s="1"/>
  <c r="BU266" i="8" s="1"/>
  <c r="BU265" i="8" s="1"/>
  <c r="BU264" i="8" s="1"/>
  <c r="BU263" i="8" s="1"/>
  <c r="BU262" i="8" s="1"/>
  <c r="BU261" i="8" s="1"/>
  <c r="BU260" i="8" s="1"/>
  <c r="BU259" i="8" s="1"/>
  <c r="BU258" i="8" s="1"/>
  <c r="BU257" i="8" s="1"/>
  <c r="BU256" i="8" s="1"/>
  <c r="BU255" i="8" s="1"/>
  <c r="BU254" i="8" s="1"/>
  <c r="BU253" i="8" s="1"/>
  <c r="BU252" i="8" s="1"/>
  <c r="BU251" i="8" s="1"/>
  <c r="BU250" i="8" s="1"/>
  <c r="BU249" i="8" s="1"/>
  <c r="BU248" i="8" s="1"/>
  <c r="BU247" i="8" s="1"/>
  <c r="BU246" i="8" s="1"/>
  <c r="BU245" i="8" s="1"/>
  <c r="BU244" i="8" s="1"/>
  <c r="BU243" i="8" s="1"/>
  <c r="BU242" i="8" s="1"/>
  <c r="BU241" i="8" s="1"/>
  <c r="BU240" i="8" s="1"/>
  <c r="BU239" i="8" s="1"/>
  <c r="BU238" i="8" s="1"/>
  <c r="BU237" i="8" s="1"/>
  <c r="BU236" i="8" s="1"/>
  <c r="BU235" i="8" s="1"/>
  <c r="BU234" i="8" s="1"/>
  <c r="BU233" i="8" s="1"/>
  <c r="BU232" i="8" s="1"/>
  <c r="BU231" i="8" s="1"/>
  <c r="BU230" i="8" s="1"/>
  <c r="BU229" i="8" s="1"/>
  <c r="BU228" i="8" s="1"/>
  <c r="BU227" i="8" s="1"/>
  <c r="BU226" i="8" s="1"/>
  <c r="BT334" i="8"/>
  <c r="F33" i="12" l="1"/>
  <c r="F34" i="12" s="1"/>
  <c r="BF5" i="11"/>
  <c r="BG5" i="11"/>
  <c r="BH5" i="11"/>
  <c r="H15" i="12" s="1"/>
  <c r="BX333" i="8"/>
  <c r="BS333" i="8"/>
  <c r="BT333" i="8" s="1"/>
  <c r="BW333" i="8"/>
  <c r="BY334" i="8"/>
  <c r="BK5" i="11" l="1"/>
  <c r="H23" i="12"/>
  <c r="H21" i="12"/>
  <c r="BX332" i="8"/>
  <c r="BS332" i="8"/>
  <c r="BT332" i="8" s="1"/>
  <c r="BW332" i="8"/>
  <c r="CB333" i="8"/>
  <c r="BY333" i="8"/>
  <c r="H24" i="12" l="1"/>
  <c r="H26" i="12"/>
  <c r="H27" i="12" s="1"/>
  <c r="H25" i="12"/>
  <c r="H8" i="12"/>
  <c r="H7" i="12"/>
  <c r="BX331" i="8"/>
  <c r="BS331" i="8"/>
  <c r="BT331" i="8" s="1"/>
  <c r="BW331" i="8"/>
  <c r="BY332" i="8"/>
  <c r="CB332" i="8"/>
  <c r="H9" i="12" l="1"/>
  <c r="H12" i="12" s="1"/>
  <c r="H17" i="12" s="1"/>
  <c r="H33" i="12" s="1"/>
  <c r="H34" i="12" s="1"/>
  <c r="H35" i="12"/>
  <c r="H36" i="12"/>
  <c r="BX330" i="8"/>
  <c r="BS330" i="8"/>
  <c r="BT330" i="8" s="1"/>
  <c r="BW330" i="8"/>
  <c r="CB331" i="8"/>
  <c r="BY331" i="8"/>
  <c r="H28" i="12" l="1"/>
  <c r="BX329" i="8"/>
  <c r="BS329" i="8"/>
  <c r="BT329" i="8" s="1"/>
  <c r="BW329" i="8"/>
  <c r="CB330" i="8"/>
  <c r="BY330" i="8"/>
  <c r="BX328" i="8" l="1"/>
  <c r="BS328" i="8"/>
  <c r="BT328" i="8" s="1"/>
  <c r="BW328" i="8"/>
  <c r="BY329" i="8"/>
  <c r="CB329" i="8"/>
  <c r="BX327" i="8" l="1"/>
  <c r="BS327" i="8"/>
  <c r="BT327" i="8" s="1"/>
  <c r="BW327" i="8"/>
  <c r="BY328" i="8"/>
  <c r="CB328" i="8"/>
  <c r="BX326" i="8" l="1"/>
  <c r="BS326" i="8"/>
  <c r="BT326" i="8" s="1"/>
  <c r="BW326" i="8"/>
  <c r="BY327" i="8"/>
  <c r="CB327" i="8"/>
  <c r="BX325" i="8" l="1"/>
  <c r="BS325" i="8"/>
  <c r="BT325" i="8" s="1"/>
  <c r="BW325" i="8"/>
  <c r="BY326" i="8"/>
  <c r="CB326" i="8"/>
  <c r="BX324" i="8" l="1"/>
  <c r="BS324" i="8"/>
  <c r="BT324" i="8" s="1"/>
  <c r="BW324" i="8"/>
  <c r="BY325" i="8"/>
  <c r="CB325" i="8"/>
  <c r="BX323" i="8" l="1"/>
  <c r="BS323" i="8"/>
  <c r="BT323" i="8" s="1"/>
  <c r="BW323" i="8"/>
  <c r="CB324" i="8"/>
  <c r="BY324" i="8"/>
  <c r="BX322" i="8" l="1"/>
  <c r="BS322" i="8"/>
  <c r="BT322" i="8" s="1"/>
  <c r="BW322" i="8"/>
  <c r="BY323" i="8"/>
  <c r="CB323" i="8"/>
  <c r="BX321" i="8" l="1"/>
  <c r="BS321" i="8"/>
  <c r="BT321" i="8" s="1"/>
  <c r="CB322" i="8"/>
  <c r="BW321" i="8"/>
  <c r="BY322" i="8"/>
  <c r="BX320" i="8" l="1"/>
  <c r="BS320" i="8"/>
  <c r="BT320" i="8" s="1"/>
  <c r="BW320" i="8"/>
  <c r="BY321" i="8"/>
  <c r="CB321" i="8"/>
  <c r="BX319" i="8" l="1"/>
  <c r="BS319" i="8"/>
  <c r="BT319" i="8" s="1"/>
  <c r="BW319" i="8"/>
  <c r="CB320" i="8"/>
  <c r="BY320" i="8"/>
  <c r="BX318" i="8" l="1"/>
  <c r="BS318" i="8"/>
  <c r="BT318" i="8" s="1"/>
  <c r="BW318" i="8"/>
  <c r="CB319" i="8"/>
  <c r="BY319" i="8"/>
  <c r="BX317" i="8" l="1"/>
  <c r="BS317" i="8"/>
  <c r="BT317" i="8" s="1"/>
  <c r="BW317" i="8"/>
  <c r="CB318" i="8"/>
  <c r="BY318" i="8"/>
  <c r="BX316" i="8" l="1"/>
  <c r="BS316" i="8"/>
  <c r="BT316" i="8" s="1"/>
  <c r="BW316" i="8"/>
  <c r="CB317" i="8"/>
  <c r="BY317" i="8"/>
  <c r="BX315" i="8" l="1"/>
  <c r="BS315" i="8"/>
  <c r="BT315" i="8" s="1"/>
  <c r="BW315" i="8"/>
  <c r="CB316" i="8"/>
  <c r="BY316" i="8"/>
  <c r="BX314" i="8" l="1"/>
  <c r="BS314" i="8"/>
  <c r="BT314" i="8" s="1"/>
  <c r="BW314" i="8"/>
  <c r="CB315" i="8"/>
  <c r="BY315" i="8"/>
  <c r="BX313" i="8" l="1"/>
  <c r="BS313" i="8"/>
  <c r="BT313" i="8" s="1"/>
  <c r="CB314" i="8"/>
  <c r="BW313" i="8"/>
  <c r="BY314" i="8"/>
  <c r="BX312" i="8" l="1"/>
  <c r="BS312" i="8"/>
  <c r="BT312" i="8" s="1"/>
  <c r="BW312" i="8"/>
  <c r="BY313" i="8"/>
  <c r="CB313" i="8"/>
  <c r="BX311" i="8" l="1"/>
  <c r="BS311" i="8"/>
  <c r="BT311" i="8" s="1"/>
  <c r="BW311" i="8"/>
  <c r="CB312" i="8"/>
  <c r="BY312" i="8"/>
  <c r="BX310" i="8" l="1"/>
  <c r="BS310" i="8"/>
  <c r="BT310" i="8" s="1"/>
  <c r="CB311" i="8"/>
  <c r="BW310" i="8"/>
  <c r="BY311" i="8"/>
  <c r="BX309" i="8" l="1"/>
  <c r="BS309" i="8"/>
  <c r="BT309" i="8" s="1"/>
  <c r="BW309" i="8"/>
  <c r="BY310" i="8"/>
  <c r="CB310" i="8"/>
  <c r="BX308" i="8" l="1"/>
  <c r="BS308" i="8"/>
  <c r="BT308" i="8" s="1"/>
  <c r="BW308" i="8"/>
  <c r="BY309" i="8"/>
  <c r="CB309" i="8"/>
  <c r="BX307" i="8" l="1"/>
  <c r="BS307" i="8"/>
  <c r="BT307" i="8" s="1"/>
  <c r="BW307" i="8"/>
  <c r="BY308" i="8"/>
  <c r="CB308" i="8"/>
  <c r="BX306" i="8" l="1"/>
  <c r="BS306" i="8"/>
  <c r="BT306" i="8" s="1"/>
  <c r="BW306" i="8"/>
  <c r="CB307" i="8"/>
  <c r="BY307" i="8"/>
  <c r="BX305" i="8" l="1"/>
  <c r="BS305" i="8"/>
  <c r="BT305" i="8" s="1"/>
  <c r="CB306" i="8"/>
  <c r="BW305" i="8"/>
  <c r="BY306" i="8"/>
  <c r="BX304" i="8" l="1"/>
  <c r="BS304" i="8"/>
  <c r="BT304" i="8" s="1"/>
  <c r="BW304" i="8"/>
  <c r="BY305" i="8"/>
  <c r="CB305" i="8"/>
  <c r="BX303" i="8" l="1"/>
  <c r="BS303" i="8"/>
  <c r="BT303" i="8" s="1"/>
  <c r="BW303" i="8"/>
  <c r="BY304" i="8"/>
  <c r="CB304" i="8"/>
  <c r="BX302" i="8" l="1"/>
  <c r="BS302" i="8"/>
  <c r="BT302" i="8" s="1"/>
  <c r="BW302" i="8"/>
  <c r="CB303" i="8"/>
  <c r="BY303" i="8"/>
  <c r="BX301" i="8" l="1"/>
  <c r="BS301" i="8"/>
  <c r="BT301" i="8" s="1"/>
  <c r="BW301" i="8"/>
  <c r="BY302" i="8"/>
  <c r="CB302" i="8"/>
  <c r="BX300" i="8" l="1"/>
  <c r="BS300" i="8"/>
  <c r="BT300" i="8" s="1"/>
  <c r="BW300" i="8"/>
  <c r="CB301" i="8"/>
  <c r="BY301" i="8"/>
  <c r="BX299" i="8" l="1"/>
  <c r="BS299" i="8"/>
  <c r="BT299" i="8" s="1"/>
  <c r="BW299" i="8"/>
  <c r="BY300" i="8"/>
  <c r="CB300" i="8"/>
  <c r="BX298" i="8" l="1"/>
  <c r="BS298" i="8"/>
  <c r="BT298" i="8" s="1"/>
  <c r="BW298" i="8"/>
  <c r="CB299" i="8"/>
  <c r="BY299" i="8"/>
  <c r="BX297" i="8" l="1"/>
  <c r="BS297" i="8"/>
  <c r="BT297" i="8" s="1"/>
  <c r="CB298" i="8"/>
  <c r="BW297" i="8"/>
  <c r="BY298" i="8"/>
  <c r="BX296" i="8" l="1"/>
  <c r="BS296" i="8"/>
  <c r="BT296" i="8" s="1"/>
  <c r="BW296" i="8"/>
  <c r="CB297" i="8"/>
  <c r="BY297" i="8"/>
  <c r="BX295" i="8" l="1"/>
  <c r="BS295" i="8"/>
  <c r="BT295" i="8" s="1"/>
  <c r="BW295" i="8"/>
  <c r="CB296" i="8"/>
  <c r="BY296" i="8"/>
  <c r="BX294" i="8" l="1"/>
  <c r="BS294" i="8"/>
  <c r="BT294" i="8" s="1"/>
  <c r="BW294" i="8"/>
  <c r="BY295" i="8"/>
  <c r="CB295" i="8"/>
  <c r="BX293" i="8" l="1"/>
  <c r="BS293" i="8"/>
  <c r="BT293" i="8" s="1"/>
  <c r="BW293" i="8"/>
  <c r="BY294" i="8"/>
  <c r="CB294" i="8"/>
  <c r="BX292" i="8" l="1"/>
  <c r="BS292" i="8"/>
  <c r="BT292" i="8" s="1"/>
  <c r="BW292" i="8"/>
  <c r="CB293" i="8"/>
  <c r="BY293" i="8"/>
  <c r="BX291" i="8" l="1"/>
  <c r="BS291" i="8"/>
  <c r="BT291" i="8" s="1"/>
  <c r="BW291" i="8"/>
  <c r="BY292" i="8"/>
  <c r="CB292" i="8"/>
  <c r="BX290" i="8" l="1"/>
  <c r="BS290" i="8"/>
  <c r="BT290" i="8" s="1"/>
  <c r="BW290" i="8"/>
  <c r="BY291" i="8"/>
  <c r="CB291" i="8"/>
  <c r="BX289" i="8" l="1"/>
  <c r="BS289" i="8"/>
  <c r="BT289" i="8" s="1"/>
  <c r="BW289" i="8"/>
  <c r="BY290" i="8"/>
  <c r="CB290" i="8"/>
  <c r="BX288" i="8" l="1"/>
  <c r="BS288" i="8"/>
  <c r="BT288" i="8" s="1"/>
  <c r="BW288" i="8"/>
  <c r="BY289" i="8"/>
  <c r="CB289" i="8"/>
  <c r="BX287" i="8" l="1"/>
  <c r="BS287" i="8"/>
  <c r="BT287" i="8" s="1"/>
  <c r="CB288" i="8"/>
  <c r="BW287" i="8"/>
  <c r="BY288" i="8"/>
  <c r="BX286" i="8" l="1"/>
  <c r="BS286" i="8"/>
  <c r="BT286" i="8" s="1"/>
  <c r="BW286" i="8"/>
  <c r="CB287" i="8"/>
  <c r="BY287" i="8"/>
  <c r="BX285" i="8" l="1"/>
  <c r="BS285" i="8"/>
  <c r="BT285" i="8" s="1"/>
  <c r="BW285" i="8"/>
  <c r="BY286" i="8"/>
  <c r="CB286" i="8"/>
  <c r="BX284" i="8" l="1"/>
  <c r="BS284" i="8"/>
  <c r="BT284" i="8" s="1"/>
  <c r="BW284" i="8"/>
  <c r="CB285" i="8"/>
  <c r="BY285" i="8"/>
  <c r="BX283" i="8" l="1"/>
  <c r="BS283" i="8"/>
  <c r="BT283" i="8" s="1"/>
  <c r="CB284" i="8"/>
  <c r="BW283" i="8"/>
  <c r="BY284" i="8"/>
  <c r="BX282" i="8" l="1"/>
  <c r="BS282" i="8"/>
  <c r="BT282" i="8" s="1"/>
  <c r="BW282" i="8"/>
  <c r="BY283" i="8"/>
  <c r="CB283" i="8"/>
  <c r="BX281" i="8" l="1"/>
  <c r="BS281" i="8"/>
  <c r="BT281" i="8" s="1"/>
  <c r="BW281" i="8"/>
  <c r="CB282" i="8"/>
  <c r="BY282" i="8"/>
  <c r="BX280" i="8" l="1"/>
  <c r="BS280" i="8"/>
  <c r="BT280" i="8" s="1"/>
  <c r="BW280" i="8"/>
  <c r="BY281" i="8"/>
  <c r="CB281" i="8"/>
  <c r="BX279" i="8" l="1"/>
  <c r="BS279" i="8"/>
  <c r="BT279" i="8" s="1"/>
  <c r="BW279" i="8"/>
  <c r="CB280" i="8"/>
  <c r="BY280" i="8"/>
  <c r="BX278" i="8" l="1"/>
  <c r="BS278" i="8"/>
  <c r="BT278" i="8" s="1"/>
  <c r="CB279" i="8"/>
  <c r="BW278" i="8"/>
  <c r="BY279" i="8"/>
  <c r="BX277" i="8" l="1"/>
  <c r="BS277" i="8"/>
  <c r="BT277" i="8" s="1"/>
  <c r="CB278" i="8"/>
  <c r="BW277" i="8"/>
  <c r="BY278" i="8"/>
  <c r="BX276" i="8" l="1"/>
  <c r="BS276" i="8"/>
  <c r="BT276" i="8" s="1"/>
  <c r="BW276" i="8"/>
  <c r="BY277" i="8"/>
  <c r="CB277" i="8"/>
  <c r="BX275" i="8" l="1"/>
  <c r="BS275" i="8"/>
  <c r="BT275" i="8" s="1"/>
  <c r="BW275" i="8"/>
  <c r="CB276" i="8"/>
  <c r="BY276" i="8"/>
  <c r="BX274" i="8" l="1"/>
  <c r="BS274" i="8"/>
  <c r="BT274" i="8" s="1"/>
  <c r="BW274" i="8"/>
  <c r="CB275" i="8"/>
  <c r="BY275" i="8"/>
  <c r="BX273" i="8" l="1"/>
  <c r="BS273" i="8"/>
  <c r="BT273" i="8" s="1"/>
  <c r="BW273" i="8"/>
  <c r="BY274" i="8"/>
  <c r="CB274" i="8"/>
  <c r="BX272" i="8" l="1"/>
  <c r="BS272" i="8"/>
  <c r="BT272" i="8" s="1"/>
  <c r="BW272" i="8"/>
  <c r="BY273" i="8"/>
  <c r="CB273" i="8"/>
  <c r="BX271" i="8" l="1"/>
  <c r="BS271" i="8"/>
  <c r="BT271" i="8" s="1"/>
  <c r="BW271" i="8"/>
  <c r="BY272" i="8"/>
  <c r="CB272" i="8"/>
  <c r="BX270" i="8" l="1"/>
  <c r="BS270" i="8"/>
  <c r="BT270" i="8" s="1"/>
  <c r="BW270" i="8"/>
  <c r="BY271" i="8"/>
  <c r="CB271" i="8"/>
  <c r="BX269" i="8" l="1"/>
  <c r="BS269" i="8"/>
  <c r="BT269" i="8" s="1"/>
  <c r="BW269" i="8"/>
  <c r="BY270" i="8"/>
  <c r="CB270" i="8"/>
  <c r="BX268" i="8" l="1"/>
  <c r="BS268" i="8"/>
  <c r="BT268" i="8" s="1"/>
  <c r="BW268" i="8"/>
  <c r="CB269" i="8"/>
  <c r="BY269" i="8"/>
  <c r="BX267" i="8" l="1"/>
  <c r="BS267" i="8"/>
  <c r="BT267" i="8" s="1"/>
  <c r="BW267" i="8"/>
  <c r="BY268" i="8"/>
  <c r="CB268" i="8"/>
  <c r="BX266" i="8" l="1"/>
  <c r="BS266" i="8"/>
  <c r="BT266" i="8" s="1"/>
  <c r="BW266" i="8"/>
  <c r="CB267" i="8"/>
  <c r="BY267" i="8"/>
  <c r="BX265" i="8" l="1"/>
  <c r="BS265" i="8"/>
  <c r="BT265" i="8" s="1"/>
  <c r="BW265" i="8"/>
  <c r="CB266" i="8"/>
  <c r="BY266" i="8"/>
  <c r="BX264" i="8" l="1"/>
  <c r="BS264" i="8"/>
  <c r="BT264" i="8" s="1"/>
  <c r="BW264" i="8"/>
  <c r="BY265" i="8"/>
  <c r="CB265" i="8"/>
  <c r="BX263" i="8" l="1"/>
  <c r="BS263" i="8"/>
  <c r="BT263" i="8" s="1"/>
  <c r="BW263" i="8"/>
  <c r="BY264" i="8"/>
  <c r="CB264" i="8"/>
  <c r="BX262" i="8" l="1"/>
  <c r="BS262" i="8"/>
  <c r="BT262" i="8" s="1"/>
  <c r="BW262" i="8"/>
  <c r="BY263" i="8"/>
  <c r="CB263" i="8"/>
  <c r="BX261" i="8" l="1"/>
  <c r="BS261" i="8"/>
  <c r="BT261" i="8" s="1"/>
  <c r="BW261" i="8"/>
  <c r="CB262" i="8"/>
  <c r="BY262" i="8"/>
  <c r="CB261" i="8" l="1"/>
  <c r="BX260" i="8"/>
  <c r="BS260" i="8"/>
  <c r="BT260" i="8" s="1"/>
  <c r="BW260" i="8"/>
  <c r="BY261" i="8"/>
  <c r="BX259" i="8" l="1"/>
  <c r="BS259" i="8"/>
  <c r="BT259" i="8" s="1"/>
  <c r="BW259" i="8"/>
  <c r="BY260" i="8"/>
  <c r="CB260" i="8"/>
  <c r="CB259" i="8" l="1"/>
  <c r="BX258" i="8"/>
  <c r="BS258" i="8"/>
  <c r="BT258" i="8" s="1"/>
  <c r="BW258" i="8"/>
  <c r="BY259" i="8"/>
  <c r="BX257" i="8" l="1"/>
  <c r="BS257" i="8"/>
  <c r="BT257" i="8" s="1"/>
  <c r="BW257" i="8"/>
  <c r="BZ257" i="8"/>
  <c r="BY258" i="8"/>
  <c r="CB258" i="8"/>
  <c r="BX256" i="8" l="1"/>
  <c r="BS256" i="8"/>
  <c r="BT256" i="8" s="1"/>
  <c r="BW256" i="8"/>
  <c r="CB257" i="8"/>
  <c r="BY257" i="8"/>
  <c r="BZ256" i="8"/>
  <c r="BX255" i="8" l="1"/>
  <c r="BS255" i="8"/>
  <c r="BT255" i="8" s="1"/>
  <c r="BW255" i="8"/>
  <c r="BZ255" i="8"/>
  <c r="BY256" i="8"/>
  <c r="CB256" i="8"/>
  <c r="BX254" i="8" l="1"/>
  <c r="BS254" i="8"/>
  <c r="BT254" i="8" s="1"/>
  <c r="CB255" i="8"/>
  <c r="BW254" i="8"/>
  <c r="BY255" i="8"/>
  <c r="BZ254" i="8"/>
  <c r="BX253" i="8" l="1"/>
  <c r="BS253" i="8"/>
  <c r="BT253" i="8" s="1"/>
  <c r="BW253" i="8"/>
  <c r="BZ253" i="8"/>
  <c r="BY254" i="8"/>
  <c r="CB254" i="8"/>
  <c r="BX252" i="8" l="1"/>
  <c r="BS252" i="8"/>
  <c r="BT252" i="8" s="1"/>
  <c r="BW252" i="8"/>
  <c r="CB253" i="8"/>
  <c r="BY253" i="8"/>
  <c r="BZ252" i="8"/>
  <c r="BX251" i="8" l="1"/>
  <c r="BS251" i="8"/>
  <c r="BT251" i="8" s="1"/>
  <c r="BW251" i="8"/>
  <c r="BY252" i="8"/>
  <c r="BZ251" i="8"/>
  <c r="CB252" i="8"/>
  <c r="BX250" i="8" l="1"/>
  <c r="BS250" i="8"/>
  <c r="BT250" i="8" s="1"/>
  <c r="BW250" i="8"/>
  <c r="BZ250" i="8"/>
  <c r="BY251" i="8"/>
  <c r="CB251" i="8"/>
  <c r="BX249" i="8" l="1"/>
  <c r="BS249" i="8"/>
  <c r="BT249" i="8" s="1"/>
  <c r="BW249" i="8"/>
  <c r="CB250" i="8"/>
  <c r="BY250" i="8"/>
  <c r="BZ249" i="8"/>
  <c r="BX248" i="8" l="1"/>
  <c r="BS248" i="8"/>
  <c r="BT248" i="8" s="1"/>
  <c r="BW248" i="8"/>
  <c r="BY249" i="8"/>
  <c r="BZ248" i="8"/>
  <c r="CB249" i="8"/>
  <c r="BX247" i="8" l="1"/>
  <c r="BS247" i="8"/>
  <c r="BT247" i="8" s="1"/>
  <c r="BW247" i="8"/>
  <c r="CB248" i="8"/>
  <c r="BZ247" i="8"/>
  <c r="BY248" i="8"/>
  <c r="BX246" i="8" l="1"/>
  <c r="BS246" i="8"/>
  <c r="BT246" i="8" s="1"/>
  <c r="BW246" i="8"/>
  <c r="CB247" i="8"/>
  <c r="BY247" i="8"/>
  <c r="BZ246" i="8"/>
  <c r="BX245" i="8" l="1"/>
  <c r="BS245" i="8"/>
  <c r="BT245" i="8" s="1"/>
  <c r="BW245" i="8"/>
  <c r="BY246" i="8"/>
  <c r="BZ245" i="8"/>
  <c r="CB246" i="8"/>
  <c r="BX244" i="8" l="1"/>
  <c r="BS244" i="8"/>
  <c r="BT244" i="8" s="1"/>
  <c r="BW244" i="8"/>
  <c r="BY245" i="8"/>
  <c r="BZ244" i="8"/>
  <c r="CB245" i="8"/>
  <c r="BX243" i="8" l="1"/>
  <c r="BS243" i="8"/>
  <c r="BT243" i="8" s="1"/>
  <c r="BW243" i="8"/>
  <c r="BY244" i="8"/>
  <c r="BZ243" i="8"/>
  <c r="CB244" i="8"/>
  <c r="BX242" i="8" l="1"/>
  <c r="BS242" i="8"/>
  <c r="BT242" i="8" s="1"/>
  <c r="BW242" i="8"/>
  <c r="CB243" i="8"/>
  <c r="BY243" i="8"/>
  <c r="BZ242" i="8"/>
  <c r="BX241" i="8" l="1"/>
  <c r="BS241" i="8"/>
  <c r="BT241" i="8" s="1"/>
  <c r="BW241" i="8"/>
  <c r="BY242" i="8"/>
  <c r="BZ241" i="8"/>
  <c r="CB242" i="8"/>
  <c r="BX240" i="8" l="1"/>
  <c r="BS240" i="8"/>
  <c r="BT240" i="8" s="1"/>
  <c r="BW240" i="8"/>
  <c r="BY241" i="8"/>
  <c r="BZ240" i="8"/>
  <c r="CB241" i="8"/>
  <c r="BX239" i="8" l="1"/>
  <c r="BS239" i="8"/>
  <c r="BT239" i="8" s="1"/>
  <c r="BW239" i="8"/>
  <c r="BY240" i="8"/>
  <c r="BZ239" i="8"/>
  <c r="CB240" i="8"/>
  <c r="BX238" i="8" l="1"/>
  <c r="BS238" i="8"/>
  <c r="BT238" i="8" s="1"/>
  <c r="BW238" i="8"/>
  <c r="BY239" i="8"/>
  <c r="BZ238" i="8"/>
  <c r="CB239" i="8"/>
  <c r="BX237" i="8" l="1"/>
  <c r="BS237" i="8"/>
  <c r="BT237" i="8" s="1"/>
  <c r="BW237" i="8"/>
  <c r="BZ237" i="8"/>
  <c r="BY238" i="8"/>
  <c r="CB238" i="8"/>
  <c r="BX236" i="8" l="1"/>
  <c r="BS236" i="8"/>
  <c r="BT236" i="8" s="1"/>
  <c r="CB237" i="8"/>
  <c r="BW236" i="8"/>
  <c r="BY237" i="8"/>
  <c r="BZ236" i="8"/>
  <c r="BX235" i="8" l="1"/>
  <c r="BS235" i="8"/>
  <c r="BT235" i="8" s="1"/>
  <c r="BW235" i="8"/>
  <c r="BY236" i="8"/>
  <c r="BZ235" i="8"/>
  <c r="CB236" i="8"/>
  <c r="BX234" i="8" l="1"/>
  <c r="BS234" i="8"/>
  <c r="BT234" i="8" s="1"/>
  <c r="BW234" i="8"/>
  <c r="CB235" i="8"/>
  <c r="BY235" i="8"/>
  <c r="BZ234" i="8"/>
  <c r="BX233" i="8" l="1"/>
  <c r="BS233" i="8"/>
  <c r="BT233" i="8" s="1"/>
  <c r="BW233" i="8"/>
  <c r="BZ233" i="8"/>
  <c r="BY234" i="8"/>
  <c r="CB234" i="8"/>
  <c r="BX232" i="8" l="1"/>
  <c r="BS232" i="8"/>
  <c r="BT232" i="8" s="1"/>
  <c r="BW232" i="8"/>
  <c r="CB233" i="8"/>
  <c r="BY233" i="8"/>
  <c r="BZ232" i="8"/>
  <c r="BX231" i="8" l="1"/>
  <c r="BS231" i="8"/>
  <c r="BT231" i="8" s="1"/>
  <c r="BW231" i="8"/>
  <c r="BZ231" i="8"/>
  <c r="BY232" i="8"/>
  <c r="CB232" i="8"/>
  <c r="BX230" i="8" l="1"/>
  <c r="BS230" i="8"/>
  <c r="BT230" i="8" s="1"/>
  <c r="BW230" i="8"/>
  <c r="CB231" i="8"/>
  <c r="BY231" i="8"/>
  <c r="BZ230" i="8"/>
  <c r="BX229" i="8" l="1"/>
  <c r="BS229" i="8"/>
  <c r="BT229" i="8" s="1"/>
  <c r="BW229" i="8"/>
  <c r="BZ229" i="8"/>
  <c r="BY230" i="8"/>
  <c r="CB230" i="8"/>
  <c r="BX228" i="8" l="1"/>
  <c r="BS228" i="8"/>
  <c r="BT228" i="8" s="1"/>
  <c r="BW228" i="8"/>
  <c r="CB229" i="8"/>
  <c r="BZ228" i="8"/>
  <c r="BY229" i="8"/>
  <c r="BX227" i="8" l="1"/>
  <c r="BS227" i="8"/>
  <c r="BT227" i="8" s="1"/>
  <c r="CB228" i="8"/>
  <c r="BW227" i="8"/>
  <c r="BY228" i="8"/>
  <c r="BZ227" i="8"/>
  <c r="BX226" i="8" l="1"/>
  <c r="BS226" i="8"/>
  <c r="BT226" i="8" s="1"/>
  <c r="BW226" i="8"/>
  <c r="BY227" i="8"/>
  <c r="BZ226" i="8"/>
  <c r="CB227" i="8"/>
  <c r="BX225" i="8" l="1"/>
  <c r="BS225" i="8"/>
  <c r="BW225" i="8"/>
  <c r="BY226" i="8"/>
  <c r="BZ225" i="8"/>
  <c r="CA225" i="8" s="1"/>
  <c r="BR225" i="8" s="1"/>
  <c r="CB226" i="8"/>
  <c r="CC225" i="8" l="1"/>
  <c r="CD225" i="8"/>
  <c r="CB225" i="8"/>
  <c r="BU225" i="8" l="1"/>
  <c r="BT225" i="8"/>
  <c r="BX224" i="8" l="1"/>
  <c r="BS224" i="8"/>
  <c r="BW224" i="8"/>
  <c r="BZ224" i="8"/>
  <c r="CA224" i="8" s="1"/>
  <c r="BR224" i="8" s="1"/>
  <c r="BY225" i="8"/>
  <c r="CB224" i="8" l="1"/>
  <c r="CC224" i="8"/>
  <c r="CD224" i="8"/>
  <c r="BU224" i="8" l="1"/>
  <c r="BT224" i="8"/>
  <c r="BX223" i="8" l="1"/>
  <c r="BS223" i="8"/>
  <c r="BW223" i="8"/>
  <c r="BZ223" i="8"/>
  <c r="CA223" i="8" s="1"/>
  <c r="BR223" i="8" s="1"/>
  <c r="BY224" i="8"/>
  <c r="CB223" i="8" l="1"/>
  <c r="CC223" i="8"/>
  <c r="CD223" i="8"/>
  <c r="BU223" i="8" l="1"/>
  <c r="BT223" i="8"/>
  <c r="BX222" i="8" l="1"/>
  <c r="BS222" i="8"/>
  <c r="BW222" i="8"/>
  <c r="BZ222" i="8"/>
  <c r="CA222" i="8" s="1"/>
  <c r="BR222" i="8" s="1"/>
  <c r="BY223" i="8"/>
  <c r="CC222" i="8" l="1"/>
  <c r="CD222" i="8"/>
  <c r="CB222" i="8"/>
  <c r="BU222" i="8" l="1"/>
  <c r="BT222" i="8"/>
  <c r="BX221" i="8" l="1"/>
  <c r="BS221" i="8"/>
  <c r="BW221" i="8"/>
  <c r="BZ221" i="8"/>
  <c r="CA221" i="8" s="1"/>
  <c r="BR221" i="8" s="1"/>
  <c r="BY222" i="8"/>
  <c r="CB221" i="8" l="1"/>
  <c r="CC221" i="8"/>
  <c r="CD221" i="8"/>
  <c r="BU221" i="8" l="1"/>
  <c r="BT221" i="8"/>
  <c r="BX220" i="8" l="1"/>
  <c r="BS220" i="8"/>
  <c r="BW220" i="8"/>
  <c r="BZ220" i="8"/>
  <c r="CA220" i="8" s="1"/>
  <c r="BR220" i="8" s="1"/>
  <c r="BY221" i="8"/>
  <c r="CC220" i="8" l="1"/>
  <c r="CD220" i="8"/>
  <c r="CB220" i="8"/>
  <c r="BU220" i="8" l="1"/>
  <c r="BT220" i="8"/>
  <c r="BX219" i="8" l="1"/>
  <c r="BS219" i="8"/>
  <c r="BW219" i="8"/>
  <c r="BZ219" i="8"/>
  <c r="CA219" i="8" s="1"/>
  <c r="BR219" i="8" s="1"/>
  <c r="BY220" i="8"/>
  <c r="CC219" i="8" l="1"/>
  <c r="CD219" i="8"/>
  <c r="CB219" i="8"/>
  <c r="BU219" i="8" l="1"/>
  <c r="BT219" i="8"/>
  <c r="BX218" i="8" l="1"/>
  <c r="BS218" i="8"/>
  <c r="BW218" i="8"/>
  <c r="BY219" i="8"/>
  <c r="BZ218" i="8"/>
  <c r="CA218" i="8" s="1"/>
  <c r="BR218" i="8" s="1"/>
  <c r="CB218" i="8" l="1"/>
  <c r="CC218" i="8"/>
  <c r="CD218" i="8"/>
  <c r="BU218" i="8" l="1"/>
  <c r="BT218" i="8"/>
  <c r="BX217" i="8" l="1"/>
  <c r="BS217" i="8"/>
  <c r="BW217" i="8"/>
  <c r="BZ217" i="8"/>
  <c r="CA217" i="8" s="1"/>
  <c r="BR217" i="8" s="1"/>
  <c r="BY218" i="8"/>
  <c r="CB217" i="8" l="1"/>
  <c r="CC217" i="8"/>
  <c r="CD217" i="8"/>
  <c r="BU217" i="8" l="1"/>
  <c r="BT217" i="8"/>
  <c r="BX216" i="8" l="1"/>
  <c r="BS216" i="8"/>
  <c r="BW216" i="8"/>
  <c r="BZ216" i="8"/>
  <c r="CA216" i="8" s="1"/>
  <c r="BR216" i="8" s="1"/>
  <c r="BY217" i="8"/>
  <c r="CC216" i="8" l="1"/>
  <c r="CD216" i="8"/>
  <c r="CB216" i="8"/>
  <c r="BU216" i="8" l="1"/>
  <c r="BT216" i="8"/>
  <c r="BX215" i="8" l="1"/>
  <c r="BS215" i="8"/>
  <c r="BW215" i="8"/>
  <c r="BZ215" i="8"/>
  <c r="CA215" i="8" s="1"/>
  <c r="BR215" i="8" s="1"/>
  <c r="BY216" i="8"/>
  <c r="CB215" i="8" l="1"/>
  <c r="CC215" i="8"/>
  <c r="CD215" i="8"/>
  <c r="BU215" i="8" l="1"/>
  <c r="BT215" i="8"/>
  <c r="BX214" i="8" l="1"/>
  <c r="BS214" i="8"/>
  <c r="BW214" i="8"/>
  <c r="BZ214" i="8"/>
  <c r="CA214" i="8" s="1"/>
  <c r="BR214" i="8" s="1"/>
  <c r="BY215" i="8"/>
  <c r="CC214" i="8" l="1"/>
  <c r="CD214" i="8"/>
  <c r="CB214" i="8"/>
  <c r="BU214" i="8" l="1"/>
  <c r="BT214" i="8"/>
  <c r="BX213" i="8" l="1"/>
  <c r="BS213" i="8"/>
  <c r="BW213" i="8"/>
  <c r="BZ213" i="8"/>
  <c r="CA213" i="8" s="1"/>
  <c r="BR213" i="8" s="1"/>
  <c r="BY214" i="8"/>
  <c r="CB213" i="8" l="1"/>
  <c r="CC213" i="8"/>
  <c r="CD213" i="8"/>
  <c r="BU213" i="8" l="1"/>
  <c r="BT213" i="8"/>
  <c r="BX212" i="8" l="1"/>
  <c r="BS212" i="8"/>
  <c r="BW212" i="8"/>
  <c r="BY213" i="8"/>
  <c r="BZ212" i="8"/>
  <c r="CA212" i="8" s="1"/>
  <c r="BR212" i="8" s="1"/>
  <c r="CC212" i="8" l="1"/>
  <c r="CD212" i="8"/>
  <c r="CB212" i="8"/>
  <c r="BU212" i="8" l="1"/>
  <c r="BT212" i="8"/>
  <c r="BX211" i="8" l="1"/>
  <c r="BS211" i="8"/>
  <c r="BW211" i="8"/>
  <c r="BY212" i="8"/>
  <c r="BZ211" i="8"/>
  <c r="CA211" i="8" s="1"/>
  <c r="BR211" i="8" s="1"/>
  <c r="CC211" i="8" l="1"/>
  <c r="CD211" i="8"/>
  <c r="CB211" i="8"/>
  <c r="BU211" i="8" l="1"/>
  <c r="BT211" i="8"/>
  <c r="BX210" i="8" l="1"/>
  <c r="BS210" i="8"/>
  <c r="BW210" i="8"/>
  <c r="BZ210" i="8"/>
  <c r="CA210" i="8" s="1"/>
  <c r="BR210" i="8" s="1"/>
  <c r="BY211" i="8"/>
  <c r="CC210" i="8" l="1"/>
  <c r="CD210" i="8"/>
  <c r="CB210" i="8"/>
  <c r="BU210" i="8" l="1"/>
  <c r="BT210" i="8"/>
  <c r="BX209" i="8" l="1"/>
  <c r="BS209" i="8"/>
  <c r="BW209" i="8"/>
  <c r="BZ209" i="8"/>
  <c r="CA209" i="8" s="1"/>
  <c r="BR209" i="8" s="1"/>
  <c r="BY210" i="8"/>
  <c r="CC209" i="8" l="1"/>
  <c r="CD209" i="8"/>
  <c r="CB209" i="8"/>
  <c r="BU209" i="8" l="1"/>
  <c r="BT209" i="8"/>
  <c r="BX208" i="8" l="1"/>
  <c r="BS208" i="8"/>
  <c r="BW208" i="8"/>
  <c r="BZ208" i="8"/>
  <c r="CA208" i="8" s="1"/>
  <c r="BR208" i="8" s="1"/>
  <c r="BY209" i="8"/>
  <c r="CC208" i="8" l="1"/>
  <c r="CD208" i="8"/>
  <c r="CB208" i="8"/>
  <c r="BU208" i="8" l="1"/>
  <c r="BT208" i="8"/>
  <c r="BX207" i="8" l="1"/>
  <c r="BS207" i="8"/>
  <c r="BW207" i="8"/>
  <c r="BY208" i="8"/>
  <c r="BZ207" i="8"/>
  <c r="CA207" i="8" s="1"/>
  <c r="BR207" i="8" s="1"/>
  <c r="CC207" i="8" l="1"/>
  <c r="CD207" i="8"/>
  <c r="CB207" i="8"/>
  <c r="BU207" i="8" l="1"/>
  <c r="BT207" i="8"/>
  <c r="BS206" i="8" l="1"/>
  <c r="BX206" i="8" s="1"/>
  <c r="BY207" i="8"/>
  <c r="BZ206" i="8"/>
  <c r="CA206" i="8" s="1"/>
  <c r="BR206" i="8" s="1"/>
  <c r="BW206" i="8" l="1"/>
  <c r="CC206" i="8"/>
  <c r="CD206" i="8"/>
  <c r="CB206" i="8"/>
  <c r="BU206" i="8" l="1"/>
  <c r="BT206" i="8"/>
  <c r="BS205" i="8" l="1"/>
  <c r="BX205" i="8" s="1"/>
  <c r="BZ205" i="8"/>
  <c r="CA205" i="8" s="1"/>
  <c r="BR205" i="8" s="1"/>
  <c r="BY206" i="8"/>
  <c r="BW205" i="8" l="1"/>
  <c r="CC205" i="8"/>
  <c r="CD205" i="8"/>
  <c r="CB205" i="8"/>
  <c r="BU205" i="8" l="1"/>
  <c r="BT205" i="8"/>
  <c r="BS204" i="8" l="1"/>
  <c r="BX204" i="8" s="1"/>
  <c r="BZ204" i="8"/>
  <c r="CA204" i="8" s="1"/>
  <c r="BR204" i="8" s="1"/>
  <c r="BY205" i="8"/>
  <c r="CC204" i="8" l="1"/>
  <c r="CD204" i="8"/>
  <c r="BU204" i="8" l="1"/>
  <c r="BT204" i="8"/>
  <c r="BS203" i="8" l="1"/>
  <c r="CB204" i="8"/>
  <c r="BW204" i="8"/>
  <c r="BZ203" i="8"/>
  <c r="CA203" i="8" s="1"/>
  <c r="BR203" i="8" s="1"/>
  <c r="BY204" i="8"/>
  <c r="CC203" i="8" l="1"/>
  <c r="CD203" i="8"/>
  <c r="BU203" i="8" l="1"/>
  <c r="BT203" i="8"/>
  <c r="BX203" i="8" l="1"/>
  <c r="CB203" i="8" s="1"/>
  <c r="BW203" i="8"/>
  <c r="BX202" i="8"/>
  <c r="BS202" i="8"/>
  <c r="BW202" i="8"/>
  <c r="BZ202" i="8"/>
  <c r="CA202" i="8" s="1"/>
  <c r="BR202" i="8" s="1"/>
  <c r="BY203" i="8"/>
  <c r="CB202" i="8" l="1"/>
  <c r="CC202" i="8"/>
  <c r="CD202" i="8"/>
  <c r="BU202" i="8" l="1"/>
  <c r="BT202" i="8"/>
  <c r="BS201" i="8" l="1"/>
  <c r="BX201" i="8" s="1"/>
  <c r="BZ201" i="8"/>
  <c r="CA201" i="8" s="1"/>
  <c r="BR201" i="8" s="1"/>
  <c r="BY202" i="8"/>
  <c r="BW201" i="8" l="1"/>
  <c r="CC201" i="8"/>
  <c r="CD201" i="8"/>
  <c r="CB201" i="8"/>
  <c r="BU201" i="8" l="1"/>
  <c r="BT201" i="8"/>
  <c r="BS200" i="8" l="1"/>
  <c r="BX200" i="8" s="1"/>
  <c r="BZ200" i="8"/>
  <c r="CA200" i="8" s="1"/>
  <c r="BR200" i="8" s="1"/>
  <c r="BY201" i="8"/>
  <c r="BW200" i="8" l="1"/>
  <c r="CC200" i="8"/>
  <c r="CD200" i="8"/>
  <c r="CB200" i="8"/>
  <c r="BU200" i="8" l="1"/>
  <c r="BT200" i="8"/>
  <c r="BS199" i="8" l="1"/>
  <c r="BY200" i="8"/>
  <c r="BZ199" i="8"/>
  <c r="CA199" i="8" s="1"/>
  <c r="BR199" i="8" s="1"/>
  <c r="CC199" i="8" l="1"/>
  <c r="CD199" i="8"/>
  <c r="BU199" i="8" l="1"/>
  <c r="BT199" i="8"/>
  <c r="BX199" i="8" l="1"/>
  <c r="CB199" i="8" s="1"/>
  <c r="BW199" i="8"/>
  <c r="BX198" i="8"/>
  <c r="BS198" i="8"/>
  <c r="BZ198" i="8"/>
  <c r="CA198" i="8" s="1"/>
  <c r="BR198" i="8" s="1"/>
  <c r="BY199" i="8"/>
  <c r="CC198" i="8" l="1"/>
  <c r="CD198" i="8"/>
  <c r="BU198" i="8" l="1"/>
  <c r="BT198" i="8"/>
  <c r="BX197" i="8" l="1"/>
  <c r="BS197" i="8"/>
  <c r="BW198" i="8"/>
  <c r="CB198" i="8"/>
  <c r="BW197" i="8"/>
  <c r="BZ197" i="8"/>
  <c r="CA197" i="8" s="1"/>
  <c r="BR197" i="8" s="1"/>
  <c r="BY198" i="8"/>
  <c r="CC197" i="8" l="1"/>
  <c r="CD197" i="8"/>
  <c r="CB197" i="8"/>
  <c r="BU197" i="8" l="1"/>
  <c r="BT197" i="8"/>
  <c r="BX196" i="8" l="1"/>
  <c r="BS196" i="8"/>
  <c r="BW196" i="8"/>
  <c r="BZ196" i="8"/>
  <c r="CA196" i="8" s="1"/>
  <c r="BR196" i="8" s="1"/>
  <c r="BY197" i="8"/>
  <c r="CB196" i="8" l="1"/>
  <c r="CC196" i="8"/>
  <c r="CD196" i="8"/>
  <c r="BU196" i="8" l="1"/>
  <c r="BT196" i="8"/>
  <c r="BX195" i="8" l="1"/>
  <c r="BS195" i="8"/>
  <c r="BW195" i="8"/>
  <c r="BZ195" i="8"/>
  <c r="CA195" i="8" s="1"/>
  <c r="BR195" i="8" s="1"/>
  <c r="BY196" i="8"/>
  <c r="CC195" i="8" l="1"/>
  <c r="CD195" i="8"/>
  <c r="CB195" i="8"/>
  <c r="BU195" i="8" l="1"/>
  <c r="BT195" i="8"/>
  <c r="BX194" i="8" l="1"/>
  <c r="BS194" i="8"/>
  <c r="BW194" i="8"/>
  <c r="BY195" i="8"/>
  <c r="BZ194" i="8"/>
  <c r="CA194" i="8" s="1"/>
  <c r="BR194" i="8" s="1"/>
  <c r="CC194" i="8" l="1"/>
  <c r="CD194" i="8"/>
  <c r="CB194" i="8"/>
  <c r="BU194" i="8" l="1"/>
  <c r="BT194" i="8"/>
  <c r="BX193" i="8" l="1"/>
  <c r="BS193" i="8"/>
  <c r="BW193" i="8"/>
  <c r="BZ193" i="8"/>
  <c r="CA193" i="8" s="1"/>
  <c r="BR193" i="8" s="1"/>
  <c r="BY194" i="8"/>
  <c r="CB193" i="8" l="1"/>
  <c r="CC193" i="8"/>
  <c r="CD193" i="8"/>
  <c r="BU193" i="8" l="1"/>
  <c r="BT193" i="8"/>
  <c r="BX192" i="8" l="1"/>
  <c r="BS192" i="8"/>
  <c r="BW192" i="8"/>
  <c r="BZ192" i="8"/>
  <c r="CA192" i="8" s="1"/>
  <c r="BR192" i="8" s="1"/>
  <c r="BY193" i="8"/>
  <c r="CC192" i="8" l="1"/>
  <c r="CD192" i="8"/>
  <c r="CB192" i="8"/>
  <c r="BU192" i="8" l="1"/>
  <c r="BT192" i="8"/>
  <c r="BX191" i="8" l="1"/>
  <c r="BS191" i="8"/>
  <c r="BW191" i="8"/>
  <c r="BY192" i="8"/>
  <c r="BZ191" i="8"/>
  <c r="CA191" i="8" s="1"/>
  <c r="BR191" i="8" s="1"/>
  <c r="CB191" i="8" l="1"/>
  <c r="CC191" i="8"/>
  <c r="CD191" i="8"/>
  <c r="BU191" i="8" l="1"/>
  <c r="BT191" i="8"/>
  <c r="BX190" i="8" l="1"/>
  <c r="BS190" i="8"/>
  <c r="BW190" i="8"/>
  <c r="BZ190" i="8"/>
  <c r="CA190" i="8" s="1"/>
  <c r="BR190" i="8" s="1"/>
  <c r="BY191" i="8"/>
  <c r="CB190" i="8" l="1"/>
  <c r="CC190" i="8"/>
  <c r="CD190" i="8"/>
  <c r="BU190" i="8" l="1"/>
  <c r="BT190" i="8"/>
  <c r="BX189" i="8" l="1"/>
  <c r="BS189" i="8"/>
  <c r="BW189" i="8"/>
  <c r="BZ189" i="8"/>
  <c r="CA189" i="8" s="1"/>
  <c r="BR189" i="8" s="1"/>
  <c r="BY190" i="8"/>
  <c r="CB189" i="8" l="1"/>
  <c r="CC189" i="8"/>
  <c r="CD189" i="8"/>
  <c r="BU189" i="8" l="1"/>
  <c r="BT189" i="8"/>
  <c r="BS188" i="8" l="1"/>
  <c r="BX188" i="8" s="1"/>
  <c r="BZ188" i="8"/>
  <c r="CA188" i="8" s="1"/>
  <c r="BR188" i="8" s="1"/>
  <c r="BY189" i="8"/>
  <c r="BW188" i="8" l="1"/>
  <c r="CB188" i="8"/>
  <c r="CC188" i="8"/>
  <c r="CD188" i="8"/>
  <c r="BU188" i="8" l="1"/>
  <c r="BT188" i="8"/>
  <c r="BS187" i="8" s="1"/>
  <c r="BX187" i="8" l="1"/>
  <c r="BZ187" i="8"/>
  <c r="CA187" i="8" s="1"/>
  <c r="BR187" i="8" s="1"/>
  <c r="BY188" i="8"/>
  <c r="CC187" i="8" l="1"/>
  <c r="CD187" i="8"/>
  <c r="BW187" i="8"/>
  <c r="CB187" i="8"/>
  <c r="BU187" i="8" l="1"/>
  <c r="BT187" i="8"/>
  <c r="BS186" i="8" s="1"/>
  <c r="BX186" i="8" l="1"/>
  <c r="BZ186" i="8"/>
  <c r="CA186" i="8" s="1"/>
  <c r="BR186" i="8" s="1"/>
  <c r="BY187" i="8"/>
  <c r="CC186" i="8" l="1"/>
  <c r="CD186" i="8"/>
  <c r="BW186" i="8"/>
  <c r="CB186" i="8"/>
  <c r="BU186" i="8" l="1"/>
  <c r="BT186" i="8"/>
  <c r="BS185" i="8" s="1"/>
  <c r="BZ185" i="8" l="1"/>
  <c r="CA185" i="8" s="1"/>
  <c r="BR185" i="8" s="1"/>
  <c r="BY186" i="8"/>
  <c r="CC185" i="8" l="1"/>
  <c r="CD185" i="8"/>
  <c r="BU185" i="8" l="1"/>
  <c r="BT185" i="8"/>
  <c r="BS184" i="8" l="1"/>
  <c r="BX184" i="8" s="1"/>
  <c r="BW185" i="8"/>
  <c r="BX185" i="8"/>
  <c r="CB185" i="8" s="1"/>
  <c r="BZ184" i="8"/>
  <c r="CA184" i="8" s="1"/>
  <c r="BR184" i="8" s="1"/>
  <c r="BY185" i="8"/>
  <c r="BW184" i="8" l="1"/>
  <c r="CB184" i="8"/>
  <c r="CC184" i="8"/>
  <c r="CD184" i="8"/>
  <c r="BU184" i="8" l="1"/>
  <c r="BT184" i="8"/>
  <c r="BS183" i="8" l="1"/>
  <c r="BX183" i="8" s="1"/>
  <c r="BZ183" i="8"/>
  <c r="CA183" i="8" s="1"/>
  <c r="BR183" i="8" s="1"/>
  <c r="BY184" i="8"/>
  <c r="BW183" i="8" l="1"/>
  <c r="CB183" i="8"/>
  <c r="CC183" i="8"/>
  <c r="CD183" i="8"/>
  <c r="BU183" i="8" l="1"/>
  <c r="BT183" i="8"/>
  <c r="BS182" i="8" l="1"/>
  <c r="BX182" i="8" s="1"/>
  <c r="BZ182" i="8"/>
  <c r="CA182" i="8" s="1"/>
  <c r="BR182" i="8" s="1"/>
  <c r="BY183" i="8"/>
  <c r="BW182" i="8" l="1"/>
  <c r="CB182" i="8"/>
  <c r="CC182" i="8"/>
  <c r="CD182" i="8"/>
  <c r="BU182" i="8" l="1"/>
  <c r="BT182" i="8"/>
  <c r="BS181" i="8" l="1"/>
  <c r="BX181" i="8" s="1"/>
  <c r="BZ181" i="8"/>
  <c r="CA181" i="8" s="1"/>
  <c r="BR181" i="8" s="1"/>
  <c r="BY182" i="8"/>
  <c r="BW181" i="8" l="1"/>
  <c r="CC181" i="8"/>
  <c r="CD181" i="8"/>
  <c r="CB181" i="8"/>
  <c r="BU181" i="8" l="1"/>
  <c r="BT181" i="8"/>
  <c r="BS180" i="8" l="1"/>
  <c r="BX180" i="8" s="1"/>
  <c r="BZ180" i="8"/>
  <c r="CA180" i="8" s="1"/>
  <c r="BR180" i="8" s="1"/>
  <c r="BY181" i="8"/>
  <c r="BW180" i="8" l="1"/>
  <c r="CB180" i="8"/>
  <c r="CC180" i="8"/>
  <c r="CD180" i="8"/>
  <c r="BU180" i="8" l="1"/>
  <c r="BT180" i="8"/>
  <c r="BS179" i="8" l="1"/>
  <c r="BX179" i="8" s="1"/>
  <c r="BZ179" i="8"/>
  <c r="CA179" i="8" s="1"/>
  <c r="BR179" i="8" s="1"/>
  <c r="BY180" i="8"/>
  <c r="BW179" i="8" l="1"/>
  <c r="CC179" i="8"/>
  <c r="CD179" i="8"/>
  <c r="CB179" i="8"/>
  <c r="BU179" i="8" l="1"/>
  <c r="BT179" i="8"/>
  <c r="BS178" i="8" l="1"/>
  <c r="BZ178" i="8"/>
  <c r="CA178" i="8" s="1"/>
  <c r="BR178" i="8" s="1"/>
  <c r="BY179" i="8"/>
  <c r="CC178" i="8" l="1"/>
  <c r="CD178" i="8"/>
  <c r="BU178" i="8" l="1"/>
  <c r="BX178" i="8" s="1"/>
  <c r="BT178" i="8"/>
  <c r="BX177" i="8" l="1"/>
  <c r="BS177" i="8"/>
  <c r="BW178" i="8"/>
  <c r="CB178" i="8"/>
  <c r="BW177" i="8"/>
  <c r="BZ177" i="8"/>
  <c r="CA177" i="8" s="1"/>
  <c r="BR177" i="8" s="1"/>
  <c r="BY178" i="8"/>
  <c r="CC177" i="8" l="1"/>
  <c r="CD177" i="8"/>
  <c r="CB177" i="8"/>
  <c r="BU177" i="8" l="1"/>
  <c r="BT177" i="8"/>
  <c r="BX176" i="8" l="1"/>
  <c r="BS176" i="8"/>
  <c r="BW176" i="8"/>
  <c r="BZ176" i="8"/>
  <c r="CA176" i="8" s="1"/>
  <c r="BR176" i="8" s="1"/>
  <c r="BY177" i="8"/>
  <c r="CB176" i="8" l="1"/>
  <c r="CC176" i="8"/>
  <c r="CD176" i="8"/>
  <c r="BU176" i="8" l="1"/>
  <c r="BT176" i="8"/>
  <c r="BX175" i="8" l="1"/>
  <c r="BS175" i="8"/>
  <c r="BW175" i="8"/>
  <c r="BZ175" i="8"/>
  <c r="CA175" i="8" s="1"/>
  <c r="BR175" i="8" s="1"/>
  <c r="BY176" i="8"/>
  <c r="CC175" i="8" l="1"/>
  <c r="CD175" i="8"/>
  <c r="CB175" i="8"/>
  <c r="BU175" i="8" l="1"/>
  <c r="BT175" i="8"/>
  <c r="BX174" i="8" l="1"/>
  <c r="BS174" i="8"/>
  <c r="BW174" i="8"/>
  <c r="BZ174" i="8"/>
  <c r="CA174" i="8" s="1"/>
  <c r="BR174" i="8" s="1"/>
  <c r="BY175" i="8"/>
  <c r="CB174" i="8" l="1"/>
  <c r="CC174" i="8"/>
  <c r="CD174" i="8"/>
  <c r="BU174" i="8" l="1"/>
  <c r="BT174" i="8"/>
  <c r="BX173" i="8" l="1"/>
  <c r="BS173" i="8"/>
  <c r="BW173" i="8"/>
  <c r="BZ173" i="8"/>
  <c r="CA173" i="8" s="1"/>
  <c r="BR173" i="8" s="1"/>
  <c r="BY174" i="8"/>
  <c r="CB173" i="8" l="1"/>
  <c r="CC173" i="8"/>
  <c r="CD173" i="8"/>
  <c r="BU173" i="8" l="1"/>
  <c r="BT173" i="8"/>
  <c r="BX172" i="8" l="1"/>
  <c r="BS172" i="8"/>
  <c r="BW172" i="8"/>
  <c r="BZ172" i="8"/>
  <c r="CA172" i="8" s="1"/>
  <c r="BR172" i="8" s="1"/>
  <c r="BY173" i="8"/>
  <c r="CB172" i="8" l="1"/>
  <c r="CC172" i="8"/>
  <c r="CD172" i="8"/>
  <c r="BU172" i="8" l="1"/>
  <c r="BT172" i="8"/>
  <c r="BX171" i="8" l="1"/>
  <c r="BS171" i="8"/>
  <c r="BW171" i="8"/>
  <c r="BZ171" i="8"/>
  <c r="CA171" i="8" s="1"/>
  <c r="BR171" i="8" s="1"/>
  <c r="BY172" i="8"/>
  <c r="CC171" i="8" l="1"/>
  <c r="CD171" i="8"/>
  <c r="CB171" i="8"/>
  <c r="BU171" i="8" l="1"/>
  <c r="BT171" i="8"/>
  <c r="BX170" i="8" l="1"/>
  <c r="BS170" i="8"/>
  <c r="BW170" i="8"/>
  <c r="BZ170" i="8"/>
  <c r="CA170" i="8" s="1"/>
  <c r="BR170" i="8" s="1"/>
  <c r="BY171" i="8"/>
  <c r="CB170" i="8" l="1"/>
  <c r="CC170" i="8"/>
  <c r="CD170" i="8"/>
  <c r="BU170" i="8" l="1"/>
  <c r="BT170" i="8"/>
  <c r="BX169" i="8" l="1"/>
  <c r="BS169" i="8"/>
  <c r="BW169" i="8"/>
  <c r="BY170" i="8"/>
  <c r="BZ169" i="8"/>
  <c r="CA169" i="8" s="1"/>
  <c r="BR169" i="8" s="1"/>
  <c r="CB169" i="8" l="1"/>
  <c r="CC169" i="8"/>
  <c r="CD169" i="8"/>
  <c r="BU169" i="8" l="1"/>
  <c r="BT169" i="8"/>
  <c r="BX168" i="8" l="1"/>
  <c r="BS168" i="8"/>
  <c r="BW168" i="8"/>
  <c r="BZ168" i="8"/>
  <c r="CA168" i="8" s="1"/>
  <c r="BR168" i="8" s="1"/>
  <c r="BY169" i="8"/>
  <c r="CB168" i="8" l="1"/>
  <c r="CC168" i="8"/>
  <c r="CD168" i="8"/>
  <c r="BU168" i="8" l="1"/>
  <c r="BT168" i="8"/>
  <c r="BX167" i="8" l="1"/>
  <c r="BS167" i="8"/>
  <c r="BW167" i="8"/>
  <c r="BZ167" i="8"/>
  <c r="CA167" i="8" s="1"/>
  <c r="BR167" i="8" s="1"/>
  <c r="BY168" i="8"/>
  <c r="CB167" i="8" l="1"/>
  <c r="CC167" i="8"/>
  <c r="CD167" i="8"/>
  <c r="BU167" i="8" l="1"/>
  <c r="BT167" i="8"/>
  <c r="BX166" i="8" l="1"/>
  <c r="BS166" i="8"/>
  <c r="BW166" i="8"/>
  <c r="BZ166" i="8"/>
  <c r="CA166" i="8" s="1"/>
  <c r="BR166" i="8" s="1"/>
  <c r="BY167" i="8"/>
  <c r="CB166" i="8" l="1"/>
  <c r="CC166" i="8"/>
  <c r="CD166" i="8"/>
  <c r="BU166" i="8" l="1"/>
  <c r="BT166" i="8"/>
  <c r="BX165" i="8" l="1"/>
  <c r="BS165" i="8"/>
  <c r="BW165" i="8"/>
  <c r="BZ165" i="8"/>
  <c r="CA165" i="8" s="1"/>
  <c r="BR165" i="8" s="1"/>
  <c r="BY166" i="8"/>
  <c r="CB165" i="8" l="1"/>
  <c r="CC165" i="8"/>
  <c r="CD165" i="8"/>
  <c r="BU165" i="8" l="1"/>
  <c r="BT165" i="8"/>
  <c r="BX164" i="8" l="1"/>
  <c r="BS164" i="8"/>
  <c r="BW164" i="8"/>
  <c r="BZ164" i="8"/>
  <c r="CA164" i="8" s="1"/>
  <c r="BR164" i="8" s="1"/>
  <c r="BY165" i="8"/>
  <c r="CB164" i="8" l="1"/>
  <c r="CC164" i="8"/>
  <c r="CD164" i="8"/>
  <c r="BU164" i="8" l="1"/>
  <c r="BT164" i="8"/>
  <c r="BX163" i="8" l="1"/>
  <c r="BS163" i="8"/>
  <c r="BW163" i="8"/>
  <c r="BZ163" i="8"/>
  <c r="CA163" i="8" s="1"/>
  <c r="BR163" i="8" s="1"/>
  <c r="BY164" i="8"/>
  <c r="CB163" i="8" l="1"/>
  <c r="CC163" i="8"/>
  <c r="CD163" i="8"/>
  <c r="BU163" i="8" l="1"/>
  <c r="BT163" i="8"/>
  <c r="BS162" i="8" s="1"/>
  <c r="BX162" i="8" l="1"/>
  <c r="BW162" i="8"/>
  <c r="BZ162" i="8"/>
  <c r="CA162" i="8" s="1"/>
  <c r="BR162" i="8" s="1"/>
  <c r="BY163" i="8"/>
  <c r="CC162" i="8" l="1"/>
  <c r="CD162" i="8"/>
  <c r="CB162" i="8"/>
  <c r="BU162" i="8" l="1"/>
  <c r="BT162" i="8"/>
  <c r="BS161" i="8" s="1"/>
  <c r="BX161" i="8" l="1"/>
  <c r="BZ161" i="8"/>
  <c r="CA161" i="8" s="1"/>
  <c r="BR161" i="8" s="1"/>
  <c r="BY162" i="8"/>
  <c r="CC161" i="8" l="1"/>
  <c r="CD161" i="8"/>
  <c r="BU161" i="8" l="1"/>
  <c r="BW161" i="8" s="1"/>
  <c r="BT161" i="8"/>
  <c r="BS160" i="8" l="1"/>
  <c r="BX160" i="8" s="1"/>
  <c r="CB161" i="8"/>
  <c r="BZ160" i="8"/>
  <c r="CA160" i="8" s="1"/>
  <c r="BR160" i="8" s="1"/>
  <c r="BY161" i="8"/>
  <c r="BW160" i="8" l="1"/>
  <c r="CC160" i="8"/>
  <c r="CD160" i="8"/>
  <c r="CB160" i="8"/>
  <c r="BU160" i="8" l="1"/>
  <c r="BT160" i="8"/>
  <c r="BS159" i="8" l="1"/>
  <c r="BX159" i="8" s="1"/>
  <c r="BZ159" i="8"/>
  <c r="CA159" i="8" s="1"/>
  <c r="BR159" i="8" s="1"/>
  <c r="BY160" i="8"/>
  <c r="BW159" i="8" l="1"/>
  <c r="CC159" i="8"/>
  <c r="CD159" i="8"/>
  <c r="CB159" i="8"/>
  <c r="BU159" i="8" l="1"/>
  <c r="BT159" i="8"/>
  <c r="BS158" i="8" l="1"/>
  <c r="BZ158" i="8"/>
  <c r="CA158" i="8" s="1"/>
  <c r="BR158" i="8" s="1"/>
  <c r="BY159" i="8"/>
  <c r="CC158" i="8" l="1"/>
  <c r="CD158" i="8"/>
  <c r="BU158" i="8" l="1"/>
  <c r="BT158" i="8"/>
  <c r="BX158" i="8" l="1"/>
  <c r="CB158" i="8" s="1"/>
  <c r="BW158" i="8"/>
  <c r="BX157" i="8"/>
  <c r="BS157" i="8"/>
  <c r="BW157" i="8"/>
  <c r="BZ157" i="8"/>
  <c r="CA157" i="8" s="1"/>
  <c r="BR157" i="8" s="1"/>
  <c r="BY158" i="8"/>
  <c r="CB157" i="8" l="1"/>
  <c r="CC157" i="8"/>
  <c r="CD157" i="8"/>
  <c r="BU157" i="8" l="1"/>
  <c r="BT157" i="8"/>
  <c r="BX156" i="8" l="1"/>
  <c r="BS156" i="8"/>
  <c r="BW156" i="8"/>
  <c r="BZ156" i="8"/>
  <c r="CA156" i="8" s="1"/>
  <c r="BR156" i="8" s="1"/>
  <c r="BY157" i="8"/>
  <c r="CB156" i="8" l="1"/>
  <c r="CC156" i="8"/>
  <c r="CD156" i="8"/>
  <c r="BU156" i="8" l="1"/>
  <c r="BT156" i="8"/>
  <c r="BX155" i="8" l="1"/>
  <c r="BS155" i="8"/>
  <c r="BW155" i="8"/>
  <c r="BZ155" i="8"/>
  <c r="CA155" i="8" s="1"/>
  <c r="BR155" i="8" s="1"/>
  <c r="BY156" i="8"/>
  <c r="CB155" i="8" l="1"/>
  <c r="CC155" i="8"/>
  <c r="CD155" i="8"/>
  <c r="BU155" i="8" l="1"/>
  <c r="BT155" i="8"/>
  <c r="BX154" i="8" l="1"/>
  <c r="BS154" i="8"/>
  <c r="BW154" i="8"/>
  <c r="BZ154" i="8"/>
  <c r="CA154" i="8" s="1"/>
  <c r="BR154" i="8" s="1"/>
  <c r="BY155" i="8"/>
  <c r="CC154" i="8" l="1"/>
  <c r="CD154" i="8"/>
  <c r="CB154" i="8"/>
  <c r="BU154" i="8" l="1"/>
  <c r="BT154" i="8"/>
  <c r="BX153" i="8" l="1"/>
  <c r="BS153" i="8"/>
  <c r="BW153" i="8"/>
  <c r="BZ153" i="8"/>
  <c r="CA153" i="8" s="1"/>
  <c r="BR153" i="8" s="1"/>
  <c r="BY154" i="8"/>
  <c r="CB153" i="8" l="1"/>
  <c r="CC153" i="8"/>
  <c r="CD153" i="8"/>
  <c r="BU153" i="8" l="1"/>
  <c r="BT153" i="8"/>
  <c r="BX152" i="8" l="1"/>
  <c r="BS152" i="8"/>
  <c r="BW152" i="8"/>
  <c r="BZ152" i="8"/>
  <c r="CA152" i="8" s="1"/>
  <c r="BR152" i="8" s="1"/>
  <c r="BY153" i="8"/>
  <c r="CB152" i="8" l="1"/>
  <c r="CC152" i="8"/>
  <c r="CD152" i="8"/>
  <c r="BU152" i="8" l="1"/>
  <c r="BT152" i="8"/>
  <c r="BX151" i="8" l="1"/>
  <c r="BS151" i="8"/>
  <c r="BW151" i="8"/>
  <c r="BZ151" i="8"/>
  <c r="CA151" i="8" s="1"/>
  <c r="BR151" i="8" s="1"/>
  <c r="BY152" i="8"/>
  <c r="CB151" i="8" l="1"/>
  <c r="CC151" i="8"/>
  <c r="CD151" i="8"/>
  <c r="BU151" i="8" l="1"/>
  <c r="BT151" i="8"/>
  <c r="BX150" i="8" l="1"/>
  <c r="BS150" i="8"/>
  <c r="BW150" i="8"/>
  <c r="BZ150" i="8"/>
  <c r="CA150" i="8" s="1"/>
  <c r="BR150" i="8" s="1"/>
  <c r="BY151" i="8"/>
  <c r="CB150" i="8" l="1"/>
  <c r="CC150" i="8"/>
  <c r="CD150" i="8"/>
  <c r="BU150" i="8" l="1"/>
  <c r="BT150" i="8"/>
  <c r="BX149" i="8" l="1"/>
  <c r="BS149" i="8"/>
  <c r="BW149" i="8"/>
  <c r="BZ149" i="8"/>
  <c r="CA149" i="8" s="1"/>
  <c r="BR149" i="8" s="1"/>
  <c r="BY150" i="8"/>
  <c r="CB149" i="8" l="1"/>
  <c r="CC149" i="8"/>
  <c r="CD149" i="8"/>
  <c r="BU149" i="8" l="1"/>
  <c r="BT149" i="8"/>
  <c r="BX148" i="8" l="1"/>
  <c r="BS148" i="8"/>
  <c r="BW148" i="8"/>
  <c r="BZ148" i="8"/>
  <c r="CA148" i="8" s="1"/>
  <c r="BR148" i="8" s="1"/>
  <c r="BY149" i="8"/>
  <c r="CC148" i="8" l="1"/>
  <c r="CD148" i="8"/>
  <c r="CB148" i="8"/>
  <c r="BU148" i="8" l="1"/>
  <c r="BT148" i="8"/>
  <c r="BX147" i="8" l="1"/>
  <c r="BS147" i="8"/>
  <c r="BW147" i="8"/>
  <c r="BZ147" i="8"/>
  <c r="CA147" i="8" s="1"/>
  <c r="BR147" i="8" s="1"/>
  <c r="BY148" i="8"/>
  <c r="CC147" i="8" l="1"/>
  <c r="CD147" i="8"/>
  <c r="CB147" i="8"/>
  <c r="BU147" i="8" l="1"/>
  <c r="BT147" i="8"/>
  <c r="BX146" i="8" l="1"/>
  <c r="BS146" i="8"/>
  <c r="BW146" i="8"/>
  <c r="BZ146" i="8"/>
  <c r="CA146" i="8" s="1"/>
  <c r="BR146" i="8" s="1"/>
  <c r="BY147" i="8"/>
  <c r="CB146" i="8" l="1"/>
  <c r="CC146" i="8"/>
  <c r="CD146" i="8"/>
  <c r="BU146" i="8" l="1"/>
  <c r="BT146" i="8"/>
  <c r="BX145" i="8" l="1"/>
  <c r="BS145" i="8"/>
  <c r="BW145" i="8"/>
  <c r="BZ145" i="8"/>
  <c r="CA145" i="8" s="1"/>
  <c r="BR145" i="8" s="1"/>
  <c r="BY146" i="8"/>
  <c r="CB145" i="8" s="1"/>
  <c r="CC145" i="8" l="1"/>
  <c r="CD145" i="8"/>
  <c r="BU145" i="8" l="1"/>
  <c r="BT145" i="8"/>
  <c r="BX144" i="8" l="1"/>
  <c r="BS144" i="8"/>
  <c r="BW144" i="8"/>
  <c r="BZ144" i="8"/>
  <c r="CA144" i="8" s="1"/>
  <c r="BR144" i="8" s="1"/>
  <c r="BY145" i="8"/>
  <c r="CB144" i="8" l="1"/>
  <c r="CC144" i="8"/>
  <c r="CD144" i="8"/>
  <c r="BU144" i="8" l="1"/>
  <c r="BT144" i="8"/>
  <c r="BX143" i="8" l="1"/>
  <c r="BS143" i="8"/>
  <c r="BW143" i="8"/>
  <c r="BZ143" i="8"/>
  <c r="CA143" i="8" s="1"/>
  <c r="BR143" i="8" s="1"/>
  <c r="BY144" i="8"/>
  <c r="CC143" i="8" l="1"/>
  <c r="CD143" i="8"/>
  <c r="CB143" i="8"/>
  <c r="BU143" i="8" l="1"/>
  <c r="BT143" i="8"/>
  <c r="BX142" i="8" l="1"/>
  <c r="BS142" i="8"/>
  <c r="BW142" i="8"/>
  <c r="BZ142" i="8"/>
  <c r="CA142" i="8" s="1"/>
  <c r="BR142" i="8" s="1"/>
  <c r="BY143" i="8"/>
  <c r="CB142" i="8" l="1"/>
  <c r="CC142" i="8"/>
  <c r="CD142" i="8"/>
  <c r="BU142" i="8" l="1"/>
  <c r="BT142" i="8"/>
  <c r="BX141" i="8" l="1"/>
  <c r="BS141" i="8"/>
  <c r="BW141" i="8"/>
  <c r="BZ141" i="8"/>
  <c r="CA141" i="8" s="1"/>
  <c r="BR141" i="8" s="1"/>
  <c r="BY142" i="8"/>
  <c r="CB141" i="8" l="1"/>
  <c r="CC141" i="8"/>
  <c r="CD141" i="8"/>
  <c r="BU141" i="8" l="1"/>
  <c r="BT141" i="8"/>
  <c r="BX140" i="8" l="1"/>
  <c r="BS140" i="8"/>
  <c r="BW140" i="8"/>
  <c r="BZ140" i="8"/>
  <c r="CA140" i="8" s="1"/>
  <c r="BR140" i="8" s="1"/>
  <c r="BY141" i="8"/>
  <c r="CB140" i="8" l="1"/>
  <c r="CC140" i="8"/>
  <c r="CD140" i="8"/>
  <c r="BU140" i="8" l="1"/>
  <c r="BT140" i="8"/>
  <c r="BX139" i="8" l="1"/>
  <c r="BS139" i="8"/>
  <c r="BW139" i="8"/>
  <c r="BZ139" i="8"/>
  <c r="CA139" i="8" s="1"/>
  <c r="BR139" i="8" s="1"/>
  <c r="BY140" i="8"/>
  <c r="CC139" i="8" l="1"/>
  <c r="CD139" i="8"/>
  <c r="CB139" i="8"/>
  <c r="BU139" i="8" l="1"/>
  <c r="BT139" i="8"/>
  <c r="BX138" i="8" l="1"/>
  <c r="BS138" i="8"/>
  <c r="BW138" i="8"/>
  <c r="BZ138" i="8"/>
  <c r="CA138" i="8" s="1"/>
  <c r="BR138" i="8" s="1"/>
  <c r="BY139" i="8"/>
  <c r="CB138" i="8" l="1"/>
  <c r="CC138" i="8"/>
  <c r="CD138" i="8"/>
  <c r="BU138" i="8" l="1"/>
  <c r="BT138" i="8"/>
  <c r="BX137" i="8" l="1"/>
  <c r="BS137" i="8"/>
  <c r="BW137" i="8"/>
  <c r="BY138" i="8"/>
  <c r="BZ137" i="8"/>
  <c r="CA137" i="8" s="1"/>
  <c r="BR137" i="8" s="1"/>
  <c r="CB137" i="8" l="1"/>
  <c r="CC137" i="8"/>
  <c r="CD137" i="8"/>
  <c r="BU137" i="8" l="1"/>
  <c r="BT137" i="8"/>
  <c r="BX136" i="8" l="1"/>
  <c r="BS136" i="8"/>
  <c r="BW136" i="8"/>
  <c r="BZ136" i="8"/>
  <c r="CA136" i="8" s="1"/>
  <c r="BR136" i="8" s="1"/>
  <c r="BY137" i="8"/>
  <c r="CB136" i="8" l="1"/>
  <c r="CC136" i="8"/>
  <c r="CD136" i="8"/>
  <c r="BU136" i="8" l="1"/>
  <c r="BT136" i="8"/>
  <c r="BX135" i="8" l="1"/>
  <c r="BS135" i="8"/>
  <c r="BW135" i="8"/>
  <c r="BZ135" i="8"/>
  <c r="CA135" i="8" s="1"/>
  <c r="BR135" i="8" s="1"/>
  <c r="BY136" i="8"/>
  <c r="CC135" i="8" l="1"/>
  <c r="CD135" i="8"/>
  <c r="CB135" i="8"/>
  <c r="BU135" i="8" l="1"/>
  <c r="BT135" i="8"/>
  <c r="BX134" i="8" l="1"/>
  <c r="BS134" i="8"/>
  <c r="BW134" i="8"/>
  <c r="BZ134" i="8"/>
  <c r="CA134" i="8" s="1"/>
  <c r="BR134" i="8" s="1"/>
  <c r="BY135" i="8"/>
  <c r="CB134" i="8" l="1"/>
  <c r="CC134" i="8"/>
  <c r="CD134" i="8"/>
  <c r="BU134" i="8" l="1"/>
  <c r="BT134" i="8"/>
  <c r="BS133" i="8" l="1"/>
  <c r="BX133" i="8" s="1"/>
  <c r="BZ133" i="8"/>
  <c r="CA133" i="8" s="1"/>
  <c r="BR133" i="8" s="1"/>
  <c r="BY134" i="8"/>
  <c r="BW133" i="8" l="1"/>
  <c r="CC133" i="8"/>
  <c r="CD133" i="8"/>
  <c r="CB133" i="8"/>
  <c r="BU133" i="8" l="1"/>
  <c r="BT133" i="8"/>
  <c r="BS132" i="8" s="1"/>
  <c r="BW132" i="8" l="1"/>
  <c r="BZ132" i="8"/>
  <c r="CA132" i="8" s="1"/>
  <c r="BR132" i="8" s="1"/>
  <c r="BY133" i="8"/>
  <c r="BX132" i="8" l="1"/>
  <c r="CB132" i="8" s="1"/>
  <c r="CC132" i="8"/>
  <c r="CD132" i="8"/>
  <c r="BU132" i="8" l="1"/>
  <c r="BT132" i="8"/>
  <c r="BS131" i="8" s="1"/>
  <c r="BW131" i="8" l="1"/>
  <c r="BZ131" i="8"/>
  <c r="CA131" i="8" s="1"/>
  <c r="BR131" i="8" s="1"/>
  <c r="BY132" i="8"/>
  <c r="BX131" i="8" l="1"/>
  <c r="CB131" i="8" s="1"/>
  <c r="CC131" i="8"/>
  <c r="CD131" i="8"/>
  <c r="BU131" i="8" l="1"/>
  <c r="BT131" i="8"/>
  <c r="BS130" i="8" s="1"/>
  <c r="BZ130" i="8" l="1"/>
  <c r="CA130" i="8" s="1"/>
  <c r="BR130" i="8" s="1"/>
  <c r="BY131" i="8"/>
  <c r="CC130" i="8" l="1"/>
  <c r="CD130" i="8"/>
  <c r="BU130" i="8" l="1"/>
  <c r="BT130" i="8"/>
  <c r="BX129" i="8" l="1"/>
  <c r="BS129" i="8"/>
  <c r="BW130" i="8"/>
  <c r="BX130" i="8"/>
  <c r="CB130" i="8" s="1"/>
  <c r="BY130" i="8"/>
  <c r="BZ129" i="8"/>
  <c r="CA129" i="8" s="1"/>
  <c r="BR129" i="8" s="1"/>
  <c r="CC129" i="8" l="1"/>
  <c r="CD129" i="8"/>
  <c r="BU129" i="8" l="1"/>
  <c r="BT129" i="8"/>
  <c r="BX128" i="8" l="1"/>
  <c r="BS128" i="8"/>
  <c r="BW129" i="8"/>
  <c r="CB129" i="8"/>
  <c r="BW128" i="8"/>
  <c r="BZ128" i="8"/>
  <c r="CA128" i="8" s="1"/>
  <c r="BR128" i="8" s="1"/>
  <c r="BY129" i="8"/>
  <c r="CB128" i="8" l="1"/>
  <c r="CC128" i="8"/>
  <c r="CD128" i="8"/>
  <c r="BU128" i="8" l="1"/>
  <c r="BT128" i="8"/>
  <c r="BX127" i="8" l="1"/>
  <c r="BS127" i="8"/>
  <c r="BW127" i="8"/>
  <c r="BY128" i="8"/>
  <c r="BZ127" i="8"/>
  <c r="CA127" i="8" s="1"/>
  <c r="BR127" i="8" s="1"/>
  <c r="CB127" i="8" l="1"/>
  <c r="CC127" i="8"/>
  <c r="CD127" i="8"/>
  <c r="BU127" i="8" l="1"/>
  <c r="BT127" i="8"/>
  <c r="BX126" i="8" l="1"/>
  <c r="BS126" i="8"/>
  <c r="BW126" i="8"/>
  <c r="BZ126" i="8"/>
  <c r="CA126" i="8" s="1"/>
  <c r="BR126" i="8" s="1"/>
  <c r="BY127" i="8"/>
  <c r="CB126" i="8" l="1"/>
  <c r="CC126" i="8"/>
  <c r="CD126" i="8"/>
  <c r="BU126" i="8" l="1"/>
  <c r="BT126" i="8"/>
  <c r="BX125" i="8" l="1"/>
  <c r="BS125" i="8"/>
  <c r="BW125" i="8"/>
  <c r="BZ125" i="8"/>
  <c r="CA125" i="8" s="1"/>
  <c r="BR125" i="8" s="1"/>
  <c r="BY126" i="8"/>
  <c r="CC125" i="8" l="1"/>
  <c r="CD125" i="8"/>
  <c r="CB125" i="8"/>
  <c r="BU125" i="8" l="1"/>
  <c r="BT125" i="8"/>
  <c r="BX124" i="8" l="1"/>
  <c r="BS124" i="8"/>
  <c r="BW124" i="8"/>
  <c r="BZ124" i="8"/>
  <c r="CA124" i="8" s="1"/>
  <c r="BR124" i="8" s="1"/>
  <c r="BY125" i="8"/>
  <c r="CB124" i="8" l="1"/>
  <c r="CC124" i="8"/>
  <c r="CD124" i="8"/>
  <c r="BU124" i="8" l="1"/>
  <c r="BT124" i="8"/>
  <c r="BX123" i="8" l="1"/>
  <c r="BS123" i="8"/>
  <c r="BW123" i="8"/>
  <c r="BZ123" i="8"/>
  <c r="CA123" i="8" s="1"/>
  <c r="BR123" i="8" s="1"/>
  <c r="BY124" i="8"/>
  <c r="CB123" i="8" l="1"/>
  <c r="CC123" i="8"/>
  <c r="CD123" i="8"/>
  <c r="BU123" i="8" l="1"/>
  <c r="BT123" i="8"/>
  <c r="BX122" i="8" l="1"/>
  <c r="BS122" i="8"/>
  <c r="BW122" i="8"/>
  <c r="BY123" i="8"/>
  <c r="BZ122" i="8"/>
  <c r="CA122" i="8" s="1"/>
  <c r="BR122" i="8" s="1"/>
  <c r="CB122" i="8" l="1"/>
  <c r="CC122" i="8"/>
  <c r="CD122" i="8"/>
  <c r="BU122" i="8" l="1"/>
  <c r="BT122" i="8"/>
  <c r="BX121" i="8" l="1"/>
  <c r="BS121" i="8"/>
  <c r="BW121" i="8"/>
  <c r="BZ121" i="8"/>
  <c r="CA121" i="8" s="1"/>
  <c r="BR121" i="8" s="1"/>
  <c r="BY122" i="8"/>
  <c r="CB121" i="8" l="1"/>
  <c r="CC121" i="8"/>
  <c r="CD121" i="8"/>
  <c r="BU121" i="8" l="1"/>
  <c r="BT121" i="8"/>
  <c r="BX120" i="8" l="1"/>
  <c r="BS120" i="8"/>
  <c r="BW120" i="8"/>
  <c r="BZ120" i="8"/>
  <c r="CA120" i="8" s="1"/>
  <c r="BR120" i="8" s="1"/>
  <c r="BY121" i="8"/>
  <c r="CC120" i="8" l="1"/>
  <c r="CD120" i="8"/>
  <c r="CB120" i="8"/>
  <c r="BU120" i="8" l="1"/>
  <c r="BT120" i="8"/>
  <c r="BX119" i="8" l="1"/>
  <c r="BS119" i="8"/>
  <c r="BW119" i="8"/>
  <c r="BZ119" i="8"/>
  <c r="CA119" i="8" s="1"/>
  <c r="BR119" i="8" s="1"/>
  <c r="BY120" i="8"/>
  <c r="CB119" i="8" l="1"/>
  <c r="CC119" i="8"/>
  <c r="CD119" i="8"/>
  <c r="BU119" i="8" l="1"/>
  <c r="BT119" i="8"/>
  <c r="BX118" i="8" l="1"/>
  <c r="BS118" i="8"/>
  <c r="BW118" i="8"/>
  <c r="BZ118" i="8"/>
  <c r="CA118" i="8" s="1"/>
  <c r="BR118" i="8" s="1"/>
  <c r="BY119" i="8"/>
  <c r="CB118" i="8" l="1"/>
  <c r="CC118" i="8"/>
  <c r="CD118" i="8"/>
  <c r="BU118" i="8" l="1"/>
  <c r="BT118" i="8"/>
  <c r="BX117" i="8" l="1"/>
  <c r="BS117" i="8"/>
  <c r="BW117" i="8"/>
  <c r="BZ117" i="8"/>
  <c r="CA117" i="8" s="1"/>
  <c r="BR117" i="8" s="1"/>
  <c r="BY118" i="8"/>
  <c r="CB117" i="8" l="1"/>
  <c r="CC117" i="8"/>
  <c r="CD117" i="8"/>
  <c r="BU117" i="8" l="1"/>
  <c r="BT117" i="8"/>
  <c r="BX116" i="8" l="1"/>
  <c r="BS116" i="8"/>
  <c r="BW116" i="8"/>
  <c r="BZ116" i="8"/>
  <c r="CA116" i="8" s="1"/>
  <c r="BR116" i="8" s="1"/>
  <c r="BY117" i="8"/>
  <c r="CC116" i="8" l="1"/>
  <c r="CD116" i="8"/>
  <c r="CB116" i="8"/>
  <c r="BU116" i="8" l="1"/>
  <c r="BT116" i="8"/>
  <c r="BX115" i="8" l="1"/>
  <c r="BS115" i="8"/>
  <c r="BW115" i="8"/>
  <c r="BY116" i="8"/>
  <c r="BZ115" i="8"/>
  <c r="CA115" i="8" s="1"/>
  <c r="BR115" i="8" s="1"/>
  <c r="CB115" i="8" l="1"/>
  <c r="CC115" i="8"/>
  <c r="CD115" i="8"/>
  <c r="BU115" i="8" l="1"/>
  <c r="BT115" i="8"/>
  <c r="BX114" i="8" l="1"/>
  <c r="BS114" i="8"/>
  <c r="BW114" i="8"/>
  <c r="BZ114" i="8"/>
  <c r="CA114" i="8" s="1"/>
  <c r="BR114" i="8" s="1"/>
  <c r="BY115" i="8"/>
  <c r="CC114" i="8" l="1"/>
  <c r="CD114" i="8"/>
  <c r="CB114" i="8"/>
  <c r="BU114" i="8" l="1"/>
  <c r="BT114" i="8"/>
  <c r="BX113" i="8" l="1"/>
  <c r="BS113" i="8"/>
  <c r="BW113" i="8"/>
  <c r="BZ113" i="8"/>
  <c r="CA113" i="8" s="1"/>
  <c r="BR113" i="8" s="1"/>
  <c r="BY114" i="8"/>
  <c r="CC113" i="8" l="1"/>
  <c r="CD113" i="8"/>
  <c r="CB113" i="8"/>
  <c r="BU113" i="8" l="1"/>
  <c r="BT113" i="8"/>
  <c r="BX112" i="8" l="1"/>
  <c r="BS112" i="8"/>
  <c r="BW112" i="8"/>
  <c r="BZ112" i="8"/>
  <c r="CA112" i="8" s="1"/>
  <c r="BR112" i="8" s="1"/>
  <c r="BY113" i="8"/>
  <c r="CB112" i="8" l="1"/>
  <c r="CC112" i="8"/>
  <c r="CD112" i="8"/>
  <c r="BU112" i="8" l="1"/>
  <c r="BT112" i="8"/>
  <c r="BX111" i="8" l="1"/>
  <c r="BS111" i="8"/>
  <c r="BW111" i="8"/>
  <c r="BZ111" i="8"/>
  <c r="CA111" i="8" s="1"/>
  <c r="BR111" i="8" s="1"/>
  <c r="BY112" i="8"/>
  <c r="CB111" i="8" l="1"/>
  <c r="CC111" i="8"/>
  <c r="CD111" i="8"/>
  <c r="BU111" i="8" l="1"/>
  <c r="BT111" i="8"/>
  <c r="BX110" i="8" l="1"/>
  <c r="BS110" i="8"/>
  <c r="BW110" i="8"/>
  <c r="BZ110" i="8"/>
  <c r="CA110" i="8" s="1"/>
  <c r="BR110" i="8" s="1"/>
  <c r="BY111" i="8"/>
  <c r="CB110" i="8" l="1"/>
  <c r="CC110" i="8"/>
  <c r="CD110" i="8"/>
  <c r="BU110" i="8" l="1"/>
  <c r="BT110" i="8"/>
  <c r="BX109" i="8" l="1"/>
  <c r="BS109" i="8"/>
  <c r="BW109" i="8"/>
  <c r="BZ109" i="8"/>
  <c r="CA109" i="8" s="1"/>
  <c r="BR109" i="8" s="1"/>
  <c r="BY110" i="8"/>
  <c r="CB109" i="8" l="1"/>
  <c r="CC109" i="8"/>
  <c r="CD109" i="8"/>
  <c r="BU109" i="8" l="1"/>
  <c r="BT109" i="8"/>
  <c r="BX108" i="8" l="1"/>
  <c r="BS108" i="8"/>
  <c r="BW108" i="8"/>
  <c r="BZ108" i="8"/>
  <c r="CA108" i="8" s="1"/>
  <c r="BR108" i="8" s="1"/>
  <c r="BY109" i="8"/>
  <c r="CC108" i="8" l="1"/>
  <c r="CD108" i="8"/>
  <c r="CB108" i="8"/>
  <c r="BU108" i="8" l="1"/>
  <c r="BT108" i="8"/>
  <c r="BX107" i="8" l="1"/>
  <c r="BS107" i="8"/>
  <c r="BW107" i="8"/>
  <c r="BZ107" i="8"/>
  <c r="CA107" i="8" s="1"/>
  <c r="BR107" i="8" s="1"/>
  <c r="BY108" i="8"/>
  <c r="CB107" i="8" l="1"/>
  <c r="CC107" i="8"/>
  <c r="CD107" i="8"/>
  <c r="BU107" i="8" l="1"/>
  <c r="BT107" i="8"/>
  <c r="BX106" i="8" l="1"/>
  <c r="BS106" i="8"/>
  <c r="BW106" i="8"/>
  <c r="BZ106" i="8"/>
  <c r="CA106" i="8" s="1"/>
  <c r="BR106" i="8" s="1"/>
  <c r="BY107" i="8"/>
  <c r="CB106" i="8" l="1"/>
  <c r="CC106" i="8"/>
  <c r="CD106" i="8"/>
  <c r="BU106" i="8" l="1"/>
  <c r="BT106" i="8"/>
  <c r="BX105" i="8" l="1"/>
  <c r="BS105" i="8"/>
  <c r="BW105" i="8"/>
  <c r="BZ105" i="8"/>
  <c r="CA105" i="8" s="1"/>
  <c r="BR105" i="8" s="1"/>
  <c r="BY106" i="8"/>
  <c r="CC105" i="8" l="1"/>
  <c r="CD105" i="8"/>
  <c r="CB105" i="8"/>
  <c r="BU105" i="8" l="1"/>
  <c r="BT105" i="8"/>
  <c r="BX104" i="8" l="1"/>
  <c r="BS104" i="8"/>
  <c r="BW104" i="8"/>
  <c r="BZ104" i="8"/>
  <c r="CA104" i="8" s="1"/>
  <c r="BR104" i="8" s="1"/>
  <c r="BY105" i="8"/>
  <c r="CB104" i="8" l="1"/>
  <c r="CC104" i="8"/>
  <c r="CD104" i="8"/>
  <c r="BU104" i="8" l="1"/>
  <c r="BT104" i="8"/>
  <c r="BX103" i="8" l="1"/>
  <c r="BS103" i="8"/>
  <c r="BW103" i="8"/>
  <c r="BZ103" i="8"/>
  <c r="CA103" i="8" s="1"/>
  <c r="BR103" i="8" s="1"/>
  <c r="BY104" i="8"/>
  <c r="CC103" i="8" l="1"/>
  <c r="CD103" i="8"/>
  <c r="CB103" i="8"/>
  <c r="BU103" i="8" l="1"/>
  <c r="BT103" i="8"/>
  <c r="BX102" i="8" l="1"/>
  <c r="BS102" i="8"/>
  <c r="BW102" i="8"/>
  <c r="BZ102" i="8"/>
  <c r="CA102" i="8" s="1"/>
  <c r="BR102" i="8" s="1"/>
  <c r="BY103" i="8"/>
  <c r="CB102" i="8" l="1"/>
  <c r="CC102" i="8"/>
  <c r="CD102" i="8"/>
  <c r="BU102" i="8" l="1"/>
  <c r="BT102" i="8"/>
  <c r="BX101" i="8" l="1"/>
  <c r="BS101" i="8"/>
  <c r="BW101" i="8"/>
  <c r="BZ101" i="8"/>
  <c r="CA101" i="8" s="1"/>
  <c r="BR101" i="8" s="1"/>
  <c r="BY102" i="8"/>
  <c r="CC101" i="8" l="1"/>
  <c r="CD101" i="8"/>
  <c r="CB101" i="8"/>
  <c r="BU101" i="8" l="1"/>
  <c r="BT101" i="8"/>
  <c r="BX100" i="8" l="1"/>
  <c r="BS100" i="8"/>
  <c r="BW100" i="8"/>
  <c r="BZ100" i="8"/>
  <c r="CA100" i="8" s="1"/>
  <c r="BR100" i="8" s="1"/>
  <c r="BY101" i="8"/>
  <c r="CB100" i="8" l="1"/>
  <c r="CC100" i="8"/>
  <c r="CD100" i="8"/>
  <c r="BU100" i="8" l="1"/>
  <c r="BT100" i="8"/>
  <c r="BX99" i="8" l="1"/>
  <c r="BS99" i="8"/>
  <c r="BW99" i="8"/>
  <c r="BZ99" i="8"/>
  <c r="CA99" i="8" s="1"/>
  <c r="BR99" i="8" s="1"/>
  <c r="BY100" i="8"/>
  <c r="CC99" i="8" l="1"/>
  <c r="CD99" i="8"/>
  <c r="CB99" i="8"/>
  <c r="BU99" i="8" l="1"/>
  <c r="BT99" i="8"/>
  <c r="BX98" i="8" l="1"/>
  <c r="BS98" i="8"/>
  <c r="BW98" i="8"/>
  <c r="BZ98" i="8"/>
  <c r="CA98" i="8" s="1"/>
  <c r="BR98" i="8" s="1"/>
  <c r="BY99" i="8"/>
  <c r="CB98" i="8" l="1"/>
  <c r="CC98" i="8"/>
  <c r="CD98" i="8"/>
  <c r="BU98" i="8" l="1"/>
  <c r="BT98" i="8"/>
  <c r="BX97" i="8" l="1"/>
  <c r="BS97" i="8"/>
  <c r="BW97" i="8"/>
  <c r="BY98" i="8"/>
  <c r="BZ97" i="8"/>
  <c r="CA97" i="8" s="1"/>
  <c r="BR97" i="8" s="1"/>
  <c r="CB97" i="8" l="1"/>
  <c r="CC97" i="8"/>
  <c r="CD97" i="8"/>
  <c r="BU97" i="8" l="1"/>
  <c r="BT97" i="8"/>
  <c r="BX96" i="8" l="1"/>
  <c r="BS96" i="8"/>
  <c r="BW96" i="8"/>
  <c r="BZ96" i="8"/>
  <c r="CA96" i="8" s="1"/>
  <c r="BR96" i="8" s="1"/>
  <c r="BY97" i="8"/>
  <c r="CC96" i="8" l="1"/>
  <c r="CD96" i="8"/>
  <c r="CB96" i="8"/>
  <c r="BU96" i="8" l="1"/>
  <c r="BT96" i="8"/>
  <c r="BX95" i="8" l="1"/>
  <c r="BS95" i="8"/>
  <c r="BW95" i="8"/>
  <c r="BZ95" i="8"/>
  <c r="CA95" i="8" s="1"/>
  <c r="BR95" i="8" s="1"/>
  <c r="BY96" i="8"/>
  <c r="CB95" i="8" l="1"/>
  <c r="CC95" i="8"/>
  <c r="CD95" i="8"/>
  <c r="BU95" i="8" l="1"/>
  <c r="BT95" i="8"/>
  <c r="BX94" i="8" l="1"/>
  <c r="BS94" i="8"/>
  <c r="BW94" i="8"/>
  <c r="BZ94" i="8"/>
  <c r="CA94" i="8" s="1"/>
  <c r="BR94" i="8" s="1"/>
  <c r="BY95" i="8"/>
  <c r="CB94" i="8" l="1"/>
  <c r="CC94" i="8"/>
  <c r="CD94" i="8"/>
  <c r="BU94" i="8" l="1"/>
  <c r="BT94" i="8"/>
  <c r="BS93" i="8" l="1"/>
  <c r="BX93" i="8" s="1"/>
  <c r="BZ93" i="8"/>
  <c r="CA93" i="8" s="1"/>
  <c r="BR93" i="8" s="1"/>
  <c r="BY94" i="8"/>
  <c r="CC93" i="8" l="1"/>
  <c r="CD93" i="8"/>
  <c r="BU93" i="8" l="1"/>
  <c r="BT93" i="8"/>
  <c r="BS92" i="8" l="1"/>
  <c r="BX92" i="8" s="1"/>
  <c r="BW93" i="8"/>
  <c r="CB93" i="8"/>
  <c r="BZ92" i="8"/>
  <c r="CA92" i="8" s="1"/>
  <c r="BR92" i="8" s="1"/>
  <c r="BY93" i="8"/>
  <c r="BW92" i="8" l="1"/>
  <c r="CC92" i="8"/>
  <c r="CD92" i="8"/>
  <c r="CB92" i="8"/>
  <c r="BU92" i="8" l="1"/>
  <c r="BT92" i="8"/>
  <c r="BS91" i="8" l="1"/>
  <c r="BX91" i="8" s="1"/>
  <c r="BZ91" i="8"/>
  <c r="CA91" i="8" s="1"/>
  <c r="BR91" i="8" s="1"/>
  <c r="BY92" i="8"/>
  <c r="BW91" i="8" l="1"/>
  <c r="CC91" i="8"/>
  <c r="CD91" i="8"/>
  <c r="CB91" i="8"/>
  <c r="BU91" i="8" l="1"/>
  <c r="BT91" i="8"/>
  <c r="BS90" i="8" s="1"/>
  <c r="BX90" i="8" l="1"/>
  <c r="BZ90" i="8"/>
  <c r="CA90" i="8" s="1"/>
  <c r="BR90" i="8" s="1"/>
  <c r="BY91" i="8"/>
  <c r="CC90" i="8" l="1"/>
  <c r="CD90" i="8"/>
  <c r="BW90" i="8"/>
  <c r="CB90" i="8"/>
  <c r="BU90" i="8" l="1"/>
  <c r="BT90" i="8"/>
  <c r="BS89" i="8" s="1"/>
  <c r="BX89" i="8" l="1"/>
  <c r="BZ89" i="8"/>
  <c r="CA89" i="8" s="1"/>
  <c r="BR89" i="8" s="1"/>
  <c r="BY90" i="8"/>
  <c r="CC89" i="8" l="1"/>
  <c r="CD89" i="8"/>
  <c r="BW89" i="8"/>
  <c r="CB89" i="8"/>
  <c r="BU89" i="8" l="1"/>
  <c r="BT89" i="8"/>
  <c r="BS88" i="8" s="1"/>
  <c r="BZ88" i="8" l="1"/>
  <c r="CA88" i="8" s="1"/>
  <c r="BR88" i="8" s="1"/>
  <c r="BY89" i="8"/>
  <c r="CC88" i="8" l="1"/>
  <c r="CD88" i="8"/>
  <c r="BU88" i="8" l="1"/>
  <c r="BT88" i="8"/>
  <c r="BS87" i="8" s="1"/>
  <c r="BX88" i="8" l="1"/>
  <c r="CB88" i="8" s="1"/>
  <c r="BW88" i="8"/>
  <c r="BX87" i="8"/>
  <c r="BZ87" i="8"/>
  <c r="CA87" i="8" s="1"/>
  <c r="BR87" i="8" s="1"/>
  <c r="BY88" i="8"/>
  <c r="CC87" i="8" l="1"/>
  <c r="CD87" i="8"/>
  <c r="BU87" i="8" l="1"/>
  <c r="BW87" i="8" s="1"/>
  <c r="BT87" i="8"/>
  <c r="BX86" i="8" l="1"/>
  <c r="BS86" i="8"/>
  <c r="BW86" i="8"/>
  <c r="CB87" i="8"/>
  <c r="BZ86" i="8"/>
  <c r="CA86" i="8" s="1"/>
  <c r="BR86" i="8" s="1"/>
  <c r="BY87" i="8"/>
  <c r="CC86" i="8" l="1"/>
  <c r="CD86" i="8"/>
  <c r="CB86" i="8"/>
  <c r="BU86" i="8" l="1"/>
  <c r="BT86" i="8"/>
  <c r="BX85" i="8" l="1"/>
  <c r="BS85" i="8"/>
  <c r="BW85" i="8"/>
  <c r="BZ85" i="8"/>
  <c r="CA85" i="8" s="1"/>
  <c r="BR85" i="8" s="1"/>
  <c r="BY86" i="8"/>
  <c r="CB85" i="8" l="1"/>
  <c r="CC85" i="8"/>
  <c r="CD85" i="8"/>
  <c r="BU85" i="8" l="1"/>
  <c r="BT85" i="8"/>
  <c r="BS84" i="8" l="1"/>
  <c r="BX84" i="8" s="1"/>
  <c r="BZ84" i="8"/>
  <c r="CA84" i="8" s="1"/>
  <c r="BR84" i="8" s="1"/>
  <c r="BY85" i="8"/>
  <c r="BW84" i="8" l="1"/>
  <c r="CC84" i="8"/>
  <c r="CD84" i="8"/>
  <c r="CB84" i="8"/>
  <c r="BU84" i="8" l="1"/>
  <c r="BT84" i="8"/>
  <c r="BS83" i="8" l="1"/>
  <c r="BZ83" i="8"/>
  <c r="CA83" i="8" s="1"/>
  <c r="BR83" i="8" s="1"/>
  <c r="BY84" i="8"/>
  <c r="CC83" i="8" l="1"/>
  <c r="CD83" i="8"/>
  <c r="BU83" i="8" l="1"/>
  <c r="BT83" i="8"/>
  <c r="BX83" i="8" l="1"/>
  <c r="CB83" i="8" s="1"/>
  <c r="BW83" i="8"/>
  <c r="BX82" i="8"/>
  <c r="BS82" i="8"/>
  <c r="BW82" i="8"/>
  <c r="BZ82" i="8"/>
  <c r="CA82" i="8" s="1"/>
  <c r="BR82" i="8" s="1"/>
  <c r="BY83" i="8"/>
  <c r="CC82" i="8" l="1"/>
  <c r="CD82" i="8"/>
  <c r="CB82" i="8"/>
  <c r="BU82" i="8" l="1"/>
  <c r="BT82" i="8"/>
  <c r="BS81" i="8" s="1"/>
  <c r="BX81" i="8" l="1"/>
  <c r="BZ81" i="8"/>
  <c r="CA81" i="8" s="1"/>
  <c r="BR81" i="8" s="1"/>
  <c r="BY82" i="8"/>
  <c r="CC81" i="8" l="1"/>
  <c r="CD81" i="8"/>
  <c r="BW81" i="8"/>
  <c r="CB81" i="8"/>
  <c r="BU81" i="8" l="1"/>
  <c r="BT81" i="8"/>
  <c r="BS80" i="8" s="1"/>
  <c r="BZ80" i="8" l="1"/>
  <c r="CA80" i="8" s="1"/>
  <c r="BR80" i="8" s="1"/>
  <c r="BY81" i="8"/>
  <c r="CC80" i="8" l="1"/>
  <c r="CD80" i="8"/>
  <c r="BU80" i="8" l="1"/>
  <c r="BT80" i="8"/>
  <c r="BS79" i="8" s="1"/>
  <c r="BX80" i="8" l="1"/>
  <c r="CB80" i="8" s="1"/>
  <c r="BW80" i="8"/>
  <c r="BZ79" i="8"/>
  <c r="CA79" i="8" s="1"/>
  <c r="BR79" i="8" s="1"/>
  <c r="BY80" i="8"/>
  <c r="CC79" i="8" l="1"/>
  <c r="CD79" i="8"/>
  <c r="BU79" i="8" l="1"/>
  <c r="BX79" i="8" s="1"/>
  <c r="BT79" i="8"/>
  <c r="BS78" i="8" s="1"/>
  <c r="BX78" i="8" l="1"/>
  <c r="CB79" i="8"/>
  <c r="BW79" i="8"/>
  <c r="BZ78" i="8"/>
  <c r="CA78" i="8" s="1"/>
  <c r="BR78" i="8" s="1"/>
  <c r="BW78" i="8"/>
  <c r="BY79" i="8"/>
  <c r="CC78" i="8" l="1"/>
  <c r="CD78" i="8"/>
  <c r="CB78" i="8"/>
  <c r="BU78" i="8" l="1"/>
  <c r="BT78" i="8"/>
  <c r="BS77" i="8" s="1"/>
  <c r="BZ77" i="8" l="1"/>
  <c r="CA77" i="8" s="1"/>
  <c r="BR77" i="8" s="1"/>
  <c r="BY78" i="8"/>
  <c r="CC77" i="8" l="1"/>
  <c r="CD77" i="8"/>
  <c r="BU77" i="8" l="1"/>
  <c r="BT77" i="8"/>
  <c r="BX76" i="8" l="1"/>
  <c r="BS76" i="8"/>
  <c r="BW77" i="8"/>
  <c r="BX77" i="8"/>
  <c r="CB77" i="8" s="1"/>
  <c r="BW76" i="8"/>
  <c r="BZ76" i="8"/>
  <c r="CA76" i="8" s="1"/>
  <c r="BR76" i="8" s="1"/>
  <c r="BY77" i="8"/>
  <c r="CC76" i="8" l="1"/>
  <c r="CD76" i="8"/>
  <c r="CB76" i="8"/>
  <c r="BU76" i="8" l="1"/>
  <c r="BT76" i="8"/>
  <c r="BX75" i="8" l="1"/>
  <c r="BS75" i="8"/>
  <c r="BW75" i="8"/>
  <c r="BZ75" i="8"/>
  <c r="CA75" i="8" s="1"/>
  <c r="BR75" i="8" s="1"/>
  <c r="BY76" i="8"/>
  <c r="CB75" i="8" l="1"/>
  <c r="CC75" i="8"/>
  <c r="CD75" i="8"/>
  <c r="BU75" i="8" l="1"/>
  <c r="BT75" i="8"/>
  <c r="BS74" i="8" s="1"/>
  <c r="BX74" i="8" l="1"/>
  <c r="BZ74" i="8"/>
  <c r="CA74" i="8" s="1"/>
  <c r="BR74" i="8" s="1"/>
  <c r="BY75" i="8"/>
  <c r="CC74" i="8" l="1"/>
  <c r="CD74" i="8"/>
  <c r="BW74" i="8"/>
  <c r="CB74" i="8"/>
  <c r="BU74" i="8" l="1"/>
  <c r="BT74" i="8"/>
  <c r="BS73" i="8" s="1"/>
  <c r="BZ73" i="8" l="1"/>
  <c r="CA73" i="8" s="1"/>
  <c r="BR73" i="8" s="1"/>
  <c r="BY74" i="8"/>
  <c r="CC73" i="8" l="1"/>
  <c r="CD73" i="8"/>
  <c r="BU73" i="8" l="1"/>
  <c r="BT73" i="8"/>
  <c r="BS72" i="8" l="1"/>
  <c r="BX72" i="8" s="1"/>
  <c r="BW73" i="8"/>
  <c r="BX73" i="8"/>
  <c r="CB73" i="8" s="1"/>
  <c r="BZ72" i="8"/>
  <c r="CA72" i="8" s="1"/>
  <c r="BR72" i="8" s="1"/>
  <c r="BY73" i="8"/>
  <c r="BW72" i="8" l="1"/>
  <c r="CC72" i="8"/>
  <c r="CD72" i="8"/>
  <c r="CB72" i="8"/>
  <c r="BU72" i="8" l="1"/>
  <c r="BT72" i="8"/>
  <c r="BS71" i="8" l="1"/>
  <c r="BX71" i="8" s="1"/>
  <c r="BZ71" i="8"/>
  <c r="CA71" i="8" s="1"/>
  <c r="BR71" i="8" s="1"/>
  <c r="BY72" i="8"/>
  <c r="CC71" i="8" l="1"/>
  <c r="CD71" i="8"/>
  <c r="BU71" i="8" l="1"/>
  <c r="BT71" i="8"/>
  <c r="BS70" i="8" l="1"/>
  <c r="BX70" i="8" s="1"/>
  <c r="BW71" i="8"/>
  <c r="CB71" i="8"/>
  <c r="BZ70" i="8"/>
  <c r="CA70" i="8" s="1"/>
  <c r="BR70" i="8" s="1"/>
  <c r="BY71" i="8"/>
  <c r="BW70" i="8" l="1"/>
  <c r="CB70" i="8"/>
  <c r="CC70" i="8"/>
  <c r="CD70" i="8"/>
  <c r="BU70" i="8" l="1"/>
  <c r="BT70" i="8"/>
  <c r="BS69" i="8" l="1"/>
  <c r="BX69" i="8" s="1"/>
  <c r="BZ69" i="8"/>
  <c r="CA69" i="8" s="1"/>
  <c r="BR69" i="8" s="1"/>
  <c r="BY70" i="8"/>
  <c r="BW69" i="8" l="1"/>
  <c r="CB69" i="8"/>
  <c r="CC69" i="8"/>
  <c r="CD69" i="8"/>
  <c r="BU69" i="8" l="1"/>
  <c r="BT69" i="8"/>
  <c r="BS68" i="8" l="1"/>
  <c r="BX68" i="8" s="1"/>
  <c r="BZ68" i="8"/>
  <c r="CA68" i="8" s="1"/>
  <c r="BR68" i="8" s="1"/>
  <c r="BY69" i="8"/>
  <c r="BW68" i="8" l="1"/>
  <c r="CB68" i="8"/>
  <c r="CC68" i="8"/>
  <c r="CD68" i="8"/>
  <c r="BU68" i="8" l="1"/>
  <c r="BT68" i="8"/>
  <c r="BS67" i="8" l="1"/>
  <c r="BX67" i="8" s="1"/>
  <c r="BZ67" i="8"/>
  <c r="CA67" i="8" s="1"/>
  <c r="BR67" i="8" s="1"/>
  <c r="BY68" i="8"/>
  <c r="CC67" i="8" l="1"/>
  <c r="CD67" i="8"/>
  <c r="BU67" i="8" l="1"/>
  <c r="BT67" i="8"/>
  <c r="BS66" i="8" l="1"/>
  <c r="BX66" i="8" s="1"/>
  <c r="BW67" i="8"/>
  <c r="CB67" i="8"/>
  <c r="BZ66" i="8"/>
  <c r="CA66" i="8" s="1"/>
  <c r="BR66" i="8" s="1"/>
  <c r="BY67" i="8"/>
  <c r="BW66" i="8" l="1"/>
  <c r="CB66" i="8"/>
  <c r="CC66" i="8"/>
  <c r="CD66" i="8"/>
  <c r="BU66" i="8" l="1"/>
  <c r="BT66" i="8"/>
  <c r="BS65" i="8" l="1"/>
  <c r="BX65" i="8" s="1"/>
  <c r="BZ65" i="8"/>
  <c r="CA65" i="8" s="1"/>
  <c r="BR65" i="8" s="1"/>
  <c r="BY66" i="8"/>
  <c r="BW65" i="8" l="1"/>
  <c r="CB65" i="8"/>
  <c r="CC65" i="8"/>
  <c r="CD65" i="8"/>
  <c r="BU65" i="8" l="1"/>
  <c r="BT65" i="8"/>
  <c r="BS64" i="8" l="1"/>
  <c r="BX64" i="8" s="1"/>
  <c r="BZ64" i="8"/>
  <c r="CA64" i="8" s="1"/>
  <c r="BR64" i="8" s="1"/>
  <c r="BY65" i="8"/>
  <c r="BW64" i="8" l="1"/>
  <c r="CB64" i="8"/>
  <c r="CC64" i="8"/>
  <c r="CD64" i="8"/>
  <c r="BU64" i="8" l="1"/>
  <c r="BT64" i="8"/>
  <c r="BS63" i="8" l="1"/>
  <c r="BZ63" i="8"/>
  <c r="CA63" i="8" s="1"/>
  <c r="BR63" i="8" s="1"/>
  <c r="BY64" i="8"/>
  <c r="CC63" i="8" l="1"/>
  <c r="CD63" i="8"/>
  <c r="BU63" i="8" l="1"/>
  <c r="BT63" i="8"/>
  <c r="BX62" i="8" l="1"/>
  <c r="BS62" i="8"/>
  <c r="BX63" i="8"/>
  <c r="CB63" i="8" s="1"/>
  <c r="BW63" i="8"/>
  <c r="BW62" i="8"/>
  <c r="BZ62" i="8"/>
  <c r="CA62" i="8" s="1"/>
  <c r="BR62" i="8" s="1"/>
  <c r="BY63" i="8"/>
  <c r="CB62" i="8" l="1"/>
  <c r="CC62" i="8"/>
  <c r="CD62" i="8"/>
  <c r="BU62" i="8" l="1"/>
  <c r="BT62" i="8"/>
  <c r="BX61" i="8" l="1"/>
  <c r="BS61" i="8"/>
  <c r="BW61" i="8"/>
  <c r="BZ61" i="8"/>
  <c r="CA61" i="8" s="1"/>
  <c r="BR61" i="8" s="1"/>
  <c r="BY62" i="8"/>
  <c r="CB61" i="8" l="1"/>
  <c r="CC61" i="8"/>
  <c r="CD61" i="8"/>
  <c r="BU61" i="8" l="1"/>
  <c r="BT61" i="8"/>
  <c r="BX60" i="8" l="1"/>
  <c r="BS60" i="8"/>
  <c r="BW60" i="8"/>
  <c r="BZ60" i="8"/>
  <c r="CA60" i="8" s="1"/>
  <c r="BR60" i="8" s="1"/>
  <c r="BY61" i="8"/>
  <c r="CB60" i="8" l="1"/>
  <c r="CC60" i="8"/>
  <c r="CD60" i="8"/>
  <c r="BU60" i="8" l="1"/>
  <c r="BT60" i="8"/>
  <c r="BX59" i="8" l="1"/>
  <c r="BS59" i="8"/>
  <c r="BW59" i="8"/>
  <c r="BZ59" i="8"/>
  <c r="CA59" i="8" s="1"/>
  <c r="BR59" i="8" s="1"/>
  <c r="BY60" i="8"/>
  <c r="CB59" i="8" l="1"/>
  <c r="CC59" i="8"/>
  <c r="CD59" i="8"/>
  <c r="BU59" i="8" l="1"/>
  <c r="BT59" i="8"/>
  <c r="BX58" i="8" l="1"/>
  <c r="BS58" i="8"/>
  <c r="BW58" i="8"/>
  <c r="BZ58" i="8"/>
  <c r="CA58" i="8" s="1"/>
  <c r="BR58" i="8" s="1"/>
  <c r="BY59" i="8"/>
  <c r="CC58" i="8" l="1"/>
  <c r="CD58" i="8"/>
  <c r="CB58" i="8"/>
  <c r="BU58" i="8" l="1"/>
  <c r="BT58" i="8"/>
  <c r="BX57" i="8" l="1"/>
  <c r="BS57" i="8"/>
  <c r="BW57" i="8"/>
  <c r="BZ57" i="8"/>
  <c r="CA57" i="8" s="1"/>
  <c r="BR57" i="8" s="1"/>
  <c r="BY58" i="8"/>
  <c r="CB57" i="8" l="1"/>
  <c r="CC57" i="8"/>
  <c r="CD57" i="8"/>
  <c r="BU57" i="8" l="1"/>
  <c r="BT57" i="8"/>
  <c r="BX56" i="8" l="1"/>
  <c r="BS56" i="8"/>
  <c r="BW56" i="8"/>
  <c r="BY57" i="8"/>
  <c r="BZ56" i="8"/>
  <c r="CA56" i="8" s="1"/>
  <c r="BR56" i="8" s="1"/>
  <c r="CB56" i="8" l="1"/>
  <c r="CC56" i="8"/>
  <c r="CD56" i="8"/>
  <c r="BU56" i="8" l="1"/>
  <c r="BT56" i="8"/>
  <c r="BX55" i="8" l="1"/>
  <c r="BS55" i="8"/>
  <c r="BW55" i="8"/>
  <c r="BZ55" i="8"/>
  <c r="CA55" i="8" s="1"/>
  <c r="BR55" i="8" s="1"/>
  <c r="BY56" i="8"/>
  <c r="CB55" i="8" l="1"/>
  <c r="CC55" i="8"/>
  <c r="CD55" i="8"/>
  <c r="BU55" i="8" l="1"/>
  <c r="BT55" i="8"/>
  <c r="BX54" i="8" l="1"/>
  <c r="BS54" i="8"/>
  <c r="BW54" i="8"/>
  <c r="BZ54" i="8"/>
  <c r="CA54" i="8" s="1"/>
  <c r="BR54" i="8" s="1"/>
  <c r="BY55" i="8"/>
  <c r="CC54" i="8" l="1"/>
  <c r="CD54" i="8"/>
  <c r="CB54" i="8"/>
  <c r="BU54" i="8" l="1"/>
  <c r="BT54" i="8"/>
  <c r="BX53" i="8" l="1"/>
  <c r="BS53" i="8"/>
  <c r="BW53" i="8"/>
  <c r="BZ53" i="8"/>
  <c r="CA53" i="8" s="1"/>
  <c r="BR53" i="8" s="1"/>
  <c r="BY54" i="8"/>
  <c r="CC53" i="8" l="1"/>
  <c r="CD53" i="8"/>
  <c r="CB53" i="8"/>
  <c r="BU53" i="8" l="1"/>
  <c r="BT53" i="8"/>
  <c r="BX52" i="8" l="1"/>
  <c r="BS52" i="8"/>
  <c r="BW52" i="8"/>
  <c r="BZ52" i="8"/>
  <c r="CA52" i="8" s="1"/>
  <c r="BR52" i="8" s="1"/>
  <c r="BY53" i="8"/>
  <c r="CB52" i="8" l="1"/>
  <c r="CC52" i="8"/>
  <c r="CD52" i="8"/>
  <c r="BU52" i="8" l="1"/>
  <c r="BT52" i="8"/>
  <c r="BX51" i="8" l="1"/>
  <c r="BS51" i="8"/>
  <c r="BW51" i="8"/>
  <c r="BZ51" i="8"/>
  <c r="CA51" i="8" s="1"/>
  <c r="BR51" i="8" s="1"/>
  <c r="BY52" i="8"/>
  <c r="CC51" i="8" l="1"/>
  <c r="CD51" i="8"/>
  <c r="CB51" i="8"/>
  <c r="BU51" i="8" l="1"/>
  <c r="BT51" i="8"/>
  <c r="BX50" i="8" l="1"/>
  <c r="BS50" i="8"/>
  <c r="BW50" i="8"/>
  <c r="BZ50" i="8"/>
  <c r="CA50" i="8" s="1"/>
  <c r="BR50" i="8" s="1"/>
  <c r="BY51" i="8"/>
  <c r="CB50" i="8" l="1"/>
  <c r="CC50" i="8"/>
  <c r="CD50" i="8"/>
  <c r="BU50" i="8" l="1"/>
  <c r="BT50" i="8"/>
  <c r="BX49" i="8" l="1"/>
  <c r="BS49" i="8"/>
  <c r="BW49" i="8"/>
  <c r="BZ49" i="8"/>
  <c r="CA49" i="8" s="1"/>
  <c r="BR49" i="8" s="1"/>
  <c r="BY50" i="8"/>
  <c r="CB49" i="8" l="1"/>
  <c r="CC49" i="8"/>
  <c r="CD49" i="8"/>
  <c r="BU49" i="8" l="1"/>
  <c r="BT49" i="8"/>
  <c r="BX48" i="8" l="1"/>
  <c r="BS48" i="8"/>
  <c r="BW48" i="8"/>
  <c r="BZ48" i="8"/>
  <c r="CA48" i="8" s="1"/>
  <c r="BR48" i="8" s="1"/>
  <c r="BY49" i="8"/>
  <c r="CC48" i="8" l="1"/>
  <c r="CD48" i="8"/>
  <c r="CB48" i="8"/>
  <c r="BU48" i="8" l="1"/>
  <c r="BT48" i="8"/>
  <c r="BX47" i="8" l="1"/>
  <c r="BS47" i="8"/>
  <c r="BW47" i="8"/>
  <c r="BY48" i="8"/>
  <c r="BZ47" i="8"/>
  <c r="CA47" i="8" s="1"/>
  <c r="BR47" i="8" s="1"/>
  <c r="CC47" i="8" l="1"/>
  <c r="CD47" i="8"/>
  <c r="CB47" i="8"/>
  <c r="BU47" i="8" l="1"/>
  <c r="BT47" i="8"/>
  <c r="BX46" i="8" l="1"/>
  <c r="BS46" i="8"/>
  <c r="BW46" i="8"/>
  <c r="BZ46" i="8"/>
  <c r="CA46" i="8" s="1"/>
  <c r="BR46" i="8" s="1"/>
  <c r="BY47" i="8"/>
  <c r="CB46" i="8" l="1"/>
  <c r="CC46" i="8"/>
  <c r="CD46" i="8"/>
  <c r="BU46" i="8" l="1"/>
  <c r="BT46" i="8"/>
  <c r="BX45" i="8" l="1"/>
  <c r="BS45" i="8"/>
  <c r="BW45" i="8"/>
  <c r="BZ45" i="8"/>
  <c r="CA45" i="8" s="1"/>
  <c r="BR45" i="8" s="1"/>
  <c r="BY46" i="8"/>
  <c r="CC45" i="8" l="1"/>
  <c r="CD45" i="8"/>
  <c r="CB45" i="8"/>
  <c r="BU45" i="8" l="1"/>
  <c r="BT45" i="8"/>
  <c r="BX44" i="8" l="1"/>
  <c r="BS44" i="8"/>
  <c r="BW44" i="8"/>
  <c r="BZ44" i="8"/>
  <c r="CA44" i="8" s="1"/>
  <c r="BR44" i="8" s="1"/>
  <c r="BY45" i="8"/>
  <c r="CB44" i="8" l="1"/>
  <c r="CC44" i="8"/>
  <c r="CD44" i="8"/>
  <c r="BU44" i="8" l="1"/>
  <c r="BT44" i="8"/>
  <c r="BX43" i="8" l="1"/>
  <c r="BS43" i="8"/>
  <c r="BW43" i="8"/>
  <c r="BZ43" i="8"/>
  <c r="CA43" i="8" s="1"/>
  <c r="BR43" i="8" s="1"/>
  <c r="BY44" i="8"/>
  <c r="CB43" i="8" l="1"/>
  <c r="CC43" i="8"/>
  <c r="CD43" i="8"/>
  <c r="BU43" i="8" l="1"/>
  <c r="BT43" i="8"/>
  <c r="BX42" i="8" l="1"/>
  <c r="BS42" i="8"/>
  <c r="BW42" i="8"/>
  <c r="BY43" i="8"/>
  <c r="BZ42" i="8"/>
  <c r="CA42" i="8" s="1"/>
  <c r="BR42" i="8" s="1"/>
  <c r="CB42" i="8" l="1"/>
  <c r="CC42" i="8"/>
  <c r="CD42" i="8"/>
  <c r="BU42" i="8" l="1"/>
  <c r="BT42" i="8"/>
  <c r="BX41" i="8" l="1"/>
  <c r="BS41" i="8"/>
  <c r="BW41" i="8"/>
  <c r="BZ41" i="8"/>
  <c r="CA41" i="8" s="1"/>
  <c r="BR41" i="8" s="1"/>
  <c r="BY42" i="8"/>
  <c r="CB41" i="8" l="1"/>
  <c r="CC41" i="8"/>
  <c r="CD41" i="8"/>
  <c r="BU41" i="8" l="1"/>
  <c r="BT41" i="8"/>
  <c r="BX40" i="8" l="1"/>
  <c r="BS40" i="8"/>
  <c r="BW40" i="8"/>
  <c r="BZ40" i="8"/>
  <c r="CA40" i="8" s="1"/>
  <c r="BR40" i="8" s="1"/>
  <c r="BY41" i="8"/>
  <c r="CB40" i="8" l="1"/>
  <c r="CC40" i="8"/>
  <c r="CD40" i="8"/>
  <c r="BU40" i="8" l="1"/>
  <c r="BT40" i="8"/>
  <c r="BX39" i="8" l="1"/>
  <c r="BS39" i="8"/>
  <c r="BW39" i="8"/>
  <c r="BZ39" i="8"/>
  <c r="CA39" i="8" s="1"/>
  <c r="BR39" i="8" s="1"/>
  <c r="BY40" i="8"/>
  <c r="CB39" i="8" l="1"/>
  <c r="CC39" i="8"/>
  <c r="CD39" i="8"/>
  <c r="BU39" i="8" l="1"/>
  <c r="BT39" i="8"/>
  <c r="BX38" i="8" l="1"/>
  <c r="BS38" i="8"/>
  <c r="BW38" i="8"/>
  <c r="BY39" i="8"/>
  <c r="BZ38" i="8"/>
  <c r="CA38" i="8" s="1"/>
  <c r="BR38" i="8" s="1"/>
  <c r="CB38" i="8" l="1"/>
  <c r="CC38" i="8"/>
  <c r="CD38" i="8"/>
  <c r="BU38" i="8" l="1"/>
  <c r="BT38" i="8"/>
  <c r="BX37" i="8" l="1"/>
  <c r="BS37" i="8"/>
  <c r="BW37" i="8"/>
  <c r="BZ37" i="8"/>
  <c r="CA37" i="8" s="1"/>
  <c r="BR37" i="8" s="1"/>
  <c r="BY38" i="8"/>
  <c r="CB37" i="8" l="1"/>
  <c r="CC37" i="8"/>
  <c r="CD37" i="8"/>
  <c r="BU37" i="8" l="1"/>
  <c r="BT37" i="8"/>
  <c r="BX36" i="8" l="1"/>
  <c r="BS36" i="8"/>
  <c r="BW36" i="8"/>
  <c r="BZ36" i="8"/>
  <c r="CA36" i="8" s="1"/>
  <c r="BR36" i="8" s="1"/>
  <c r="BY37" i="8"/>
  <c r="CC36" i="8" l="1"/>
  <c r="CD36" i="8"/>
  <c r="CB36" i="8"/>
  <c r="BU36" i="8" l="1"/>
  <c r="BT36" i="8"/>
  <c r="BX35" i="8" l="1"/>
  <c r="BS35" i="8"/>
  <c r="BW35" i="8"/>
  <c r="BZ35" i="8"/>
  <c r="CA35" i="8" s="1"/>
  <c r="BR35" i="8" s="1"/>
  <c r="BY36" i="8"/>
  <c r="CC35" i="8" l="1"/>
  <c r="CD35" i="8"/>
  <c r="CB35" i="8"/>
  <c r="BU35" i="8" l="1"/>
  <c r="BT35" i="8"/>
  <c r="BX34" i="8" l="1"/>
  <c r="BS34" i="8"/>
  <c r="BW34" i="8"/>
  <c r="BZ34" i="8"/>
  <c r="CA34" i="8" s="1"/>
  <c r="BR34" i="8" s="1"/>
  <c r="BY35" i="8"/>
  <c r="CB34" i="8" l="1"/>
  <c r="CC34" i="8"/>
  <c r="CD34" i="8"/>
  <c r="BU34" i="8" l="1"/>
  <c r="BT34" i="8"/>
  <c r="BX33" i="8" l="1"/>
  <c r="BS33" i="8"/>
  <c r="BW33" i="8"/>
  <c r="BZ33" i="8"/>
  <c r="CA33" i="8" s="1"/>
  <c r="BR33" i="8" s="1"/>
  <c r="BY34" i="8"/>
  <c r="CB33" i="8" l="1"/>
  <c r="CC33" i="8"/>
  <c r="CD33" i="8"/>
  <c r="BU33" i="8" l="1"/>
  <c r="BT33" i="8"/>
  <c r="BS32" i="8" s="1"/>
  <c r="BX32" i="8" l="1"/>
  <c r="BZ32" i="8"/>
  <c r="CA32" i="8" s="1"/>
  <c r="BR32" i="8" s="1"/>
  <c r="BY33" i="8"/>
  <c r="CC32" i="8" l="1"/>
  <c r="CD32" i="8"/>
  <c r="BW32" i="8"/>
  <c r="CB32" i="8"/>
  <c r="BU32" i="8" l="1"/>
  <c r="BT32" i="8"/>
  <c r="BS31" i="8" s="1"/>
  <c r="BX31" i="8" l="1"/>
  <c r="BZ31" i="8"/>
  <c r="CA31" i="8" s="1"/>
  <c r="BR31" i="8" s="1"/>
  <c r="BW31" i="8"/>
  <c r="BY32" i="8"/>
  <c r="CC31" i="8" l="1"/>
  <c r="CD31" i="8"/>
  <c r="CB31" i="8"/>
  <c r="BU31" i="8" l="1"/>
  <c r="BT31" i="8"/>
  <c r="BS30" i="8" s="1"/>
  <c r="BX30" i="8" l="1"/>
  <c r="BZ30" i="8"/>
  <c r="CA30" i="8" s="1"/>
  <c r="BR30" i="8" s="1"/>
  <c r="BY31" i="8"/>
  <c r="CC30" i="8" l="1"/>
  <c r="CD30" i="8"/>
  <c r="BW30" i="8"/>
  <c r="CB30" i="8"/>
  <c r="BU30" i="8" l="1"/>
  <c r="BT30" i="8"/>
  <c r="BS29" i="8" s="1"/>
  <c r="BX29" i="8" l="1"/>
  <c r="BZ29" i="8"/>
  <c r="CA29" i="8" s="1"/>
  <c r="BR29" i="8" s="1"/>
  <c r="BY30" i="8"/>
  <c r="CC29" i="8" l="1"/>
  <c r="CD29" i="8"/>
  <c r="BU29" i="8" l="1"/>
  <c r="BW29" i="8" s="1"/>
  <c r="BT29" i="8"/>
  <c r="BS28" i="8" l="1"/>
  <c r="BX28" i="8" s="1"/>
  <c r="CB29" i="8"/>
  <c r="BZ28" i="8"/>
  <c r="CA28" i="8" s="1"/>
  <c r="BR28" i="8" s="1"/>
  <c r="BY29" i="8"/>
  <c r="BW28" i="8" l="1"/>
  <c r="CC28" i="8"/>
  <c r="CD28" i="8"/>
  <c r="CB28" i="8"/>
  <c r="BU28" i="8" l="1"/>
  <c r="BT28" i="8"/>
  <c r="BS27" i="8" l="1"/>
  <c r="BX27" i="8" s="1"/>
  <c r="BZ27" i="8"/>
  <c r="CA27" i="8" s="1"/>
  <c r="BR27" i="8" s="1"/>
  <c r="BY28" i="8"/>
  <c r="BW27" i="8" l="1"/>
  <c r="CB27" i="8"/>
  <c r="CC27" i="8"/>
  <c r="CD27" i="8"/>
  <c r="BU27" i="8" l="1"/>
  <c r="BT27" i="8"/>
  <c r="BS26" i="8" l="1"/>
  <c r="BZ26" i="8"/>
  <c r="CA26" i="8" s="1"/>
  <c r="BR26" i="8" s="1"/>
  <c r="BY27" i="8"/>
  <c r="CC26" i="8" l="1"/>
  <c r="CD26" i="8"/>
  <c r="BU26" i="8" l="1"/>
  <c r="BT26" i="8"/>
  <c r="BX26" i="8" l="1"/>
  <c r="CB26" i="8" s="1"/>
  <c r="BW26" i="8"/>
  <c r="BX25" i="8"/>
  <c r="BS25" i="8"/>
  <c r="BW25" i="8"/>
  <c r="BZ25" i="8"/>
  <c r="CA25" i="8" s="1"/>
  <c r="BR25" i="8" s="1"/>
  <c r="BY26" i="8"/>
  <c r="CB25" i="8" l="1"/>
  <c r="CC25" i="8"/>
  <c r="CD25" i="8"/>
  <c r="BU25" i="8" l="1"/>
  <c r="BT25" i="8"/>
  <c r="BX24" i="8" l="1"/>
  <c r="BS24" i="8"/>
  <c r="BW24" i="8"/>
  <c r="BZ24" i="8"/>
  <c r="CA24" i="8" s="1"/>
  <c r="BR24" i="8" s="1"/>
  <c r="BY25" i="8"/>
  <c r="CB24" i="8" l="1"/>
  <c r="CC24" i="8"/>
  <c r="CD24" i="8"/>
  <c r="BU24" i="8" l="1"/>
  <c r="BT24" i="8"/>
  <c r="BX23" i="8" l="1"/>
  <c r="BS23" i="8"/>
  <c r="BW23" i="8"/>
  <c r="BZ23" i="8"/>
  <c r="CA23" i="8" s="1"/>
  <c r="BR23" i="8" s="1"/>
  <c r="BY24" i="8"/>
  <c r="CB23" i="8" l="1"/>
  <c r="CC23" i="8"/>
  <c r="CD23" i="8"/>
  <c r="BU23" i="8" l="1"/>
  <c r="BT23" i="8"/>
  <c r="BX22" i="8" l="1"/>
  <c r="BS22" i="8"/>
  <c r="BW22" i="8"/>
  <c r="BZ22" i="8"/>
  <c r="CA22" i="8" s="1"/>
  <c r="BR22" i="8" s="1"/>
  <c r="BY23" i="8"/>
  <c r="CB22" i="8" l="1"/>
  <c r="CD22" i="8"/>
  <c r="CC22" i="8"/>
  <c r="BU22" i="8" l="1"/>
  <c r="BT22" i="8"/>
  <c r="BX21" i="8" l="1"/>
  <c r="BS21" i="8"/>
  <c r="BW21" i="8"/>
  <c r="BZ21" i="8"/>
  <c r="CA21" i="8" s="1"/>
  <c r="BR21" i="8" s="1"/>
  <c r="BY22" i="8"/>
  <c r="CD21" i="8" l="1"/>
  <c r="CB21" i="8"/>
  <c r="CC21" i="8"/>
  <c r="BU21" i="8" l="1"/>
  <c r="BT21" i="8"/>
  <c r="BX20" i="8" l="1"/>
  <c r="BS20" i="8"/>
  <c r="BW20" i="8"/>
  <c r="BY21" i="8"/>
  <c r="BZ20" i="8"/>
  <c r="CA20" i="8" s="1"/>
  <c r="BR20" i="8" s="1"/>
  <c r="CB20" i="8" l="1"/>
  <c r="CC20" i="8"/>
  <c r="CD20" i="8"/>
  <c r="BU20" i="8" l="1"/>
  <c r="BT20" i="8"/>
  <c r="BZ19" i="8" s="1"/>
  <c r="CA19" i="8" s="1"/>
  <c r="BR19" i="8" s="1"/>
  <c r="CC19" i="8" l="1"/>
  <c r="CD19" i="8"/>
  <c r="BW19" i="8"/>
  <c r="BX19" i="8"/>
  <c r="BS19" i="8"/>
  <c r="BY20" i="8"/>
  <c r="CB19" i="8" s="1"/>
  <c r="BT19" i="8" l="1"/>
  <c r="BY19" i="8" s="1"/>
  <c r="BU19" i="8" l="1"/>
  <c r="BX18" i="8" l="1"/>
  <c r="BS18" i="8"/>
  <c r="BW18" i="8"/>
  <c r="BZ18" i="8"/>
  <c r="CA18" i="8" s="1"/>
  <c r="BR18" i="8" s="1"/>
  <c r="CB18" i="8" l="1"/>
  <c r="CC18" i="8"/>
  <c r="CD18" i="8"/>
  <c r="BU18" i="8" l="1"/>
  <c r="BT18" i="8"/>
  <c r="BX17" i="8" l="1"/>
  <c r="BS17" i="8"/>
  <c r="BW17" i="8"/>
  <c r="BY18" i="8"/>
  <c r="BZ17" i="8"/>
  <c r="CA17" i="8" s="1"/>
  <c r="BR17" i="8" s="1"/>
  <c r="CB17" i="8" l="1"/>
  <c r="CC17" i="8"/>
  <c r="CD17" i="8"/>
  <c r="BU17" i="8" l="1"/>
  <c r="BT17" i="8"/>
  <c r="BX16" i="8" l="1"/>
  <c r="BS16" i="8"/>
  <c r="BW16" i="8"/>
  <c r="BZ16" i="8"/>
  <c r="CA16" i="8" s="1"/>
  <c r="BR16" i="8" s="1"/>
  <c r="BY17" i="8"/>
  <c r="CC16" i="8" l="1"/>
  <c r="CD16" i="8"/>
  <c r="CB16" i="8"/>
  <c r="BU16" i="8" l="1"/>
  <c r="BT16" i="8"/>
  <c r="BX15" i="8" l="1"/>
  <c r="BS15" i="8"/>
  <c r="BW15" i="8"/>
  <c r="BZ15" i="8"/>
  <c r="CA15" i="8" s="1"/>
  <c r="BR15" i="8" s="1"/>
  <c r="BY16" i="8"/>
  <c r="CB15" i="8" l="1"/>
  <c r="CC15" i="8"/>
  <c r="CD15" i="8"/>
  <c r="BU15" i="8" l="1"/>
  <c r="BT15" i="8"/>
  <c r="BS14" i="8" s="1"/>
  <c r="BX14" i="8" l="1"/>
  <c r="BZ14" i="8"/>
  <c r="CA14" i="8" s="1"/>
  <c r="BR14" i="8" s="1"/>
  <c r="BW14" i="8"/>
  <c r="BY15" i="8"/>
  <c r="CB14" i="8" l="1"/>
  <c r="CC14" i="8"/>
  <c r="CD14" i="8"/>
  <c r="BU14" i="8" l="1"/>
  <c r="BT14" i="8"/>
  <c r="BX13" i="8" l="1"/>
  <c r="BS13" i="8"/>
  <c r="BW13" i="8"/>
  <c r="BZ13" i="8"/>
  <c r="CA13" i="8" s="1"/>
  <c r="BR13" i="8" s="1"/>
  <c r="BY14" i="8"/>
  <c r="CB13" i="8" l="1"/>
  <c r="CC13" i="8"/>
  <c r="CD13" i="8"/>
  <c r="BU13" i="8"/>
  <c r="BT13" i="8"/>
  <c r="BS12" i="8" s="1"/>
  <c r="BX12" i="8" l="1"/>
  <c r="BW12" i="8"/>
  <c r="BZ12" i="8"/>
  <c r="CA12" i="8" s="1"/>
  <c r="BR12" i="8" s="1"/>
  <c r="BY13" i="8"/>
  <c r="CB12" i="8" l="1"/>
  <c r="CD12" i="8"/>
  <c r="CC12" i="8"/>
  <c r="BU12" i="8" l="1"/>
  <c r="BT12" i="8"/>
  <c r="BS11" i="8" s="1"/>
  <c r="BX11" i="8" l="1"/>
  <c r="BW11" i="8"/>
  <c r="BZ11" i="8"/>
  <c r="CA11" i="8" s="1"/>
  <c r="BR11" i="8" s="1"/>
  <c r="BY12" i="8"/>
  <c r="CB11" i="8" l="1"/>
  <c r="CD11" i="8"/>
  <c r="CC11" i="8"/>
  <c r="BU11" i="8" l="1"/>
  <c r="BT11" i="8"/>
  <c r="BS10" i="8" s="1"/>
  <c r="BX10" i="8" l="1"/>
  <c r="BZ10" i="8"/>
  <c r="CA10" i="8" s="1"/>
  <c r="BR10" i="8" s="1"/>
  <c r="BY11" i="8"/>
  <c r="CB10" i="8" l="1"/>
  <c r="CD10" i="8"/>
  <c r="CC10" i="8"/>
  <c r="BW10" i="8"/>
  <c r="BU10" i="8" l="1"/>
  <c r="BT10" i="8"/>
  <c r="BS9" i="8" s="1"/>
  <c r="BX9" i="8" l="1"/>
  <c r="BZ9" i="8"/>
  <c r="CA9" i="8" s="1"/>
  <c r="BR9" i="8" s="1"/>
  <c r="BY10" i="8"/>
  <c r="BW9" i="8" l="1"/>
  <c r="CB9" i="8"/>
  <c r="CD9" i="8"/>
  <c r="CC9" i="8"/>
  <c r="BU9" i="8" l="1"/>
  <c r="BT9" i="8"/>
  <c r="BS8" i="8" s="1"/>
  <c r="BZ8" i="8" l="1"/>
  <c r="CA8" i="8" s="1"/>
  <c r="BR8" i="8" s="1"/>
  <c r="BY9" i="8"/>
  <c r="CD8" i="8" l="1"/>
  <c r="CC8" i="8"/>
  <c r="BU8" i="8" l="1"/>
  <c r="BX8" i="8" s="1"/>
  <c r="BT8" i="8"/>
  <c r="BS7" i="8" s="1"/>
  <c r="BX7" i="8" l="1"/>
  <c r="BW7" i="8"/>
  <c r="BZ7" i="8"/>
  <c r="CA7" i="8" s="1"/>
  <c r="BR7" i="8" s="1"/>
  <c r="BY8" i="8"/>
  <c r="BW8" i="8"/>
  <c r="CB8" i="8"/>
  <c r="CB7" i="8" l="1"/>
  <c r="CD7" i="8"/>
  <c r="CC7" i="8"/>
  <c r="BU7" i="8" l="1"/>
  <c r="BT7" i="8"/>
  <c r="BS6" i="8" s="1"/>
  <c r="BZ6" i="8" l="1"/>
  <c r="CA6" i="8" s="1"/>
  <c r="BR6" i="8" s="1"/>
  <c r="BX6" i="8"/>
  <c r="BW6" i="8"/>
  <c r="BY7" i="8"/>
  <c r="CD6" i="8" l="1"/>
  <c r="CC6" i="8"/>
  <c r="CB6" i="8"/>
  <c r="BU6" i="8" l="1"/>
  <c r="BT6" i="8"/>
  <c r="BS5" i="8" l="1"/>
  <c r="BX5" i="8" s="1"/>
  <c r="BZ5" i="8"/>
  <c r="CA5" i="8" s="1"/>
  <c r="BR5" i="8" s="1"/>
  <c r="BY6" i="8"/>
  <c r="BW5" i="8" l="1"/>
  <c r="CB5" i="8"/>
  <c r="CD5" i="8"/>
  <c r="CC5" i="8"/>
  <c r="J32" i="3"/>
  <c r="BT5" i="8"/>
  <c r="J31" i="3"/>
  <c r="J21" i="3"/>
  <c r="J23" i="3"/>
  <c r="J37" i="3" l="1"/>
  <c r="J7" i="3"/>
  <c r="J38" i="3"/>
  <c r="J19" i="3"/>
  <c r="J20" i="3"/>
  <c r="J8" i="3"/>
  <c r="BU5" i="8"/>
  <c r="J35" i="3" l="1"/>
  <c r="J43" i="12"/>
  <c r="J24" i="12"/>
  <c r="J25" i="12"/>
  <c r="J26" i="12"/>
  <c r="J27" i="12" s="1"/>
  <c r="J42" i="3"/>
  <c r="J43" i="3" s="1"/>
  <c r="BY5" i="8"/>
  <c r="J24" i="3"/>
  <c r="J26" i="3"/>
  <c r="J27" i="3" s="1"/>
  <c r="J25" i="3"/>
  <c r="J9" i="3"/>
  <c r="J12" i="3" s="1"/>
  <c r="J15" i="3" l="1"/>
  <c r="J36" i="3" s="1"/>
  <c r="J17" i="3" l="1"/>
  <c r="J28" i="3" l="1"/>
  <c r="J33" i="3"/>
  <c r="J34" i="3" s="1"/>
  <c r="J28" i="12"/>
</calcChain>
</file>

<file path=xl/sharedStrings.xml><?xml version="1.0" encoding="utf-8"?>
<sst xmlns="http://schemas.openxmlformats.org/spreadsheetml/2006/main" count="360" uniqueCount="134">
  <si>
    <t>Max Drawdown (%)</t>
    <phoneticPr fontId="2" type="noConversion"/>
  </si>
  <si>
    <t>Profit Factor</t>
    <phoneticPr fontId="2" type="noConversion"/>
  </si>
  <si>
    <t>Commission Paid</t>
    <phoneticPr fontId="2" type="noConversion"/>
  </si>
  <si>
    <t>Candidate</t>
    <phoneticPr fontId="2" type="noConversion"/>
  </si>
  <si>
    <t>Chan Cheuk Fai Andy</t>
    <phoneticPr fontId="2" type="noConversion"/>
  </si>
  <si>
    <t>Time period</t>
    <phoneticPr fontId="2" type="noConversion"/>
  </si>
  <si>
    <t>Ignore commission cost</t>
    <phoneticPr fontId="2" type="noConversion"/>
  </si>
  <si>
    <t>Ignore potential slippage cost</t>
    <phoneticPr fontId="2" type="noConversion"/>
  </si>
  <si>
    <t>Benchmark</t>
    <phoneticPr fontId="2" type="noConversion"/>
  </si>
  <si>
    <t>Index reference</t>
    <phoneticPr fontId="2" type="noConversion"/>
  </si>
  <si>
    <t>STOXX 600</t>
    <phoneticPr fontId="2" type="noConversion"/>
  </si>
  <si>
    <t>Start</t>
    <phoneticPr fontId="2" type="noConversion"/>
  </si>
  <si>
    <t>End</t>
    <phoneticPr fontId="2" type="noConversion"/>
  </si>
  <si>
    <t>Momentum indicators</t>
    <phoneticPr fontId="2" type="noConversion"/>
  </si>
  <si>
    <t>Date</t>
  </si>
  <si>
    <t>Open</t>
  </si>
  <si>
    <t>High</t>
  </si>
  <si>
    <t>Low</t>
  </si>
  <si>
    <t>Entry</t>
    <phoneticPr fontId="2" type="noConversion"/>
  </si>
  <si>
    <t>Exit</t>
    <phoneticPr fontId="2" type="noConversion"/>
  </si>
  <si>
    <t>Position</t>
    <phoneticPr fontId="2" type="noConversion"/>
  </si>
  <si>
    <t>Profit</t>
    <phoneticPr fontId="2" type="noConversion"/>
  </si>
  <si>
    <t>Return %</t>
    <phoneticPr fontId="2" type="noConversion"/>
  </si>
  <si>
    <t>Trades made</t>
    <phoneticPr fontId="2" type="noConversion"/>
  </si>
  <si>
    <t>Upward</t>
    <phoneticPr fontId="2" type="noConversion"/>
  </si>
  <si>
    <t>Downward</t>
    <phoneticPr fontId="2" type="noConversion"/>
  </si>
  <si>
    <t>Avg up</t>
    <phoneticPr fontId="2" type="noConversion"/>
  </si>
  <si>
    <t>Avg down</t>
    <phoneticPr fontId="2" type="noConversion"/>
  </si>
  <si>
    <t>relative strength</t>
    <phoneticPr fontId="2" type="noConversion"/>
  </si>
  <si>
    <t>RSI</t>
    <phoneticPr fontId="2" type="noConversion"/>
  </si>
  <si>
    <t>Chg (amt)</t>
    <phoneticPr fontId="2" type="noConversion"/>
  </si>
  <si>
    <t>Gross Profit (profitable trades)</t>
    <phoneticPr fontId="2" type="noConversion"/>
  </si>
  <si>
    <t>Gross Loss (lossing trades)</t>
    <phoneticPr fontId="2" type="noConversion"/>
  </si>
  <si>
    <t>Gross Profit (all trades)</t>
    <phoneticPr fontId="2" type="noConversion"/>
  </si>
  <si>
    <t>Notes</t>
    <phoneticPr fontId="2" type="noConversion"/>
  </si>
  <si>
    <t>Assume no slippage cost</t>
    <phoneticPr fontId="2" type="noConversion"/>
  </si>
  <si>
    <t>Assume no transaction costs</t>
    <phoneticPr fontId="2" type="noConversion"/>
  </si>
  <si>
    <t>Win Trades</t>
    <phoneticPr fontId="2" type="noConversion"/>
  </si>
  <si>
    <t>Loss Trades</t>
    <phoneticPr fontId="2" type="noConversion"/>
  </si>
  <si>
    <t>STOXX 600 components selected</t>
    <phoneticPr fontId="2" type="noConversion"/>
  </si>
  <si>
    <t>Moving average crossover</t>
    <phoneticPr fontId="2" type="noConversion"/>
  </si>
  <si>
    <t>Primary</t>
    <phoneticPr fontId="2" type="noConversion"/>
  </si>
  <si>
    <t>Secondary</t>
    <phoneticPr fontId="2" type="noConversion"/>
  </si>
  <si>
    <t>EUR</t>
    <phoneticPr fontId="2" type="noConversion"/>
  </si>
  <si>
    <t>Realized</t>
    <phoneticPr fontId="2" type="noConversion"/>
  </si>
  <si>
    <t>Total Net Profit</t>
    <phoneticPr fontId="2" type="noConversion"/>
  </si>
  <si>
    <t>Realized Net Profit</t>
    <phoneticPr fontId="2" type="noConversion"/>
  </si>
  <si>
    <t>Cum P/L</t>
    <phoneticPr fontId="2" type="noConversion"/>
  </si>
  <si>
    <t>Drawdown</t>
    <phoneticPr fontId="2" type="noConversion"/>
  </si>
  <si>
    <t>Daily % chg</t>
    <phoneticPr fontId="2" type="noConversion"/>
  </si>
  <si>
    <t>Drawdown %</t>
    <phoneticPr fontId="2" type="noConversion"/>
  </si>
  <si>
    <t>Avg. Net Profit per Trade</t>
    <phoneticPr fontId="2" type="noConversion"/>
  </si>
  <si>
    <t>Even Trades</t>
    <phoneticPr fontId="2" type="noConversion"/>
  </si>
  <si>
    <t>Percent Profitable</t>
    <phoneticPr fontId="2" type="noConversion"/>
  </si>
  <si>
    <t>Percent Profitable (adjusted for unrealized trades)</t>
    <phoneticPr fontId="2" type="noConversion"/>
  </si>
  <si>
    <t>Loss Rate (adjusted for unrealized trades)</t>
    <phoneticPr fontId="2" type="noConversion"/>
  </si>
  <si>
    <t>Win Trades of Open Positions</t>
    <phoneticPr fontId="2" type="noConversion"/>
  </si>
  <si>
    <t>Open Positions</t>
    <phoneticPr fontId="2" type="noConversion"/>
  </si>
  <si>
    <t>Slippage Cost</t>
    <phoneticPr fontId="2" type="noConversion"/>
  </si>
  <si>
    <t>Simplifying Assumptions</t>
    <phoneticPr fontId="2" type="noConversion"/>
  </si>
  <si>
    <t>Market Exposure Duration</t>
    <phoneticPr fontId="2" type="noConversion"/>
  </si>
  <si>
    <t>Closed price used, no bid-ask spread considered</t>
    <phoneticPr fontId="2" type="noConversion"/>
  </si>
  <si>
    <t>N.A</t>
    <phoneticPr fontId="2" type="noConversion"/>
  </si>
  <si>
    <t>Trading Period (days)</t>
    <phoneticPr fontId="2" type="noConversion"/>
  </si>
  <si>
    <t>Time in the Market (days)</t>
    <phoneticPr fontId="2" type="noConversion"/>
  </si>
  <si>
    <t>EMA Crossover &amp; 
RSI Refinement</t>
    <phoneticPr fontId="2" type="noConversion"/>
  </si>
  <si>
    <t>Sharpe Ratio</t>
    <phoneticPr fontId="2" type="noConversion"/>
  </si>
  <si>
    <t>Principal</t>
    <phoneticPr fontId="2" type="noConversion"/>
  </si>
  <si>
    <t>Lot Size</t>
    <phoneticPr fontId="2" type="noConversion"/>
  </si>
  <si>
    <t>Profit (per lot)</t>
    <phoneticPr fontId="2" type="noConversion"/>
  </si>
  <si>
    <t>lot traded</t>
    <phoneticPr fontId="2" type="noConversion"/>
  </si>
  <si>
    <t>No lot size restriction for trading</t>
    <phoneticPr fontId="2" type="noConversion"/>
  </si>
  <si>
    <t>*Red = mannual input</t>
    <phoneticPr fontId="2" type="noConversion"/>
  </si>
  <si>
    <t>Max Drawdown</t>
    <phoneticPr fontId="2" type="noConversion"/>
  </si>
  <si>
    <t>Contact</t>
    <phoneticPr fontId="2" type="noConversion"/>
  </si>
  <si>
    <t>andyinter1@gmail.com</t>
    <phoneticPr fontId="2" type="noConversion"/>
  </si>
  <si>
    <t>Buy and hold strategy</t>
    <phoneticPr fontId="2" type="noConversion"/>
  </si>
  <si>
    <t>Buy and Hold</t>
    <phoneticPr fontId="2" type="noConversion"/>
  </si>
  <si>
    <t xml:space="preserve">Benchmark - </t>
    <phoneticPr fontId="2" type="noConversion"/>
  </si>
  <si>
    <t>SMA Crossover strategy</t>
    <phoneticPr fontId="2" type="noConversion"/>
  </si>
  <si>
    <t>EMA Crossover strategy</t>
    <phoneticPr fontId="2" type="noConversion"/>
  </si>
  <si>
    <t>Close Price</t>
    <phoneticPr fontId="2" type="noConversion"/>
  </si>
  <si>
    <t>Profit Factor (inc. open positions)</t>
    <phoneticPr fontId="2" type="noConversion"/>
  </si>
  <si>
    <t>EMA Crossover strategy with RSI refinement (entry only if RSI 55-70, exit if RSI &gt;80 for three days)</t>
    <phoneticPr fontId="2" type="noConversion"/>
  </si>
  <si>
    <t>RSI Entry</t>
    <phoneticPr fontId="2" type="noConversion"/>
  </si>
  <si>
    <t>RSI Exit</t>
    <phoneticPr fontId="2" type="noConversion"/>
  </si>
  <si>
    <t>Strategy Charts</t>
    <phoneticPr fontId="2" type="noConversion"/>
  </si>
  <si>
    <t>Solely built for interview purpose</t>
    <phoneticPr fontId="2" type="noConversion"/>
  </si>
  <si>
    <t>iShares STOXX Europe 600 Banks Out-of-Sample Test</t>
    <phoneticPr fontId="2" type="noConversion"/>
  </si>
  <si>
    <t>Data (from yahoo finance)</t>
    <phoneticPr fontId="2" type="noConversion"/>
  </si>
  <si>
    <t>Annualized Sharpe</t>
    <phoneticPr fontId="2" type="noConversion"/>
  </si>
  <si>
    <t>Period Return</t>
    <phoneticPr fontId="2" type="noConversion"/>
  </si>
  <si>
    <t>Annualized Return</t>
    <phoneticPr fontId="2" type="noConversion"/>
  </si>
  <si>
    <t>to</t>
    <phoneticPr fontId="2" type="noConversion"/>
  </si>
  <si>
    <t>Bank sector</t>
    <phoneticPr fontId="2" type="noConversion"/>
  </si>
  <si>
    <t>iShares STOXX Europe 600 Banks In-Sample Test</t>
    <phoneticPr fontId="2" type="noConversion"/>
  </si>
  <si>
    <t>(represented by iShares STOXX Europe 600 Banks ETF)</t>
    <phoneticPr fontId="2" type="noConversion"/>
  </si>
  <si>
    <t>ROC Entry</t>
    <phoneticPr fontId="2" type="noConversion"/>
  </si>
  <si>
    <t>EMA Crossover strategy with ROC refinement</t>
    <phoneticPr fontId="2" type="noConversion"/>
  </si>
  <si>
    <t>EMA Crossover &amp; 
ROC Refinement</t>
    <phoneticPr fontId="2" type="noConversion"/>
  </si>
  <si>
    <t>ROC Exit</t>
    <phoneticPr fontId="2" type="noConversion"/>
  </si>
  <si>
    <t>In Sample</t>
    <phoneticPr fontId="2" type="noConversion"/>
  </si>
  <si>
    <t>Out-Of-Sample</t>
    <phoneticPr fontId="2" type="noConversion"/>
  </si>
  <si>
    <t>Entrance</t>
    <phoneticPr fontId="2" type="noConversion"/>
  </si>
  <si>
    <t>Date</t>
    <phoneticPr fontId="2" type="noConversion"/>
  </si>
  <si>
    <t>EMA Signal</t>
    <phoneticPr fontId="2" type="noConversion"/>
  </si>
  <si>
    <t>RSI Signal</t>
    <phoneticPr fontId="2" type="noConversion"/>
  </si>
  <si>
    <t>ROC signal</t>
    <phoneticPr fontId="2" type="noConversion"/>
  </si>
  <si>
    <t>EMA 15</t>
    <phoneticPr fontId="2" type="noConversion"/>
  </si>
  <si>
    <t>EMA 30</t>
    <phoneticPr fontId="2" type="noConversion"/>
  </si>
  <si>
    <t>ROC</t>
    <phoneticPr fontId="2" type="noConversion"/>
  </si>
  <si>
    <t>n.a.</t>
    <phoneticPr fontId="2" type="noConversion"/>
  </si>
  <si>
    <t>RSI t-1</t>
    <phoneticPr fontId="2" type="noConversion"/>
  </si>
  <si>
    <t>ROC t-1</t>
    <phoneticPr fontId="2" type="noConversion"/>
  </si>
  <si>
    <t>ROC t-2</t>
    <phoneticPr fontId="2" type="noConversion"/>
  </si>
  <si>
    <t>ROC t-3</t>
    <phoneticPr fontId="2" type="noConversion"/>
  </si>
  <si>
    <t>N</t>
    <phoneticPr fontId="2" type="noConversion"/>
  </si>
  <si>
    <t>Y</t>
    <phoneticPr fontId="2" type="noConversion"/>
  </si>
  <si>
    <t>EMA Crossover strategy with RSI refinement (entry only if RSI 55-70, exit if RSI &gt;80 for TWO days)</t>
    <phoneticPr fontId="2" type="noConversion"/>
  </si>
  <si>
    <t>Optimization Parameters</t>
    <phoneticPr fontId="2" type="noConversion"/>
  </si>
  <si>
    <t>Moving average period</t>
    <phoneticPr fontId="2" type="noConversion"/>
  </si>
  <si>
    <t>EMA 15/30 + RSI</t>
    <phoneticPr fontId="2" type="noConversion"/>
  </si>
  <si>
    <t>EMA 15/30 + ROC</t>
    <phoneticPr fontId="2" type="noConversion"/>
  </si>
  <si>
    <t>EMA 5/30 + RSI</t>
    <phoneticPr fontId="2" type="noConversion"/>
  </si>
  <si>
    <t>EMA 5</t>
    <phoneticPr fontId="2" type="noConversion"/>
  </si>
  <si>
    <t>SMA</t>
    <phoneticPr fontId="2" type="noConversion"/>
  </si>
  <si>
    <t>EMA</t>
    <phoneticPr fontId="2" type="noConversion"/>
  </si>
  <si>
    <t>Whole data set</t>
    <phoneticPr fontId="2" type="noConversion"/>
  </si>
  <si>
    <t>In-sample</t>
    <phoneticPr fontId="2" type="noConversion"/>
  </si>
  <si>
    <t>Out-of-Sample</t>
    <phoneticPr fontId="2" type="noConversion"/>
  </si>
  <si>
    <t>In-Sample - Strategy Stats Summary</t>
    <phoneticPr fontId="2" type="noConversion"/>
  </si>
  <si>
    <t>Out-of-Sample - Strategy Stats Summary</t>
    <phoneticPr fontId="2" type="noConversion"/>
  </si>
  <si>
    <t>EMA Crossover strategy with ROC refinement (ROC &gt;0, exit if ROC decreasing for 3 days)</t>
    <phoneticPr fontId="2" type="noConversion"/>
  </si>
  <si>
    <t>Excel Backtesting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</si>
</sst>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%"/>
    <numFmt numFmtId="177" formatCode="0.0"/>
    <numFmt numFmtId="178" formatCode="0.0_ "/>
    <numFmt numFmtId="179" formatCode="0.000"/>
  </numFmts>
  <fonts count="1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3"/>
      <color theme="1"/>
      <name val="Arial"/>
      <family val="2"/>
    </font>
    <font>
      <b/>
      <sz val="13"/>
      <color theme="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新細明體"/>
      <family val="2"/>
      <scheme val="minor"/>
    </font>
    <font>
      <u/>
      <sz val="11"/>
      <color theme="10"/>
      <name val="Arial"/>
      <family val="2"/>
    </font>
    <font>
      <b/>
      <sz val="11"/>
      <name val="Arial"/>
      <family val="2"/>
    </font>
    <font>
      <b/>
      <sz val="1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</cellStyleXfs>
  <cellXfs count="89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vertical="center"/>
    </xf>
    <xf numFmtId="177" fontId="4" fillId="0" borderId="0" xfId="0" applyNumberFormat="1" applyFont="1" applyAlignment="1">
      <alignment vertical="center"/>
    </xf>
    <xf numFmtId="177" fontId="4" fillId="0" borderId="0" xfId="0" applyNumberFormat="1" applyFont="1"/>
    <xf numFmtId="15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177" fontId="4" fillId="2" borderId="0" xfId="0" applyNumberFormat="1" applyFont="1" applyFill="1" applyAlignment="1">
      <alignment vertical="center"/>
    </xf>
    <xf numFmtId="176" fontId="4" fillId="2" borderId="0" xfId="1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76" fontId="4" fillId="3" borderId="0" xfId="1" applyNumberFormat="1" applyFont="1" applyFill="1" applyAlignment="1">
      <alignment vertical="center"/>
    </xf>
    <xf numFmtId="177" fontId="4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4" fillId="0" borderId="0" xfId="0" applyFont="1" applyAlignment="1">
      <alignment horizontal="left"/>
    </xf>
    <xf numFmtId="176" fontId="9" fillId="0" borderId="0" xfId="0" applyNumberFormat="1" applyFont="1" applyAlignment="1">
      <alignment vertical="center"/>
    </xf>
    <xf numFmtId="0" fontId="5" fillId="0" borderId="0" xfId="0" applyFont="1"/>
    <xf numFmtId="0" fontId="8" fillId="0" borderId="0" xfId="0" applyFont="1"/>
    <xf numFmtId="0" fontId="3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4" fillId="0" borderId="0" xfId="0" applyFont="1" applyFill="1"/>
    <xf numFmtId="0" fontId="13" fillId="0" borderId="0" xfId="2" applyFont="1"/>
    <xf numFmtId="14" fontId="4" fillId="0" borderId="0" xfId="0" applyNumberFormat="1" applyFont="1" applyAlignment="1">
      <alignment horizontal="left"/>
    </xf>
    <xf numFmtId="0" fontId="8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178" fontId="15" fillId="0" borderId="0" xfId="0" applyNumberFormat="1" applyFont="1" applyAlignment="1">
      <alignment vertical="center"/>
    </xf>
    <xf numFmtId="178" fontId="4" fillId="3" borderId="0" xfId="0" applyNumberFormat="1" applyFont="1" applyFill="1" applyAlignment="1">
      <alignment vertical="center"/>
    </xf>
    <xf numFmtId="177" fontId="15" fillId="0" borderId="0" xfId="0" applyNumberFormat="1" applyFont="1" applyAlignment="1">
      <alignment vertical="center"/>
    </xf>
    <xf numFmtId="179" fontId="9" fillId="0" borderId="0" xfId="0" applyNumberFormat="1" applyFont="1" applyAlignment="1">
      <alignment vertical="center"/>
    </xf>
    <xf numFmtId="0" fontId="3" fillId="0" borderId="0" xfId="0" applyFont="1" applyFill="1"/>
    <xf numFmtId="0" fontId="9" fillId="0" borderId="0" xfId="0" applyFont="1"/>
    <xf numFmtId="0" fontId="11" fillId="0" borderId="0" xfId="0" applyFont="1"/>
    <xf numFmtId="177" fontId="4" fillId="2" borderId="0" xfId="1" applyNumberFormat="1" applyFont="1" applyFill="1" applyAlignment="1">
      <alignment vertical="center"/>
    </xf>
    <xf numFmtId="178" fontId="4" fillId="2" borderId="0" xfId="0" applyNumberFormat="1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0" fontId="4" fillId="2" borderId="0" xfId="1" applyNumberFormat="1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3" fillId="6" borderId="0" xfId="0" applyFont="1" applyFill="1"/>
    <xf numFmtId="14" fontId="7" fillId="6" borderId="0" xfId="0" applyNumberFormat="1" applyFont="1" applyFill="1" applyAlignment="1">
      <alignment horizontal="right"/>
    </xf>
    <xf numFmtId="0" fontId="7" fillId="6" borderId="0" xfId="0" applyFont="1" applyFill="1" applyAlignment="1">
      <alignment horizontal="center"/>
    </xf>
    <xf numFmtId="14" fontId="7" fillId="6" borderId="0" xfId="0" applyNumberFormat="1" applyFont="1" applyFill="1" applyAlignment="1">
      <alignment horizontal="left"/>
    </xf>
    <xf numFmtId="0" fontId="7" fillId="6" borderId="0" xfId="0" applyFont="1" applyFill="1"/>
    <xf numFmtId="0" fontId="4" fillId="6" borderId="0" xfId="0" applyFont="1" applyFill="1"/>
    <xf numFmtId="15" fontId="4" fillId="7" borderId="0" xfId="0" applyNumberFormat="1" applyFont="1" applyFill="1" applyAlignment="1">
      <alignment vertical="center"/>
    </xf>
    <xf numFmtId="177" fontId="4" fillId="7" borderId="0" xfId="0" applyNumberFormat="1" applyFont="1" applyFill="1" applyAlignment="1">
      <alignment vertical="center"/>
    </xf>
    <xf numFmtId="176" fontId="4" fillId="7" borderId="0" xfId="1" applyNumberFormat="1" applyFont="1" applyFill="1" applyAlignment="1">
      <alignment vertical="center"/>
    </xf>
    <xf numFmtId="177" fontId="4" fillId="7" borderId="0" xfId="1" applyNumberFormat="1" applyFont="1" applyFill="1" applyAlignment="1">
      <alignment vertical="center"/>
    </xf>
    <xf numFmtId="0" fontId="4" fillId="7" borderId="0" xfId="0" applyFont="1" applyFill="1" applyAlignment="1">
      <alignment vertical="center"/>
    </xf>
    <xf numFmtId="178" fontId="4" fillId="7" borderId="0" xfId="0" applyNumberFormat="1" applyFont="1" applyFill="1" applyAlignment="1">
      <alignment vertical="center"/>
    </xf>
    <xf numFmtId="0" fontId="4" fillId="7" borderId="0" xfId="1" applyNumberFormat="1" applyFont="1" applyFill="1" applyAlignment="1">
      <alignment vertical="center"/>
    </xf>
    <xf numFmtId="176" fontId="4" fillId="7" borderId="0" xfId="0" applyNumberFormat="1" applyFont="1" applyFill="1" applyAlignment="1">
      <alignment vertical="center"/>
    </xf>
    <xf numFmtId="0" fontId="4" fillId="7" borderId="0" xfId="0" applyFont="1" applyFill="1"/>
    <xf numFmtId="177" fontId="4" fillId="7" borderId="0" xfId="0" applyNumberFormat="1" applyFont="1" applyFill="1"/>
    <xf numFmtId="177" fontId="5" fillId="7" borderId="0" xfId="0" applyNumberFormat="1" applyFont="1" applyFill="1"/>
    <xf numFmtId="0" fontId="8" fillId="7" borderId="0" xfId="0" applyFont="1" applyFill="1"/>
    <xf numFmtId="0" fontId="5" fillId="7" borderId="0" xfId="0" applyFont="1" applyFill="1"/>
    <xf numFmtId="0" fontId="4" fillId="7" borderId="0" xfId="0" applyFont="1" applyFill="1" applyAlignment="1">
      <alignment horizontal="left" indent="3"/>
    </xf>
    <xf numFmtId="176" fontId="4" fillId="7" borderId="0" xfId="1" applyNumberFormat="1" applyFont="1" applyFill="1" applyAlignment="1"/>
    <xf numFmtId="176" fontId="5" fillId="7" borderId="0" xfId="0" applyNumberFormat="1" applyFont="1" applyFill="1"/>
    <xf numFmtId="2" fontId="4" fillId="7" borderId="0" xfId="1" applyNumberFormat="1" applyFont="1" applyFill="1" applyAlignment="1"/>
    <xf numFmtId="177" fontId="4" fillId="7" borderId="0" xfId="0" applyNumberFormat="1" applyFont="1" applyFill="1" applyAlignment="1">
      <alignment horizontal="right"/>
    </xf>
    <xf numFmtId="0" fontId="3" fillId="6" borderId="0" xfId="0" applyFont="1" applyFill="1" applyAlignment="1">
      <alignment horizontal="center" vertical="top" wrapText="1"/>
    </xf>
    <xf numFmtId="0" fontId="3" fillId="8" borderId="0" xfId="0" applyFont="1" applyFill="1"/>
    <xf numFmtId="0" fontId="4" fillId="8" borderId="0" xfId="0" applyFont="1" applyFill="1"/>
    <xf numFmtId="2" fontId="4" fillId="7" borderId="0" xfId="0" applyNumberFormat="1" applyFont="1" applyFill="1" applyAlignment="1">
      <alignment vertical="center"/>
    </xf>
    <xf numFmtId="179" fontId="4" fillId="7" borderId="0" xfId="0" applyNumberFormat="1" applyFont="1" applyFill="1" applyAlignment="1">
      <alignment vertical="center"/>
    </xf>
    <xf numFmtId="179" fontId="4" fillId="2" borderId="0" xfId="0" applyNumberFormat="1" applyFont="1" applyFill="1" applyAlignment="1">
      <alignment vertical="center"/>
    </xf>
    <xf numFmtId="0" fontId="3" fillId="8" borderId="0" xfId="0" applyFont="1" applyFill="1" applyAlignment="1">
      <alignment vertical="center"/>
    </xf>
    <xf numFmtId="15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2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9" borderId="0" xfId="0" applyFont="1" applyFill="1"/>
    <xf numFmtId="0" fontId="8" fillId="6" borderId="0" xfId="0" applyFont="1" applyFill="1"/>
    <xf numFmtId="0" fontId="4" fillId="6" borderId="0" xfId="0" applyFont="1" applyFill="1" applyAlignment="1">
      <alignment horizontal="center" vertical="center"/>
    </xf>
    <xf numFmtId="0" fontId="14" fillId="5" borderId="0" xfId="0" applyFont="1" applyFill="1" applyAlignment="1">
      <alignment vertical="center"/>
    </xf>
    <xf numFmtId="0" fontId="3" fillId="6" borderId="0" xfId="0" applyFont="1" applyFill="1" applyAlignment="1">
      <alignment horizontal="center" vertical="top" wrapText="1"/>
    </xf>
  </cellXfs>
  <cellStyles count="3">
    <cellStyle name="一般" xfId="0" builtinId="0"/>
    <cellStyle name="百分比" xfId="1" builtinId="5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'Bank Sector In-Sample'!$E$4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In-Sample'!$A$5:$A$257</c:f>
              <c:numCache>
                <c:formatCode>d\-mmm\-yy</c:formatCode>
                <c:ptCount val="253"/>
                <c:pt idx="0">
                  <c:v>44242</c:v>
                </c:pt>
                <c:pt idx="1">
                  <c:v>44239</c:v>
                </c:pt>
                <c:pt idx="2">
                  <c:v>44238</c:v>
                </c:pt>
                <c:pt idx="3">
                  <c:v>44237</c:v>
                </c:pt>
                <c:pt idx="4">
                  <c:v>44236</c:v>
                </c:pt>
                <c:pt idx="5">
                  <c:v>44235</c:v>
                </c:pt>
                <c:pt idx="6">
                  <c:v>44232</c:v>
                </c:pt>
                <c:pt idx="7">
                  <c:v>44231</c:v>
                </c:pt>
                <c:pt idx="8">
                  <c:v>44230</c:v>
                </c:pt>
                <c:pt idx="9">
                  <c:v>44229</c:v>
                </c:pt>
                <c:pt idx="10">
                  <c:v>44228</c:v>
                </c:pt>
                <c:pt idx="11">
                  <c:v>44225</c:v>
                </c:pt>
                <c:pt idx="12">
                  <c:v>44224</c:v>
                </c:pt>
                <c:pt idx="13">
                  <c:v>44223</c:v>
                </c:pt>
                <c:pt idx="14">
                  <c:v>44222</c:v>
                </c:pt>
                <c:pt idx="15">
                  <c:v>44221</c:v>
                </c:pt>
                <c:pt idx="16">
                  <c:v>44218</c:v>
                </c:pt>
                <c:pt idx="17">
                  <c:v>44217</c:v>
                </c:pt>
                <c:pt idx="18">
                  <c:v>44216</c:v>
                </c:pt>
                <c:pt idx="19">
                  <c:v>44215</c:v>
                </c:pt>
                <c:pt idx="20">
                  <c:v>44214</c:v>
                </c:pt>
                <c:pt idx="21">
                  <c:v>44211</c:v>
                </c:pt>
                <c:pt idx="22">
                  <c:v>44210</c:v>
                </c:pt>
                <c:pt idx="23">
                  <c:v>44209</c:v>
                </c:pt>
                <c:pt idx="24">
                  <c:v>44208</c:v>
                </c:pt>
                <c:pt idx="25">
                  <c:v>44207</c:v>
                </c:pt>
                <c:pt idx="26">
                  <c:v>44204</c:v>
                </c:pt>
                <c:pt idx="27">
                  <c:v>44203</c:v>
                </c:pt>
                <c:pt idx="28">
                  <c:v>44202</c:v>
                </c:pt>
                <c:pt idx="29">
                  <c:v>44201</c:v>
                </c:pt>
                <c:pt idx="30">
                  <c:v>44200</c:v>
                </c:pt>
                <c:pt idx="31">
                  <c:v>44195</c:v>
                </c:pt>
                <c:pt idx="32">
                  <c:v>44194</c:v>
                </c:pt>
                <c:pt idx="33">
                  <c:v>44193</c:v>
                </c:pt>
                <c:pt idx="34">
                  <c:v>44188</c:v>
                </c:pt>
                <c:pt idx="35">
                  <c:v>44187</c:v>
                </c:pt>
                <c:pt idx="36">
                  <c:v>44186</c:v>
                </c:pt>
                <c:pt idx="37">
                  <c:v>44183</c:v>
                </c:pt>
                <c:pt idx="38">
                  <c:v>44182</c:v>
                </c:pt>
                <c:pt idx="39">
                  <c:v>44181</c:v>
                </c:pt>
                <c:pt idx="40">
                  <c:v>44180</c:v>
                </c:pt>
                <c:pt idx="41">
                  <c:v>44179</c:v>
                </c:pt>
                <c:pt idx="42">
                  <c:v>44176</c:v>
                </c:pt>
                <c:pt idx="43">
                  <c:v>44175</c:v>
                </c:pt>
                <c:pt idx="44">
                  <c:v>44174</c:v>
                </c:pt>
                <c:pt idx="45">
                  <c:v>44173</c:v>
                </c:pt>
                <c:pt idx="46">
                  <c:v>44172</c:v>
                </c:pt>
                <c:pt idx="47">
                  <c:v>44169</c:v>
                </c:pt>
                <c:pt idx="48">
                  <c:v>44168</c:v>
                </c:pt>
                <c:pt idx="49">
                  <c:v>44167</c:v>
                </c:pt>
                <c:pt idx="50">
                  <c:v>44166</c:v>
                </c:pt>
                <c:pt idx="51">
                  <c:v>44165</c:v>
                </c:pt>
                <c:pt idx="52">
                  <c:v>44162</c:v>
                </c:pt>
                <c:pt idx="53">
                  <c:v>44161</c:v>
                </c:pt>
                <c:pt idx="54">
                  <c:v>44160</c:v>
                </c:pt>
                <c:pt idx="55">
                  <c:v>44159</c:v>
                </c:pt>
                <c:pt idx="56">
                  <c:v>44158</c:v>
                </c:pt>
                <c:pt idx="57">
                  <c:v>44155</c:v>
                </c:pt>
                <c:pt idx="58">
                  <c:v>44154</c:v>
                </c:pt>
                <c:pt idx="59">
                  <c:v>44153</c:v>
                </c:pt>
                <c:pt idx="60">
                  <c:v>44152</c:v>
                </c:pt>
                <c:pt idx="61">
                  <c:v>44151</c:v>
                </c:pt>
                <c:pt idx="62">
                  <c:v>44148</c:v>
                </c:pt>
                <c:pt idx="63">
                  <c:v>44147</c:v>
                </c:pt>
                <c:pt idx="64">
                  <c:v>44146</c:v>
                </c:pt>
                <c:pt idx="65">
                  <c:v>44145</c:v>
                </c:pt>
                <c:pt idx="66">
                  <c:v>44144</c:v>
                </c:pt>
                <c:pt idx="67">
                  <c:v>44141</c:v>
                </c:pt>
                <c:pt idx="68">
                  <c:v>44140</c:v>
                </c:pt>
                <c:pt idx="69">
                  <c:v>44139</c:v>
                </c:pt>
                <c:pt idx="70">
                  <c:v>44138</c:v>
                </c:pt>
                <c:pt idx="71">
                  <c:v>44137</c:v>
                </c:pt>
                <c:pt idx="72">
                  <c:v>44134</c:v>
                </c:pt>
                <c:pt idx="73">
                  <c:v>44133</c:v>
                </c:pt>
                <c:pt idx="74">
                  <c:v>44132</c:v>
                </c:pt>
                <c:pt idx="75">
                  <c:v>44131</c:v>
                </c:pt>
                <c:pt idx="76">
                  <c:v>44130</c:v>
                </c:pt>
                <c:pt idx="77">
                  <c:v>44127</c:v>
                </c:pt>
                <c:pt idx="78">
                  <c:v>44126</c:v>
                </c:pt>
                <c:pt idx="79">
                  <c:v>44125</c:v>
                </c:pt>
                <c:pt idx="80">
                  <c:v>44124</c:v>
                </c:pt>
                <c:pt idx="81">
                  <c:v>44123</c:v>
                </c:pt>
                <c:pt idx="82">
                  <c:v>44120</c:v>
                </c:pt>
                <c:pt idx="83">
                  <c:v>44119</c:v>
                </c:pt>
                <c:pt idx="84">
                  <c:v>44118</c:v>
                </c:pt>
                <c:pt idx="85">
                  <c:v>44117</c:v>
                </c:pt>
                <c:pt idx="86">
                  <c:v>44116</c:v>
                </c:pt>
                <c:pt idx="87">
                  <c:v>44113</c:v>
                </c:pt>
                <c:pt idx="88">
                  <c:v>44112</c:v>
                </c:pt>
                <c:pt idx="89">
                  <c:v>44111</c:v>
                </c:pt>
                <c:pt idx="90">
                  <c:v>44110</c:v>
                </c:pt>
                <c:pt idx="91">
                  <c:v>44109</c:v>
                </c:pt>
                <c:pt idx="92">
                  <c:v>44106</c:v>
                </c:pt>
                <c:pt idx="93">
                  <c:v>44105</c:v>
                </c:pt>
                <c:pt idx="94">
                  <c:v>44104</c:v>
                </c:pt>
                <c:pt idx="95">
                  <c:v>44103</c:v>
                </c:pt>
                <c:pt idx="96">
                  <c:v>44102</c:v>
                </c:pt>
                <c:pt idx="97">
                  <c:v>44099</c:v>
                </c:pt>
                <c:pt idx="98">
                  <c:v>44098</c:v>
                </c:pt>
                <c:pt idx="99">
                  <c:v>44097</c:v>
                </c:pt>
                <c:pt idx="100">
                  <c:v>44096</c:v>
                </c:pt>
                <c:pt idx="101">
                  <c:v>44095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44085</c:v>
                </c:pt>
                <c:pt idx="108">
                  <c:v>44084</c:v>
                </c:pt>
                <c:pt idx="109">
                  <c:v>44083</c:v>
                </c:pt>
                <c:pt idx="110">
                  <c:v>44082</c:v>
                </c:pt>
                <c:pt idx="111">
                  <c:v>44081</c:v>
                </c:pt>
                <c:pt idx="112">
                  <c:v>44078</c:v>
                </c:pt>
                <c:pt idx="113">
                  <c:v>44077</c:v>
                </c:pt>
                <c:pt idx="114">
                  <c:v>44076</c:v>
                </c:pt>
                <c:pt idx="115">
                  <c:v>44075</c:v>
                </c:pt>
                <c:pt idx="116">
                  <c:v>44074</c:v>
                </c:pt>
                <c:pt idx="117">
                  <c:v>44071</c:v>
                </c:pt>
                <c:pt idx="118">
                  <c:v>44070</c:v>
                </c:pt>
                <c:pt idx="119">
                  <c:v>44069</c:v>
                </c:pt>
                <c:pt idx="120">
                  <c:v>44068</c:v>
                </c:pt>
                <c:pt idx="121">
                  <c:v>44067</c:v>
                </c:pt>
                <c:pt idx="122">
                  <c:v>44064</c:v>
                </c:pt>
                <c:pt idx="123">
                  <c:v>44063</c:v>
                </c:pt>
                <c:pt idx="124">
                  <c:v>44062</c:v>
                </c:pt>
                <c:pt idx="125">
                  <c:v>44061</c:v>
                </c:pt>
                <c:pt idx="126">
                  <c:v>44060</c:v>
                </c:pt>
                <c:pt idx="127">
                  <c:v>44057</c:v>
                </c:pt>
                <c:pt idx="128">
                  <c:v>44056</c:v>
                </c:pt>
                <c:pt idx="129">
                  <c:v>44055</c:v>
                </c:pt>
                <c:pt idx="130">
                  <c:v>44054</c:v>
                </c:pt>
                <c:pt idx="131">
                  <c:v>44053</c:v>
                </c:pt>
                <c:pt idx="132">
                  <c:v>44050</c:v>
                </c:pt>
                <c:pt idx="133">
                  <c:v>44049</c:v>
                </c:pt>
                <c:pt idx="134">
                  <c:v>44048</c:v>
                </c:pt>
                <c:pt idx="135">
                  <c:v>44047</c:v>
                </c:pt>
                <c:pt idx="136">
                  <c:v>44046</c:v>
                </c:pt>
                <c:pt idx="137">
                  <c:v>44043</c:v>
                </c:pt>
                <c:pt idx="138">
                  <c:v>44042</c:v>
                </c:pt>
                <c:pt idx="139">
                  <c:v>44041</c:v>
                </c:pt>
                <c:pt idx="140">
                  <c:v>44040</c:v>
                </c:pt>
                <c:pt idx="141">
                  <c:v>44039</c:v>
                </c:pt>
                <c:pt idx="142">
                  <c:v>44036</c:v>
                </c:pt>
                <c:pt idx="143">
                  <c:v>44035</c:v>
                </c:pt>
                <c:pt idx="144">
                  <c:v>44034</c:v>
                </c:pt>
                <c:pt idx="145">
                  <c:v>44033</c:v>
                </c:pt>
                <c:pt idx="146">
                  <c:v>44032</c:v>
                </c:pt>
                <c:pt idx="147">
                  <c:v>44029</c:v>
                </c:pt>
                <c:pt idx="148">
                  <c:v>44028</c:v>
                </c:pt>
                <c:pt idx="149">
                  <c:v>44027</c:v>
                </c:pt>
                <c:pt idx="150">
                  <c:v>44026</c:v>
                </c:pt>
                <c:pt idx="151">
                  <c:v>44025</c:v>
                </c:pt>
                <c:pt idx="152">
                  <c:v>44022</c:v>
                </c:pt>
                <c:pt idx="153">
                  <c:v>44021</c:v>
                </c:pt>
                <c:pt idx="154">
                  <c:v>44020</c:v>
                </c:pt>
                <c:pt idx="155">
                  <c:v>44019</c:v>
                </c:pt>
                <c:pt idx="156">
                  <c:v>44018</c:v>
                </c:pt>
                <c:pt idx="157">
                  <c:v>44015</c:v>
                </c:pt>
                <c:pt idx="158">
                  <c:v>44014</c:v>
                </c:pt>
                <c:pt idx="159">
                  <c:v>44013</c:v>
                </c:pt>
                <c:pt idx="160">
                  <c:v>44012</c:v>
                </c:pt>
                <c:pt idx="161">
                  <c:v>44011</c:v>
                </c:pt>
                <c:pt idx="162">
                  <c:v>44008</c:v>
                </c:pt>
                <c:pt idx="163">
                  <c:v>44007</c:v>
                </c:pt>
                <c:pt idx="164">
                  <c:v>44006</c:v>
                </c:pt>
                <c:pt idx="165">
                  <c:v>44005</c:v>
                </c:pt>
                <c:pt idx="166">
                  <c:v>44004</c:v>
                </c:pt>
                <c:pt idx="167">
                  <c:v>44001</c:v>
                </c:pt>
                <c:pt idx="168">
                  <c:v>44000</c:v>
                </c:pt>
                <c:pt idx="169">
                  <c:v>43999</c:v>
                </c:pt>
                <c:pt idx="170">
                  <c:v>43998</c:v>
                </c:pt>
                <c:pt idx="171">
                  <c:v>43997</c:v>
                </c:pt>
                <c:pt idx="172">
                  <c:v>43994</c:v>
                </c:pt>
                <c:pt idx="173">
                  <c:v>43993</c:v>
                </c:pt>
                <c:pt idx="174">
                  <c:v>43992</c:v>
                </c:pt>
                <c:pt idx="175">
                  <c:v>43991</c:v>
                </c:pt>
                <c:pt idx="176">
                  <c:v>43990</c:v>
                </c:pt>
                <c:pt idx="177">
                  <c:v>43987</c:v>
                </c:pt>
                <c:pt idx="178">
                  <c:v>43986</c:v>
                </c:pt>
                <c:pt idx="179">
                  <c:v>43985</c:v>
                </c:pt>
                <c:pt idx="180">
                  <c:v>43984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43973</c:v>
                </c:pt>
                <c:pt idx="187">
                  <c:v>43972</c:v>
                </c:pt>
                <c:pt idx="188">
                  <c:v>43971</c:v>
                </c:pt>
                <c:pt idx="189">
                  <c:v>43970</c:v>
                </c:pt>
                <c:pt idx="190">
                  <c:v>43969</c:v>
                </c:pt>
                <c:pt idx="191">
                  <c:v>43966</c:v>
                </c:pt>
                <c:pt idx="192">
                  <c:v>43965</c:v>
                </c:pt>
                <c:pt idx="193">
                  <c:v>43964</c:v>
                </c:pt>
                <c:pt idx="194">
                  <c:v>43963</c:v>
                </c:pt>
                <c:pt idx="195">
                  <c:v>43962</c:v>
                </c:pt>
                <c:pt idx="196">
                  <c:v>43959</c:v>
                </c:pt>
                <c:pt idx="197">
                  <c:v>43958</c:v>
                </c:pt>
                <c:pt idx="198">
                  <c:v>43957</c:v>
                </c:pt>
                <c:pt idx="199">
                  <c:v>43956</c:v>
                </c:pt>
                <c:pt idx="200">
                  <c:v>43955</c:v>
                </c:pt>
                <c:pt idx="201">
                  <c:v>43951</c:v>
                </c:pt>
                <c:pt idx="202">
                  <c:v>43950</c:v>
                </c:pt>
                <c:pt idx="203">
                  <c:v>43949</c:v>
                </c:pt>
                <c:pt idx="204">
                  <c:v>43948</c:v>
                </c:pt>
                <c:pt idx="205">
                  <c:v>43945</c:v>
                </c:pt>
                <c:pt idx="206">
                  <c:v>43944</c:v>
                </c:pt>
                <c:pt idx="207">
                  <c:v>43943</c:v>
                </c:pt>
                <c:pt idx="208">
                  <c:v>43942</c:v>
                </c:pt>
                <c:pt idx="209">
                  <c:v>43941</c:v>
                </c:pt>
                <c:pt idx="210">
                  <c:v>43938</c:v>
                </c:pt>
                <c:pt idx="211">
                  <c:v>43937</c:v>
                </c:pt>
                <c:pt idx="212">
                  <c:v>43936</c:v>
                </c:pt>
                <c:pt idx="213">
                  <c:v>43935</c:v>
                </c:pt>
                <c:pt idx="214">
                  <c:v>43930</c:v>
                </c:pt>
                <c:pt idx="215">
                  <c:v>43929</c:v>
                </c:pt>
                <c:pt idx="216">
                  <c:v>43928</c:v>
                </c:pt>
                <c:pt idx="217">
                  <c:v>43927</c:v>
                </c:pt>
                <c:pt idx="218">
                  <c:v>43924</c:v>
                </c:pt>
                <c:pt idx="219">
                  <c:v>43923</c:v>
                </c:pt>
                <c:pt idx="220">
                  <c:v>43922</c:v>
                </c:pt>
                <c:pt idx="221">
                  <c:v>43921</c:v>
                </c:pt>
                <c:pt idx="222">
                  <c:v>43920</c:v>
                </c:pt>
                <c:pt idx="223">
                  <c:v>43917</c:v>
                </c:pt>
                <c:pt idx="224">
                  <c:v>43916</c:v>
                </c:pt>
                <c:pt idx="225">
                  <c:v>43915</c:v>
                </c:pt>
                <c:pt idx="226">
                  <c:v>43914</c:v>
                </c:pt>
                <c:pt idx="227">
                  <c:v>43913</c:v>
                </c:pt>
                <c:pt idx="228">
                  <c:v>43910</c:v>
                </c:pt>
                <c:pt idx="229">
                  <c:v>43909</c:v>
                </c:pt>
                <c:pt idx="230">
                  <c:v>43908</c:v>
                </c:pt>
                <c:pt idx="231">
                  <c:v>43907</c:v>
                </c:pt>
                <c:pt idx="232">
                  <c:v>43906</c:v>
                </c:pt>
                <c:pt idx="233">
                  <c:v>43903</c:v>
                </c:pt>
                <c:pt idx="234">
                  <c:v>43902</c:v>
                </c:pt>
                <c:pt idx="235">
                  <c:v>43901</c:v>
                </c:pt>
                <c:pt idx="236">
                  <c:v>43900</c:v>
                </c:pt>
                <c:pt idx="237">
                  <c:v>43899</c:v>
                </c:pt>
                <c:pt idx="238">
                  <c:v>43896</c:v>
                </c:pt>
                <c:pt idx="239">
                  <c:v>43895</c:v>
                </c:pt>
                <c:pt idx="240">
                  <c:v>43894</c:v>
                </c:pt>
                <c:pt idx="241">
                  <c:v>43893</c:v>
                </c:pt>
                <c:pt idx="242">
                  <c:v>43892</c:v>
                </c:pt>
                <c:pt idx="243">
                  <c:v>43889</c:v>
                </c:pt>
                <c:pt idx="244">
                  <c:v>43888</c:v>
                </c:pt>
                <c:pt idx="245">
                  <c:v>43887</c:v>
                </c:pt>
                <c:pt idx="246">
                  <c:v>43886</c:v>
                </c:pt>
                <c:pt idx="247">
                  <c:v>43885</c:v>
                </c:pt>
                <c:pt idx="248">
                  <c:v>43882</c:v>
                </c:pt>
                <c:pt idx="249">
                  <c:v>43881</c:v>
                </c:pt>
                <c:pt idx="250">
                  <c:v>43880</c:v>
                </c:pt>
                <c:pt idx="251">
                  <c:v>43879</c:v>
                </c:pt>
                <c:pt idx="252">
                  <c:v>43878</c:v>
                </c:pt>
              </c:numCache>
            </c:numRef>
          </c:cat>
          <c:val>
            <c:numRef>
              <c:f>'Bank Sector In-Sample'!$E$5:$E$225</c:f>
              <c:numCache>
                <c:formatCode>0.0</c:formatCode>
                <c:ptCount val="221"/>
                <c:pt idx="0">
                  <c:v>11.666</c:v>
                </c:pt>
                <c:pt idx="1">
                  <c:v>11.302</c:v>
                </c:pt>
                <c:pt idx="2">
                  <c:v>11.204000000000001</c:v>
                </c:pt>
                <c:pt idx="3">
                  <c:v>11.252000000000001</c:v>
                </c:pt>
                <c:pt idx="4">
                  <c:v>11.164</c:v>
                </c:pt>
                <c:pt idx="5">
                  <c:v>11.172000000000001</c:v>
                </c:pt>
                <c:pt idx="6">
                  <c:v>11.086</c:v>
                </c:pt>
                <c:pt idx="7">
                  <c:v>10.972</c:v>
                </c:pt>
                <c:pt idx="8">
                  <c:v>10.676</c:v>
                </c:pt>
                <c:pt idx="9">
                  <c:v>10.622</c:v>
                </c:pt>
                <c:pt idx="10">
                  <c:v>10.362</c:v>
                </c:pt>
                <c:pt idx="11">
                  <c:v>10.302</c:v>
                </c:pt>
                <c:pt idx="12">
                  <c:v>10.542</c:v>
                </c:pt>
                <c:pt idx="13">
                  <c:v>10.452</c:v>
                </c:pt>
                <c:pt idx="14">
                  <c:v>10.656000000000001</c:v>
                </c:pt>
                <c:pt idx="15">
                  <c:v>10.51</c:v>
                </c:pt>
                <c:pt idx="16">
                  <c:v>10.832000000000001</c:v>
                </c:pt>
                <c:pt idx="17">
                  <c:v>11.034000000000001</c:v>
                </c:pt>
                <c:pt idx="18">
                  <c:v>11.018000000000001</c:v>
                </c:pt>
                <c:pt idx="19">
                  <c:v>10.974</c:v>
                </c:pt>
                <c:pt idx="20">
                  <c:v>11.082000000000001</c:v>
                </c:pt>
                <c:pt idx="21">
                  <c:v>10.988</c:v>
                </c:pt>
                <c:pt idx="22">
                  <c:v>11.182</c:v>
                </c:pt>
                <c:pt idx="23">
                  <c:v>11.102</c:v>
                </c:pt>
                <c:pt idx="24">
                  <c:v>11.238</c:v>
                </c:pt>
                <c:pt idx="25">
                  <c:v>11.07</c:v>
                </c:pt>
                <c:pt idx="26">
                  <c:v>11.17</c:v>
                </c:pt>
                <c:pt idx="27">
                  <c:v>11.272</c:v>
                </c:pt>
                <c:pt idx="28">
                  <c:v>11.114000000000001</c:v>
                </c:pt>
                <c:pt idx="29">
                  <c:v>10.513999999999999</c:v>
                </c:pt>
                <c:pt idx="30">
                  <c:v>10.492000000000001</c:v>
                </c:pt>
                <c:pt idx="31">
                  <c:v>10.673999999999999</c:v>
                </c:pt>
                <c:pt idx="32">
                  <c:v>10.66</c:v>
                </c:pt>
                <c:pt idx="33">
                  <c:v>10.72</c:v>
                </c:pt>
                <c:pt idx="34">
                  <c:v>10.683999999999999</c:v>
                </c:pt>
                <c:pt idx="35">
                  <c:v>10.368</c:v>
                </c:pt>
                <c:pt idx="36">
                  <c:v>10.212</c:v>
                </c:pt>
                <c:pt idx="37">
                  <c:v>10.593999999999999</c:v>
                </c:pt>
                <c:pt idx="38">
                  <c:v>10.768000000000001</c:v>
                </c:pt>
                <c:pt idx="39">
                  <c:v>10.778</c:v>
                </c:pt>
                <c:pt idx="40">
                  <c:v>10.888</c:v>
                </c:pt>
                <c:pt idx="41">
                  <c:v>10.742000000000001</c:v>
                </c:pt>
                <c:pt idx="42">
                  <c:v>10.566000000000001</c:v>
                </c:pt>
                <c:pt idx="43">
                  <c:v>10.788</c:v>
                </c:pt>
                <c:pt idx="44">
                  <c:v>11.006</c:v>
                </c:pt>
                <c:pt idx="45">
                  <c:v>10.95</c:v>
                </c:pt>
                <c:pt idx="46">
                  <c:v>11.036</c:v>
                </c:pt>
                <c:pt idx="47">
                  <c:v>11.273999999999999</c:v>
                </c:pt>
                <c:pt idx="48">
                  <c:v>11.166</c:v>
                </c:pt>
                <c:pt idx="49">
                  <c:v>11.086</c:v>
                </c:pt>
                <c:pt idx="50">
                  <c:v>10.944000000000001</c:v>
                </c:pt>
                <c:pt idx="51">
                  <c:v>10.625999999999999</c:v>
                </c:pt>
                <c:pt idx="52">
                  <c:v>10.92</c:v>
                </c:pt>
                <c:pt idx="53">
                  <c:v>10.846</c:v>
                </c:pt>
                <c:pt idx="54">
                  <c:v>10.97</c:v>
                </c:pt>
                <c:pt idx="55">
                  <c:v>11.032</c:v>
                </c:pt>
                <c:pt idx="56">
                  <c:v>10.552</c:v>
                </c:pt>
                <c:pt idx="57">
                  <c:v>10.412000000000001</c:v>
                </c:pt>
                <c:pt idx="58">
                  <c:v>10.372</c:v>
                </c:pt>
                <c:pt idx="59">
                  <c:v>10.486000000000001</c:v>
                </c:pt>
                <c:pt idx="60">
                  <c:v>10.37</c:v>
                </c:pt>
                <c:pt idx="61">
                  <c:v>10.37</c:v>
                </c:pt>
                <c:pt idx="62">
                  <c:v>10.036</c:v>
                </c:pt>
                <c:pt idx="63">
                  <c:v>9.9049999999999994</c:v>
                </c:pt>
                <c:pt idx="64">
                  <c:v>10.112</c:v>
                </c:pt>
                <c:pt idx="65">
                  <c:v>10.058</c:v>
                </c:pt>
                <c:pt idx="66">
                  <c:v>9.6359999999999992</c:v>
                </c:pt>
                <c:pt idx="67">
                  <c:v>8.6059999999999999</c:v>
                </c:pt>
                <c:pt idx="68">
                  <c:v>8.6839999999999993</c:v>
                </c:pt>
                <c:pt idx="69">
                  <c:v>8.6419999999999995</c:v>
                </c:pt>
                <c:pt idx="70">
                  <c:v>8.7520000000000007</c:v>
                </c:pt>
                <c:pt idx="71">
                  <c:v>8.3940000000000001</c:v>
                </c:pt>
                <c:pt idx="72">
                  <c:v>8.1530000000000005</c:v>
                </c:pt>
                <c:pt idx="73">
                  <c:v>8.0419999999999998</c:v>
                </c:pt>
                <c:pt idx="74">
                  <c:v>8.0500000000000007</c:v>
                </c:pt>
                <c:pt idx="75">
                  <c:v>8.3469999999999995</c:v>
                </c:pt>
                <c:pt idx="76">
                  <c:v>8.4860000000000007</c:v>
                </c:pt>
                <c:pt idx="77">
                  <c:v>8.609</c:v>
                </c:pt>
                <c:pt idx="78">
                  <c:v>8.3719999999999999</c:v>
                </c:pt>
                <c:pt idx="79">
                  <c:v>8.327</c:v>
                </c:pt>
                <c:pt idx="80">
                  <c:v>8.4329999999999998</c:v>
                </c:pt>
                <c:pt idx="81">
                  <c:v>8.4</c:v>
                </c:pt>
                <c:pt idx="82">
                  <c:v>8.3070000000000004</c:v>
                </c:pt>
                <c:pt idx="83">
                  <c:v>8.1519999999999992</c:v>
                </c:pt>
                <c:pt idx="84">
                  <c:v>8.2799999999999994</c:v>
                </c:pt>
                <c:pt idx="85">
                  <c:v>8.2880000000000003</c:v>
                </c:pt>
                <c:pt idx="86">
                  <c:v>8.52</c:v>
                </c:pt>
                <c:pt idx="87">
                  <c:v>8.5350000000000001</c:v>
                </c:pt>
                <c:pt idx="88">
                  <c:v>8.5990000000000002</c:v>
                </c:pt>
                <c:pt idx="89">
                  <c:v>8.5009999999999994</c:v>
                </c:pt>
                <c:pt idx="90">
                  <c:v>8.5190000000000001</c:v>
                </c:pt>
                <c:pt idx="91">
                  <c:v>8.2460000000000004</c:v>
                </c:pt>
                <c:pt idx="92">
                  <c:v>8.1300000000000008</c:v>
                </c:pt>
                <c:pt idx="93">
                  <c:v>8.0779999999999994</c:v>
                </c:pt>
                <c:pt idx="94">
                  <c:v>8.0879999999999992</c:v>
                </c:pt>
                <c:pt idx="95">
                  <c:v>8.0190000000000001</c:v>
                </c:pt>
                <c:pt idx="96">
                  <c:v>8.1959999999999997</c:v>
                </c:pt>
                <c:pt idx="97">
                  <c:v>7.7709999999999999</c:v>
                </c:pt>
                <c:pt idx="98">
                  <c:v>7.867</c:v>
                </c:pt>
                <c:pt idx="99">
                  <c:v>7.8929999999999998</c:v>
                </c:pt>
                <c:pt idx="100">
                  <c:v>7.9240000000000004</c:v>
                </c:pt>
                <c:pt idx="101">
                  <c:v>7.9489999999999998</c:v>
                </c:pt>
                <c:pt idx="102">
                  <c:v>8.4359999999999999</c:v>
                </c:pt>
                <c:pt idx="103">
                  <c:v>8.6379999999999999</c:v>
                </c:pt>
                <c:pt idx="104">
                  <c:v>8.7859999999999996</c:v>
                </c:pt>
                <c:pt idx="105">
                  <c:v>8.7609999999999992</c:v>
                </c:pt>
                <c:pt idx="106">
                  <c:v>8.8460000000000001</c:v>
                </c:pt>
                <c:pt idx="107">
                  <c:v>8.7729999999999997</c:v>
                </c:pt>
                <c:pt idx="108">
                  <c:v>8.9169999999999998</c:v>
                </c:pt>
                <c:pt idx="109">
                  <c:v>8.9689999999999994</c:v>
                </c:pt>
                <c:pt idx="110">
                  <c:v>8.827</c:v>
                </c:pt>
                <c:pt idx="111">
                  <c:v>9.0329999999999995</c:v>
                </c:pt>
                <c:pt idx="112">
                  <c:v>8.9819999999999993</c:v>
                </c:pt>
                <c:pt idx="113">
                  <c:v>8.8439999999999994</c:v>
                </c:pt>
                <c:pt idx="114">
                  <c:v>8.8759999999999994</c:v>
                </c:pt>
                <c:pt idx="115">
                  <c:v>8.9290000000000003</c:v>
                </c:pt>
                <c:pt idx="116">
                  <c:v>9.0500000000000007</c:v>
                </c:pt>
                <c:pt idx="117">
                  <c:v>9.2690000000000001</c:v>
                </c:pt>
                <c:pt idx="118">
                  <c:v>9.1</c:v>
                </c:pt>
                <c:pt idx="119">
                  <c:v>9.1690000000000005</c:v>
                </c:pt>
                <c:pt idx="120">
                  <c:v>9.1129999999999995</c:v>
                </c:pt>
                <c:pt idx="121">
                  <c:v>9.125</c:v>
                </c:pt>
                <c:pt idx="122">
                  <c:v>8.9060000000000006</c:v>
                </c:pt>
                <c:pt idx="123">
                  <c:v>8.9870000000000001</c:v>
                </c:pt>
                <c:pt idx="124">
                  <c:v>9.1780000000000008</c:v>
                </c:pt>
                <c:pt idx="125">
                  <c:v>9.0310000000000006</c:v>
                </c:pt>
                <c:pt idx="126">
                  <c:v>9.1379999999999999</c:v>
                </c:pt>
                <c:pt idx="127">
                  <c:v>9.2330000000000005</c:v>
                </c:pt>
                <c:pt idx="128">
                  <c:v>9.3019999999999996</c:v>
                </c:pt>
                <c:pt idx="129">
                  <c:v>9.484</c:v>
                </c:pt>
                <c:pt idx="130">
                  <c:v>9.41</c:v>
                </c:pt>
                <c:pt idx="131">
                  <c:v>9.0690000000000008</c:v>
                </c:pt>
                <c:pt idx="132">
                  <c:v>8.8870000000000005</c:v>
                </c:pt>
                <c:pt idx="133">
                  <c:v>8.9149999999999991</c:v>
                </c:pt>
                <c:pt idx="134">
                  <c:v>9</c:v>
                </c:pt>
                <c:pt idx="135">
                  <c:v>9.0009999999999994</c:v>
                </c:pt>
                <c:pt idx="136">
                  <c:v>8.8659999999999997</c:v>
                </c:pt>
                <c:pt idx="137">
                  <c:v>8.7119999999999997</c:v>
                </c:pt>
                <c:pt idx="138">
                  <c:v>8.8290000000000006</c:v>
                </c:pt>
                <c:pt idx="139">
                  <c:v>9.2119999999999997</c:v>
                </c:pt>
                <c:pt idx="140">
                  <c:v>9.3079999999999998</c:v>
                </c:pt>
                <c:pt idx="141">
                  <c:v>9.2579999999999991</c:v>
                </c:pt>
                <c:pt idx="142">
                  <c:v>9.4670000000000005</c:v>
                </c:pt>
                <c:pt idx="143">
                  <c:v>9.57</c:v>
                </c:pt>
                <c:pt idx="144">
                  <c:v>9.68</c:v>
                </c:pt>
                <c:pt idx="145">
                  <c:v>9.8109999999999999</c:v>
                </c:pt>
                <c:pt idx="146">
                  <c:v>9.7149999999999999</c:v>
                </c:pt>
                <c:pt idx="147">
                  <c:v>9.6880000000000006</c:v>
                </c:pt>
                <c:pt idx="148">
                  <c:v>9.782</c:v>
                </c:pt>
                <c:pt idx="149">
                  <c:v>9.7629999999999999</c:v>
                </c:pt>
                <c:pt idx="150">
                  <c:v>9.625</c:v>
                </c:pt>
                <c:pt idx="151">
                  <c:v>9.6549999999999994</c:v>
                </c:pt>
                <c:pt idx="152">
                  <c:v>9.5050000000000008</c:v>
                </c:pt>
                <c:pt idx="153">
                  <c:v>9.2929999999999993</c:v>
                </c:pt>
                <c:pt idx="154">
                  <c:v>9.4949999999999992</c:v>
                </c:pt>
                <c:pt idx="155">
                  <c:v>9.6630000000000003</c:v>
                </c:pt>
                <c:pt idx="156">
                  <c:v>9.8040000000000003</c:v>
                </c:pt>
                <c:pt idx="157">
                  <c:v>9.4260000000000002</c:v>
                </c:pt>
                <c:pt idx="158">
                  <c:v>9.5519999999999996</c:v>
                </c:pt>
                <c:pt idx="159">
                  <c:v>9.1709999999999994</c:v>
                </c:pt>
                <c:pt idx="160">
                  <c:v>9.2240000000000002</c:v>
                </c:pt>
                <c:pt idx="161">
                  <c:v>9.2799999999999994</c:v>
                </c:pt>
                <c:pt idx="162">
                  <c:v>9.0809999999999995</c:v>
                </c:pt>
                <c:pt idx="163">
                  <c:v>9.2629999999999999</c:v>
                </c:pt>
                <c:pt idx="164">
                  <c:v>9.1300000000000008</c:v>
                </c:pt>
                <c:pt idx="165">
                  <c:v>9.4700000000000006</c:v>
                </c:pt>
                <c:pt idx="166">
                  <c:v>9.2270000000000003</c:v>
                </c:pt>
                <c:pt idx="167">
                  <c:v>9.2949999999999999</c:v>
                </c:pt>
                <c:pt idx="168">
                  <c:v>9.3390000000000004</c:v>
                </c:pt>
                <c:pt idx="169">
                  <c:v>9.4589999999999996</c:v>
                </c:pt>
                <c:pt idx="170">
                  <c:v>9.4920000000000009</c:v>
                </c:pt>
                <c:pt idx="171">
                  <c:v>9.1579999999999995</c:v>
                </c:pt>
                <c:pt idx="172">
                  <c:v>9.282</c:v>
                </c:pt>
                <c:pt idx="173">
                  <c:v>9.2010000000000005</c:v>
                </c:pt>
                <c:pt idx="174">
                  <c:v>9.8940000000000001</c:v>
                </c:pt>
                <c:pt idx="175">
                  <c:v>10.036</c:v>
                </c:pt>
                <c:pt idx="176">
                  <c:v>10.394</c:v>
                </c:pt>
                <c:pt idx="177">
                  <c:v>10.224</c:v>
                </c:pt>
                <c:pt idx="178">
                  <c:v>9.6419999999999995</c:v>
                </c:pt>
                <c:pt idx="179">
                  <c:v>9.6359999999999992</c:v>
                </c:pt>
                <c:pt idx="180">
                  <c:v>9.266</c:v>
                </c:pt>
                <c:pt idx="181">
                  <c:v>8.7720000000000002</c:v>
                </c:pt>
                <c:pt idx="182">
                  <c:v>9.0969999999999995</c:v>
                </c:pt>
                <c:pt idx="183">
                  <c:v>9.1170000000000009</c:v>
                </c:pt>
                <c:pt idx="184">
                  <c:v>8.76</c:v>
                </c:pt>
                <c:pt idx="185">
                  <c:v>8.3379999999999992</c:v>
                </c:pt>
                <c:pt idx="186">
                  <c:v>8.2189999999999994</c:v>
                </c:pt>
                <c:pt idx="187">
                  <c:v>8.2880000000000003</c:v>
                </c:pt>
                <c:pt idx="188">
                  <c:v>8.4649999999999999</c:v>
                </c:pt>
                <c:pt idx="189">
                  <c:v>8.3680000000000003</c:v>
                </c:pt>
                <c:pt idx="190">
                  <c:v>8.4649999999999999</c:v>
                </c:pt>
                <c:pt idx="191">
                  <c:v>8.0060000000000002</c:v>
                </c:pt>
                <c:pt idx="192">
                  <c:v>8.0449999999999999</c:v>
                </c:pt>
                <c:pt idx="193">
                  <c:v>8.1210000000000004</c:v>
                </c:pt>
                <c:pt idx="194">
                  <c:v>8.4290000000000003</c:v>
                </c:pt>
                <c:pt idx="195">
                  <c:v>8.4320000000000004</c:v>
                </c:pt>
                <c:pt idx="196">
                  <c:v>8.5839999999999996</c:v>
                </c:pt>
                <c:pt idx="197">
                  <c:v>8.516</c:v>
                </c:pt>
                <c:pt idx="198">
                  <c:v>8.3520000000000003</c:v>
                </c:pt>
                <c:pt idx="199">
                  <c:v>8.4860000000000007</c:v>
                </c:pt>
                <c:pt idx="200">
                  <c:v>8.3439999999999994</c:v>
                </c:pt>
                <c:pt idx="201">
                  <c:v>8.8170000000000002</c:v>
                </c:pt>
                <c:pt idx="202">
                  <c:v>9.1709999999999994</c:v>
                </c:pt>
                <c:pt idx="203">
                  <c:v>8.7550000000000008</c:v>
                </c:pt>
                <c:pt idx="204">
                  <c:v>8.3379999999999992</c:v>
                </c:pt>
                <c:pt idx="205">
                  <c:v>8.0449999999999999</c:v>
                </c:pt>
                <c:pt idx="206">
                  <c:v>8.2409999999999997</c:v>
                </c:pt>
                <c:pt idx="207">
                  <c:v>8.0079999999999991</c:v>
                </c:pt>
                <c:pt idx="208">
                  <c:v>7.8540000000000001</c:v>
                </c:pt>
                <c:pt idx="209">
                  <c:v>8.2889999999999997</c:v>
                </c:pt>
                <c:pt idx="210">
                  <c:v>8.2210000000000001</c:v>
                </c:pt>
                <c:pt idx="211">
                  <c:v>7.9980000000000002</c:v>
                </c:pt>
                <c:pt idx="212">
                  <c:v>8.1</c:v>
                </c:pt>
                <c:pt idx="213">
                  <c:v>8.6910000000000007</c:v>
                </c:pt>
                <c:pt idx="214">
                  <c:v>8.8369999999999997</c:v>
                </c:pt>
                <c:pt idx="215">
                  <c:v>8.6609999999999996</c:v>
                </c:pt>
                <c:pt idx="216">
                  <c:v>8.6969999999999992</c:v>
                </c:pt>
                <c:pt idx="217">
                  <c:v>8.3930000000000007</c:v>
                </c:pt>
                <c:pt idx="218">
                  <c:v>7.9290000000000003</c:v>
                </c:pt>
                <c:pt idx="219">
                  <c:v>8.1129999999999995</c:v>
                </c:pt>
                <c:pt idx="220">
                  <c:v>8.2270000000000003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0-4ADE-8BFE-2DA7DA4DC494}"/>
            </c:ext>
          </c:extLst>
        </c:ser>
        <c:ser>
          <c:idx val="0"/>
          <c:order val="1"/>
          <c:tx>
            <c:strRef>
              <c:f>'Bank Sector In-Sample'!$AB$4</c:f>
              <c:strCache>
                <c:ptCount val="1"/>
                <c:pt idx="0">
                  <c:v>EMA 5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In-Sample'!$A$5:$A$257</c:f>
              <c:numCache>
                <c:formatCode>d\-mmm\-yy</c:formatCode>
                <c:ptCount val="253"/>
                <c:pt idx="0">
                  <c:v>44242</c:v>
                </c:pt>
                <c:pt idx="1">
                  <c:v>44239</c:v>
                </c:pt>
                <c:pt idx="2">
                  <c:v>44238</c:v>
                </c:pt>
                <c:pt idx="3">
                  <c:v>44237</c:v>
                </c:pt>
                <c:pt idx="4">
                  <c:v>44236</c:v>
                </c:pt>
                <c:pt idx="5">
                  <c:v>44235</c:v>
                </c:pt>
                <c:pt idx="6">
                  <c:v>44232</c:v>
                </c:pt>
                <c:pt idx="7">
                  <c:v>44231</c:v>
                </c:pt>
                <c:pt idx="8">
                  <c:v>44230</c:v>
                </c:pt>
                <c:pt idx="9">
                  <c:v>44229</c:v>
                </c:pt>
                <c:pt idx="10">
                  <c:v>44228</c:v>
                </c:pt>
                <c:pt idx="11">
                  <c:v>44225</c:v>
                </c:pt>
                <c:pt idx="12">
                  <c:v>44224</c:v>
                </c:pt>
                <c:pt idx="13">
                  <c:v>44223</c:v>
                </c:pt>
                <c:pt idx="14">
                  <c:v>44222</c:v>
                </c:pt>
                <c:pt idx="15">
                  <c:v>44221</c:v>
                </c:pt>
                <c:pt idx="16">
                  <c:v>44218</c:v>
                </c:pt>
                <c:pt idx="17">
                  <c:v>44217</c:v>
                </c:pt>
                <c:pt idx="18">
                  <c:v>44216</c:v>
                </c:pt>
                <c:pt idx="19">
                  <c:v>44215</c:v>
                </c:pt>
                <c:pt idx="20">
                  <c:v>44214</c:v>
                </c:pt>
                <c:pt idx="21">
                  <c:v>44211</c:v>
                </c:pt>
                <c:pt idx="22">
                  <c:v>44210</c:v>
                </c:pt>
                <c:pt idx="23">
                  <c:v>44209</c:v>
                </c:pt>
                <c:pt idx="24">
                  <c:v>44208</c:v>
                </c:pt>
                <c:pt idx="25">
                  <c:v>44207</c:v>
                </c:pt>
                <c:pt idx="26">
                  <c:v>44204</c:v>
                </c:pt>
                <c:pt idx="27">
                  <c:v>44203</c:v>
                </c:pt>
                <c:pt idx="28">
                  <c:v>44202</c:v>
                </c:pt>
                <c:pt idx="29">
                  <c:v>44201</c:v>
                </c:pt>
                <c:pt idx="30">
                  <c:v>44200</c:v>
                </c:pt>
                <c:pt idx="31">
                  <c:v>44195</c:v>
                </c:pt>
                <c:pt idx="32">
                  <c:v>44194</c:v>
                </c:pt>
                <c:pt idx="33">
                  <c:v>44193</c:v>
                </c:pt>
                <c:pt idx="34">
                  <c:v>44188</c:v>
                </c:pt>
                <c:pt idx="35">
                  <c:v>44187</c:v>
                </c:pt>
                <c:pt idx="36">
                  <c:v>44186</c:v>
                </c:pt>
                <c:pt idx="37">
                  <c:v>44183</c:v>
                </c:pt>
                <c:pt idx="38">
                  <c:v>44182</c:v>
                </c:pt>
                <c:pt idx="39">
                  <c:v>44181</c:v>
                </c:pt>
                <c:pt idx="40">
                  <c:v>44180</c:v>
                </c:pt>
                <c:pt idx="41">
                  <c:v>44179</c:v>
                </c:pt>
                <c:pt idx="42">
                  <c:v>44176</c:v>
                </c:pt>
                <c:pt idx="43">
                  <c:v>44175</c:v>
                </c:pt>
                <c:pt idx="44">
                  <c:v>44174</c:v>
                </c:pt>
                <c:pt idx="45">
                  <c:v>44173</c:v>
                </c:pt>
                <c:pt idx="46">
                  <c:v>44172</c:v>
                </c:pt>
                <c:pt idx="47">
                  <c:v>44169</c:v>
                </c:pt>
                <c:pt idx="48">
                  <c:v>44168</c:v>
                </c:pt>
                <c:pt idx="49">
                  <c:v>44167</c:v>
                </c:pt>
                <c:pt idx="50">
                  <c:v>44166</c:v>
                </c:pt>
                <c:pt idx="51">
                  <c:v>44165</c:v>
                </c:pt>
                <c:pt idx="52">
                  <c:v>44162</c:v>
                </c:pt>
                <c:pt idx="53">
                  <c:v>44161</c:v>
                </c:pt>
                <c:pt idx="54">
                  <c:v>44160</c:v>
                </c:pt>
                <c:pt idx="55">
                  <c:v>44159</c:v>
                </c:pt>
                <c:pt idx="56">
                  <c:v>44158</c:v>
                </c:pt>
                <c:pt idx="57">
                  <c:v>44155</c:v>
                </c:pt>
                <c:pt idx="58">
                  <c:v>44154</c:v>
                </c:pt>
                <c:pt idx="59">
                  <c:v>44153</c:v>
                </c:pt>
                <c:pt idx="60">
                  <c:v>44152</c:v>
                </c:pt>
                <c:pt idx="61">
                  <c:v>44151</c:v>
                </c:pt>
                <c:pt idx="62">
                  <c:v>44148</c:v>
                </c:pt>
                <c:pt idx="63">
                  <c:v>44147</c:v>
                </c:pt>
                <c:pt idx="64">
                  <c:v>44146</c:v>
                </c:pt>
                <c:pt idx="65">
                  <c:v>44145</c:v>
                </c:pt>
                <c:pt idx="66">
                  <c:v>44144</c:v>
                </c:pt>
                <c:pt idx="67">
                  <c:v>44141</c:v>
                </c:pt>
                <c:pt idx="68">
                  <c:v>44140</c:v>
                </c:pt>
                <c:pt idx="69">
                  <c:v>44139</c:v>
                </c:pt>
                <c:pt idx="70">
                  <c:v>44138</c:v>
                </c:pt>
                <c:pt idx="71">
                  <c:v>44137</c:v>
                </c:pt>
                <c:pt idx="72">
                  <c:v>44134</c:v>
                </c:pt>
                <c:pt idx="73">
                  <c:v>44133</c:v>
                </c:pt>
                <c:pt idx="74">
                  <c:v>44132</c:v>
                </c:pt>
                <c:pt idx="75">
                  <c:v>44131</c:v>
                </c:pt>
                <c:pt idx="76">
                  <c:v>44130</c:v>
                </c:pt>
                <c:pt idx="77">
                  <c:v>44127</c:v>
                </c:pt>
                <c:pt idx="78">
                  <c:v>44126</c:v>
                </c:pt>
                <c:pt idx="79">
                  <c:v>44125</c:v>
                </c:pt>
                <c:pt idx="80">
                  <c:v>44124</c:v>
                </c:pt>
                <c:pt idx="81">
                  <c:v>44123</c:v>
                </c:pt>
                <c:pt idx="82">
                  <c:v>44120</c:v>
                </c:pt>
                <c:pt idx="83">
                  <c:v>44119</c:v>
                </c:pt>
                <c:pt idx="84">
                  <c:v>44118</c:v>
                </c:pt>
                <c:pt idx="85">
                  <c:v>44117</c:v>
                </c:pt>
                <c:pt idx="86">
                  <c:v>44116</c:v>
                </c:pt>
                <c:pt idx="87">
                  <c:v>44113</c:v>
                </c:pt>
                <c:pt idx="88">
                  <c:v>44112</c:v>
                </c:pt>
                <c:pt idx="89">
                  <c:v>44111</c:v>
                </c:pt>
                <c:pt idx="90">
                  <c:v>44110</c:v>
                </c:pt>
                <c:pt idx="91">
                  <c:v>44109</c:v>
                </c:pt>
                <c:pt idx="92">
                  <c:v>44106</c:v>
                </c:pt>
                <c:pt idx="93">
                  <c:v>44105</c:v>
                </c:pt>
                <c:pt idx="94">
                  <c:v>44104</c:v>
                </c:pt>
                <c:pt idx="95">
                  <c:v>44103</c:v>
                </c:pt>
                <c:pt idx="96">
                  <c:v>44102</c:v>
                </c:pt>
                <c:pt idx="97">
                  <c:v>44099</c:v>
                </c:pt>
                <c:pt idx="98">
                  <c:v>44098</c:v>
                </c:pt>
                <c:pt idx="99">
                  <c:v>44097</c:v>
                </c:pt>
                <c:pt idx="100">
                  <c:v>44096</c:v>
                </c:pt>
                <c:pt idx="101">
                  <c:v>44095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44085</c:v>
                </c:pt>
                <c:pt idx="108">
                  <c:v>44084</c:v>
                </c:pt>
                <c:pt idx="109">
                  <c:v>44083</c:v>
                </c:pt>
                <c:pt idx="110">
                  <c:v>44082</c:v>
                </c:pt>
                <c:pt idx="111">
                  <c:v>44081</c:v>
                </c:pt>
                <c:pt idx="112">
                  <c:v>44078</c:v>
                </c:pt>
                <c:pt idx="113">
                  <c:v>44077</c:v>
                </c:pt>
                <c:pt idx="114">
                  <c:v>44076</c:v>
                </c:pt>
                <c:pt idx="115">
                  <c:v>44075</c:v>
                </c:pt>
                <c:pt idx="116">
                  <c:v>44074</c:v>
                </c:pt>
                <c:pt idx="117">
                  <c:v>44071</c:v>
                </c:pt>
                <c:pt idx="118">
                  <c:v>44070</c:v>
                </c:pt>
                <c:pt idx="119">
                  <c:v>44069</c:v>
                </c:pt>
                <c:pt idx="120">
                  <c:v>44068</c:v>
                </c:pt>
                <c:pt idx="121">
                  <c:v>44067</c:v>
                </c:pt>
                <c:pt idx="122">
                  <c:v>44064</c:v>
                </c:pt>
                <c:pt idx="123">
                  <c:v>44063</c:v>
                </c:pt>
                <c:pt idx="124">
                  <c:v>44062</c:v>
                </c:pt>
                <c:pt idx="125">
                  <c:v>44061</c:v>
                </c:pt>
                <c:pt idx="126">
                  <c:v>44060</c:v>
                </c:pt>
                <c:pt idx="127">
                  <c:v>44057</c:v>
                </c:pt>
                <c:pt idx="128">
                  <c:v>44056</c:v>
                </c:pt>
                <c:pt idx="129">
                  <c:v>44055</c:v>
                </c:pt>
                <c:pt idx="130">
                  <c:v>44054</c:v>
                </c:pt>
                <c:pt idx="131">
                  <c:v>44053</c:v>
                </c:pt>
                <c:pt idx="132">
                  <c:v>44050</c:v>
                </c:pt>
                <c:pt idx="133">
                  <c:v>44049</c:v>
                </c:pt>
                <c:pt idx="134">
                  <c:v>44048</c:v>
                </c:pt>
                <c:pt idx="135">
                  <c:v>44047</c:v>
                </c:pt>
                <c:pt idx="136">
                  <c:v>44046</c:v>
                </c:pt>
                <c:pt idx="137">
                  <c:v>44043</c:v>
                </c:pt>
                <c:pt idx="138">
                  <c:v>44042</c:v>
                </c:pt>
                <c:pt idx="139">
                  <c:v>44041</c:v>
                </c:pt>
                <c:pt idx="140">
                  <c:v>44040</c:v>
                </c:pt>
                <c:pt idx="141">
                  <c:v>44039</c:v>
                </c:pt>
                <c:pt idx="142">
                  <c:v>44036</c:v>
                </c:pt>
                <c:pt idx="143">
                  <c:v>44035</c:v>
                </c:pt>
                <c:pt idx="144">
                  <c:v>44034</c:v>
                </c:pt>
                <c:pt idx="145">
                  <c:v>44033</c:v>
                </c:pt>
                <c:pt idx="146">
                  <c:v>44032</c:v>
                </c:pt>
                <c:pt idx="147">
                  <c:v>44029</c:v>
                </c:pt>
                <c:pt idx="148">
                  <c:v>44028</c:v>
                </c:pt>
                <c:pt idx="149">
                  <c:v>44027</c:v>
                </c:pt>
                <c:pt idx="150">
                  <c:v>44026</c:v>
                </c:pt>
                <c:pt idx="151">
                  <c:v>44025</c:v>
                </c:pt>
                <c:pt idx="152">
                  <c:v>44022</c:v>
                </c:pt>
                <c:pt idx="153">
                  <c:v>44021</c:v>
                </c:pt>
                <c:pt idx="154">
                  <c:v>44020</c:v>
                </c:pt>
                <c:pt idx="155">
                  <c:v>44019</c:v>
                </c:pt>
                <c:pt idx="156">
                  <c:v>44018</c:v>
                </c:pt>
                <c:pt idx="157">
                  <c:v>44015</c:v>
                </c:pt>
                <c:pt idx="158">
                  <c:v>44014</c:v>
                </c:pt>
                <c:pt idx="159">
                  <c:v>44013</c:v>
                </c:pt>
                <c:pt idx="160">
                  <c:v>44012</c:v>
                </c:pt>
                <c:pt idx="161">
                  <c:v>44011</c:v>
                </c:pt>
                <c:pt idx="162">
                  <c:v>44008</c:v>
                </c:pt>
                <c:pt idx="163">
                  <c:v>44007</c:v>
                </c:pt>
                <c:pt idx="164">
                  <c:v>44006</c:v>
                </c:pt>
                <c:pt idx="165">
                  <c:v>44005</c:v>
                </c:pt>
                <c:pt idx="166">
                  <c:v>44004</c:v>
                </c:pt>
                <c:pt idx="167">
                  <c:v>44001</c:v>
                </c:pt>
                <c:pt idx="168">
                  <c:v>44000</c:v>
                </c:pt>
                <c:pt idx="169">
                  <c:v>43999</c:v>
                </c:pt>
                <c:pt idx="170">
                  <c:v>43998</c:v>
                </c:pt>
                <c:pt idx="171">
                  <c:v>43997</c:v>
                </c:pt>
                <c:pt idx="172">
                  <c:v>43994</c:v>
                </c:pt>
                <c:pt idx="173">
                  <c:v>43993</c:v>
                </c:pt>
                <c:pt idx="174">
                  <c:v>43992</c:v>
                </c:pt>
                <c:pt idx="175">
                  <c:v>43991</c:v>
                </c:pt>
                <c:pt idx="176">
                  <c:v>43990</c:v>
                </c:pt>
                <c:pt idx="177">
                  <c:v>43987</c:v>
                </c:pt>
                <c:pt idx="178">
                  <c:v>43986</c:v>
                </c:pt>
                <c:pt idx="179">
                  <c:v>43985</c:v>
                </c:pt>
                <c:pt idx="180">
                  <c:v>43984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43973</c:v>
                </c:pt>
                <c:pt idx="187">
                  <c:v>43972</c:v>
                </c:pt>
                <c:pt idx="188">
                  <c:v>43971</c:v>
                </c:pt>
                <c:pt idx="189">
                  <c:v>43970</c:v>
                </c:pt>
                <c:pt idx="190">
                  <c:v>43969</c:v>
                </c:pt>
                <c:pt idx="191">
                  <c:v>43966</c:v>
                </c:pt>
                <c:pt idx="192">
                  <c:v>43965</c:v>
                </c:pt>
                <c:pt idx="193">
                  <c:v>43964</c:v>
                </c:pt>
                <c:pt idx="194">
                  <c:v>43963</c:v>
                </c:pt>
                <c:pt idx="195">
                  <c:v>43962</c:v>
                </c:pt>
                <c:pt idx="196">
                  <c:v>43959</c:v>
                </c:pt>
                <c:pt idx="197">
                  <c:v>43958</c:v>
                </c:pt>
                <c:pt idx="198">
                  <c:v>43957</c:v>
                </c:pt>
                <c:pt idx="199">
                  <c:v>43956</c:v>
                </c:pt>
                <c:pt idx="200">
                  <c:v>43955</c:v>
                </c:pt>
                <c:pt idx="201">
                  <c:v>43951</c:v>
                </c:pt>
                <c:pt idx="202">
                  <c:v>43950</c:v>
                </c:pt>
                <c:pt idx="203">
                  <c:v>43949</c:v>
                </c:pt>
                <c:pt idx="204">
                  <c:v>43948</c:v>
                </c:pt>
                <c:pt idx="205">
                  <c:v>43945</c:v>
                </c:pt>
                <c:pt idx="206">
                  <c:v>43944</c:v>
                </c:pt>
                <c:pt idx="207">
                  <c:v>43943</c:v>
                </c:pt>
                <c:pt idx="208">
                  <c:v>43942</c:v>
                </c:pt>
                <c:pt idx="209">
                  <c:v>43941</c:v>
                </c:pt>
                <c:pt idx="210">
                  <c:v>43938</c:v>
                </c:pt>
                <c:pt idx="211">
                  <c:v>43937</c:v>
                </c:pt>
                <c:pt idx="212">
                  <c:v>43936</c:v>
                </c:pt>
                <c:pt idx="213">
                  <c:v>43935</c:v>
                </c:pt>
                <c:pt idx="214">
                  <c:v>43930</c:v>
                </c:pt>
                <c:pt idx="215">
                  <c:v>43929</c:v>
                </c:pt>
                <c:pt idx="216">
                  <c:v>43928</c:v>
                </c:pt>
                <c:pt idx="217">
                  <c:v>43927</c:v>
                </c:pt>
                <c:pt idx="218">
                  <c:v>43924</c:v>
                </c:pt>
                <c:pt idx="219">
                  <c:v>43923</c:v>
                </c:pt>
                <c:pt idx="220">
                  <c:v>43922</c:v>
                </c:pt>
                <c:pt idx="221">
                  <c:v>43921</c:v>
                </c:pt>
                <c:pt idx="222">
                  <c:v>43920</c:v>
                </c:pt>
                <c:pt idx="223">
                  <c:v>43917</c:v>
                </c:pt>
                <c:pt idx="224">
                  <c:v>43916</c:v>
                </c:pt>
                <c:pt idx="225">
                  <c:v>43915</c:v>
                </c:pt>
                <c:pt idx="226">
                  <c:v>43914</c:v>
                </c:pt>
                <c:pt idx="227">
                  <c:v>43913</c:v>
                </c:pt>
                <c:pt idx="228">
                  <c:v>43910</c:v>
                </c:pt>
                <c:pt idx="229">
                  <c:v>43909</c:v>
                </c:pt>
                <c:pt idx="230">
                  <c:v>43908</c:v>
                </c:pt>
                <c:pt idx="231">
                  <c:v>43907</c:v>
                </c:pt>
                <c:pt idx="232">
                  <c:v>43906</c:v>
                </c:pt>
                <c:pt idx="233">
                  <c:v>43903</c:v>
                </c:pt>
                <c:pt idx="234">
                  <c:v>43902</c:v>
                </c:pt>
                <c:pt idx="235">
                  <c:v>43901</c:v>
                </c:pt>
                <c:pt idx="236">
                  <c:v>43900</c:v>
                </c:pt>
                <c:pt idx="237">
                  <c:v>43899</c:v>
                </c:pt>
                <c:pt idx="238">
                  <c:v>43896</c:v>
                </c:pt>
                <c:pt idx="239">
                  <c:v>43895</c:v>
                </c:pt>
                <c:pt idx="240">
                  <c:v>43894</c:v>
                </c:pt>
                <c:pt idx="241">
                  <c:v>43893</c:v>
                </c:pt>
                <c:pt idx="242">
                  <c:v>43892</c:v>
                </c:pt>
                <c:pt idx="243">
                  <c:v>43889</c:v>
                </c:pt>
                <c:pt idx="244">
                  <c:v>43888</c:v>
                </c:pt>
                <c:pt idx="245">
                  <c:v>43887</c:v>
                </c:pt>
                <c:pt idx="246">
                  <c:v>43886</c:v>
                </c:pt>
                <c:pt idx="247">
                  <c:v>43885</c:v>
                </c:pt>
                <c:pt idx="248">
                  <c:v>43882</c:v>
                </c:pt>
                <c:pt idx="249">
                  <c:v>43881</c:v>
                </c:pt>
                <c:pt idx="250">
                  <c:v>43880</c:v>
                </c:pt>
                <c:pt idx="251">
                  <c:v>43879</c:v>
                </c:pt>
                <c:pt idx="252">
                  <c:v>43878</c:v>
                </c:pt>
              </c:numCache>
            </c:numRef>
          </c:cat>
          <c:val>
            <c:numRef>
              <c:f>'Bank Sector In-Sample'!$AB$5:$AB$225</c:f>
              <c:numCache>
                <c:formatCode>0.0</c:formatCode>
                <c:ptCount val="221"/>
                <c:pt idx="0">
                  <c:v>11.347741416348534</c:v>
                </c:pt>
                <c:pt idx="1">
                  <c:v>11.188612124522798</c:v>
                </c:pt>
                <c:pt idx="2">
                  <c:v>11.131918186784198</c:v>
                </c:pt>
                <c:pt idx="3">
                  <c:v>11.095877280176296</c:v>
                </c:pt>
                <c:pt idx="4">
                  <c:v>11.017815920264443</c:v>
                </c:pt>
                <c:pt idx="5">
                  <c:v>10.944723880396666</c:v>
                </c:pt>
                <c:pt idx="6">
                  <c:v>10.831085820594996</c:v>
                </c:pt>
                <c:pt idx="7">
                  <c:v>10.703628730892493</c:v>
                </c:pt>
                <c:pt idx="8">
                  <c:v>10.569443096338741</c:v>
                </c:pt>
                <c:pt idx="9">
                  <c:v>10.516164644508113</c:v>
                </c:pt>
                <c:pt idx="10">
                  <c:v>10.463246966762167</c:v>
                </c:pt>
                <c:pt idx="11">
                  <c:v>10.513870450143248</c:v>
                </c:pt>
                <c:pt idx="12">
                  <c:v>10.61980567521487</c:v>
                </c:pt>
                <c:pt idx="13">
                  <c:v>10.658708512822304</c:v>
                </c:pt>
                <c:pt idx="14">
                  <c:v>10.762062769233454</c:v>
                </c:pt>
                <c:pt idx="15">
                  <c:v>10.815094153850179</c:v>
                </c:pt>
                <c:pt idx="16">
                  <c:v>10.967641230775268</c:v>
                </c:pt>
                <c:pt idx="17">
                  <c:v>11.035461846162899</c:v>
                </c:pt>
                <c:pt idx="18">
                  <c:v>11.036192769244348</c:v>
                </c:pt>
                <c:pt idx="19">
                  <c:v>11.045289153866522</c:v>
                </c:pt>
                <c:pt idx="20">
                  <c:v>11.080933730799782</c:v>
                </c:pt>
                <c:pt idx="21">
                  <c:v>11.080400596199672</c:v>
                </c:pt>
                <c:pt idx="22">
                  <c:v>11.126600894299507</c:v>
                </c:pt>
                <c:pt idx="23">
                  <c:v>11.098901341449261</c:v>
                </c:pt>
                <c:pt idx="24">
                  <c:v>11.097352012173891</c:v>
                </c:pt>
                <c:pt idx="25">
                  <c:v>11.027028018260836</c:v>
                </c:pt>
                <c:pt idx="26">
                  <c:v>11.005542027391254</c:v>
                </c:pt>
                <c:pt idx="27">
                  <c:v>10.92331304108688</c:v>
                </c:pt>
                <c:pt idx="28">
                  <c:v>10.748969561630318</c:v>
                </c:pt>
                <c:pt idx="29">
                  <c:v>10.566454342445477</c:v>
                </c:pt>
                <c:pt idx="30">
                  <c:v>10.592681513668214</c:v>
                </c:pt>
                <c:pt idx="31">
                  <c:v>10.643022270502319</c:v>
                </c:pt>
                <c:pt idx="32">
                  <c:v>10.627533405753478</c:v>
                </c:pt>
                <c:pt idx="33">
                  <c:v>10.611300108630218</c:v>
                </c:pt>
                <c:pt idx="34">
                  <c:v>10.556950162945324</c:v>
                </c:pt>
                <c:pt idx="35">
                  <c:v>10.493425244417983</c:v>
                </c:pt>
                <c:pt idx="36">
                  <c:v>10.556137866626974</c:v>
                </c:pt>
                <c:pt idx="37">
                  <c:v>10.728206799940461</c:v>
                </c:pt>
                <c:pt idx="38">
                  <c:v>10.79531019991069</c:v>
                </c:pt>
                <c:pt idx="39">
                  <c:v>10.808965299866033</c:v>
                </c:pt>
                <c:pt idx="40">
                  <c:v>10.824447949799048</c:v>
                </c:pt>
                <c:pt idx="41">
                  <c:v>10.792671924698571</c:v>
                </c:pt>
                <c:pt idx="42">
                  <c:v>10.818007887047855</c:v>
                </c:pt>
                <c:pt idx="43">
                  <c:v>10.944011830571782</c:v>
                </c:pt>
                <c:pt idx="44">
                  <c:v>11.022017745857671</c:v>
                </c:pt>
                <c:pt idx="45">
                  <c:v>11.030026618786504</c:v>
                </c:pt>
                <c:pt idx="46">
                  <c:v>11.070039928179757</c:v>
                </c:pt>
                <c:pt idx="47">
                  <c:v>11.087059892269632</c:v>
                </c:pt>
                <c:pt idx="48">
                  <c:v>10.993589838404448</c:v>
                </c:pt>
                <c:pt idx="49">
                  <c:v>10.907384757606671</c:v>
                </c:pt>
                <c:pt idx="50">
                  <c:v>10.818077136410004</c:v>
                </c:pt>
                <c:pt idx="51">
                  <c:v>10.755115704615005</c:v>
                </c:pt>
                <c:pt idx="52">
                  <c:v>10.819673556922506</c:v>
                </c:pt>
                <c:pt idx="53">
                  <c:v>10.769510335383757</c:v>
                </c:pt>
                <c:pt idx="54">
                  <c:v>10.731265503075635</c:v>
                </c:pt>
                <c:pt idx="55">
                  <c:v>10.611898254613452</c:v>
                </c:pt>
                <c:pt idx="56">
                  <c:v>10.401847381920177</c:v>
                </c:pt>
                <c:pt idx="57">
                  <c:v>10.326771072880264</c:v>
                </c:pt>
                <c:pt idx="58">
                  <c:v>10.284156609320394</c:v>
                </c:pt>
                <c:pt idx="59">
                  <c:v>10.24023491398059</c:v>
                </c:pt>
                <c:pt idx="60">
                  <c:v>10.117352370970883</c:v>
                </c:pt>
                <c:pt idx="61">
                  <c:v>9.9910285564563246</c:v>
                </c:pt>
                <c:pt idx="62">
                  <c:v>9.8015428346844882</c:v>
                </c:pt>
                <c:pt idx="63">
                  <c:v>9.6843142520267307</c:v>
                </c:pt>
                <c:pt idx="64">
                  <c:v>9.5739713780400955</c:v>
                </c:pt>
                <c:pt idx="65">
                  <c:v>9.3049570670601405</c:v>
                </c:pt>
                <c:pt idx="66">
                  <c:v>8.9284356005902108</c:v>
                </c:pt>
                <c:pt idx="67">
                  <c:v>8.5746534008853157</c:v>
                </c:pt>
                <c:pt idx="68">
                  <c:v>8.5589801013279736</c:v>
                </c:pt>
                <c:pt idx="69">
                  <c:v>8.4964701519919608</c:v>
                </c:pt>
                <c:pt idx="70">
                  <c:v>8.4237052279879414</c:v>
                </c:pt>
                <c:pt idx="71">
                  <c:v>8.2595578419819127</c:v>
                </c:pt>
                <c:pt idx="72">
                  <c:v>8.1923367629728663</c:v>
                </c:pt>
                <c:pt idx="73">
                  <c:v>8.2120051444592974</c:v>
                </c:pt>
                <c:pt idx="74">
                  <c:v>8.2970077166889471</c:v>
                </c:pt>
                <c:pt idx="75">
                  <c:v>8.4205115750334194</c:v>
                </c:pt>
                <c:pt idx="76">
                  <c:v>8.4572673625501285</c:v>
                </c:pt>
                <c:pt idx="77">
                  <c:v>8.4429010438251915</c:v>
                </c:pt>
                <c:pt idx="78">
                  <c:v>8.3598515657377881</c:v>
                </c:pt>
                <c:pt idx="79">
                  <c:v>8.3537773486066822</c:v>
                </c:pt>
                <c:pt idx="80">
                  <c:v>8.3671660229100233</c:v>
                </c:pt>
                <c:pt idx="81">
                  <c:v>8.3342490343650333</c:v>
                </c:pt>
                <c:pt idx="82">
                  <c:v>8.3013735515475489</c:v>
                </c:pt>
                <c:pt idx="83">
                  <c:v>8.2985603273213204</c:v>
                </c:pt>
                <c:pt idx="84">
                  <c:v>8.371840490981981</c:v>
                </c:pt>
                <c:pt idx="85">
                  <c:v>8.4177607364729692</c:v>
                </c:pt>
                <c:pt idx="86">
                  <c:v>8.4826411047094528</c:v>
                </c:pt>
                <c:pt idx="87">
                  <c:v>8.4639616570641785</c:v>
                </c:pt>
                <c:pt idx="88">
                  <c:v>8.4284424855962659</c:v>
                </c:pt>
                <c:pt idx="89">
                  <c:v>8.3431637283943978</c:v>
                </c:pt>
                <c:pt idx="90">
                  <c:v>8.2642455925915961</c:v>
                </c:pt>
                <c:pt idx="91">
                  <c:v>8.1368683888873932</c:v>
                </c:pt>
                <c:pt idx="92">
                  <c:v>8.0823025833310869</c:v>
                </c:pt>
                <c:pt idx="93">
                  <c:v>8.0584538749966299</c:v>
                </c:pt>
                <c:pt idx="94">
                  <c:v>8.0486808124949434</c:v>
                </c:pt>
                <c:pt idx="95">
                  <c:v>8.0290212187424146</c:v>
                </c:pt>
                <c:pt idx="96">
                  <c:v>8.0340318281136209</c:v>
                </c:pt>
                <c:pt idx="97">
                  <c:v>7.9530477421704315</c:v>
                </c:pt>
                <c:pt idx="98">
                  <c:v>8.0440716132556478</c:v>
                </c:pt>
                <c:pt idx="99">
                  <c:v>8.1326074198834721</c:v>
                </c:pt>
                <c:pt idx="100">
                  <c:v>8.2524111298252087</c:v>
                </c:pt>
                <c:pt idx="101">
                  <c:v>8.4166166947378116</c:v>
                </c:pt>
                <c:pt idx="102">
                  <c:v>8.6504250421067166</c:v>
                </c:pt>
                <c:pt idx="103">
                  <c:v>8.757637563160074</c:v>
                </c:pt>
                <c:pt idx="104">
                  <c:v>8.817456344740112</c:v>
                </c:pt>
                <c:pt idx="105">
                  <c:v>8.8331845171101673</c:v>
                </c:pt>
                <c:pt idx="106">
                  <c:v>8.8692767756652504</c:v>
                </c:pt>
                <c:pt idx="107">
                  <c:v>8.8809151634978747</c:v>
                </c:pt>
                <c:pt idx="108">
                  <c:v>8.9348727452468104</c:v>
                </c:pt>
                <c:pt idx="109">
                  <c:v>8.943809117870213</c:v>
                </c:pt>
                <c:pt idx="110">
                  <c:v>8.9312136768053172</c:v>
                </c:pt>
                <c:pt idx="111">
                  <c:v>8.9833205152079767</c:v>
                </c:pt>
                <c:pt idx="112">
                  <c:v>8.9584807728119635</c:v>
                </c:pt>
                <c:pt idx="113">
                  <c:v>8.9467211592179456</c:v>
                </c:pt>
                <c:pt idx="114">
                  <c:v>8.9980817388269188</c:v>
                </c:pt>
                <c:pt idx="115">
                  <c:v>9.0591226082403775</c:v>
                </c:pt>
                <c:pt idx="116">
                  <c:v>9.1241839123605644</c:v>
                </c:pt>
                <c:pt idx="117">
                  <c:v>9.1612758685408444</c:v>
                </c:pt>
                <c:pt idx="118">
                  <c:v>9.1074138028112657</c:v>
                </c:pt>
                <c:pt idx="119">
                  <c:v>9.1111207042168978</c:v>
                </c:pt>
                <c:pt idx="120">
                  <c:v>9.0821810563253464</c:v>
                </c:pt>
                <c:pt idx="121">
                  <c:v>9.0667715844880181</c:v>
                </c:pt>
                <c:pt idx="122">
                  <c:v>9.0376573767320263</c:v>
                </c:pt>
                <c:pt idx="123">
                  <c:v>9.1034860650980391</c:v>
                </c:pt>
                <c:pt idx="124">
                  <c:v>9.1617290976470578</c:v>
                </c:pt>
                <c:pt idx="125">
                  <c:v>9.1535936464705863</c:v>
                </c:pt>
                <c:pt idx="126">
                  <c:v>9.2148904697058782</c:v>
                </c:pt>
                <c:pt idx="127">
                  <c:v>9.2533357045588165</c:v>
                </c:pt>
                <c:pt idx="128">
                  <c:v>9.2635035568382236</c:v>
                </c:pt>
                <c:pt idx="129">
                  <c:v>9.2442553352573356</c:v>
                </c:pt>
                <c:pt idx="130">
                  <c:v>9.1243830028860007</c:v>
                </c:pt>
                <c:pt idx="131">
                  <c:v>8.9815745043290001</c:v>
                </c:pt>
                <c:pt idx="132">
                  <c:v>8.9378617564934988</c:v>
                </c:pt>
                <c:pt idx="133">
                  <c:v>8.9632926347402471</c:v>
                </c:pt>
                <c:pt idx="134">
                  <c:v>8.9874389521103701</c:v>
                </c:pt>
                <c:pt idx="135">
                  <c:v>8.9811584281655534</c:v>
                </c:pt>
                <c:pt idx="136">
                  <c:v>8.9712376422483313</c:v>
                </c:pt>
                <c:pt idx="137">
                  <c:v>9.0238564633724963</c:v>
                </c:pt>
                <c:pt idx="138">
                  <c:v>9.1797846950587427</c:v>
                </c:pt>
                <c:pt idx="139">
                  <c:v>9.3551770425881138</c:v>
                </c:pt>
                <c:pt idx="140">
                  <c:v>9.4267655638821708</c:v>
                </c:pt>
                <c:pt idx="141">
                  <c:v>9.4861483458232545</c:v>
                </c:pt>
                <c:pt idx="142">
                  <c:v>9.6002225187348813</c:v>
                </c:pt>
                <c:pt idx="143">
                  <c:v>9.6668337781023226</c:v>
                </c:pt>
                <c:pt idx="144">
                  <c:v>9.7152506671534837</c:v>
                </c:pt>
                <c:pt idx="145">
                  <c:v>9.7328760007302257</c:v>
                </c:pt>
                <c:pt idx="146">
                  <c:v>9.6938140010953386</c:v>
                </c:pt>
                <c:pt idx="147">
                  <c:v>9.6832210016430071</c:v>
                </c:pt>
                <c:pt idx="148">
                  <c:v>9.6808315024645086</c:v>
                </c:pt>
                <c:pt idx="149">
                  <c:v>9.630247253696762</c:v>
                </c:pt>
                <c:pt idx="150">
                  <c:v>9.5638708805451422</c:v>
                </c:pt>
                <c:pt idx="151">
                  <c:v>9.5333063208177133</c:v>
                </c:pt>
                <c:pt idx="152">
                  <c:v>9.4724594812265703</c:v>
                </c:pt>
                <c:pt idx="153">
                  <c:v>9.4561892218398551</c:v>
                </c:pt>
                <c:pt idx="154">
                  <c:v>9.5377838327597821</c:v>
                </c:pt>
                <c:pt idx="155">
                  <c:v>9.5591757491396727</c:v>
                </c:pt>
                <c:pt idx="156">
                  <c:v>9.5072636237095089</c:v>
                </c:pt>
                <c:pt idx="157">
                  <c:v>9.3588954355642642</c:v>
                </c:pt>
                <c:pt idx="158">
                  <c:v>9.3253431533463953</c:v>
                </c:pt>
                <c:pt idx="159">
                  <c:v>9.2120147300195931</c:v>
                </c:pt>
                <c:pt idx="160">
                  <c:v>9.2325220950293883</c:v>
                </c:pt>
                <c:pt idx="161">
                  <c:v>9.2367831425440805</c:v>
                </c:pt>
                <c:pt idx="162">
                  <c:v>9.215174713816122</c:v>
                </c:pt>
                <c:pt idx="163">
                  <c:v>9.2822620707241814</c:v>
                </c:pt>
                <c:pt idx="164">
                  <c:v>9.2918931060862722</c:v>
                </c:pt>
                <c:pt idx="165">
                  <c:v>9.3728396591294079</c:v>
                </c:pt>
                <c:pt idx="166">
                  <c:v>9.3242594886941106</c:v>
                </c:pt>
                <c:pt idx="167">
                  <c:v>9.3728892330411657</c:v>
                </c:pt>
                <c:pt idx="168">
                  <c:v>9.4118338495617468</c:v>
                </c:pt>
                <c:pt idx="169">
                  <c:v>9.4482507743426201</c:v>
                </c:pt>
                <c:pt idx="170">
                  <c:v>9.4428761615139294</c:v>
                </c:pt>
                <c:pt idx="171">
                  <c:v>9.4183142422708919</c:v>
                </c:pt>
                <c:pt idx="172">
                  <c:v>9.548471363406339</c:v>
                </c:pt>
                <c:pt idx="173">
                  <c:v>9.6817070451095084</c:v>
                </c:pt>
                <c:pt idx="174">
                  <c:v>9.9220605676642606</c:v>
                </c:pt>
                <c:pt idx="175">
                  <c:v>9.9360908514963882</c:v>
                </c:pt>
                <c:pt idx="176">
                  <c:v>9.8861362772445815</c:v>
                </c:pt>
                <c:pt idx="177">
                  <c:v>9.6322044158668714</c:v>
                </c:pt>
                <c:pt idx="178">
                  <c:v>9.3363066238003061</c:v>
                </c:pt>
                <c:pt idx="179">
                  <c:v>9.1834599357004585</c:v>
                </c:pt>
                <c:pt idx="180">
                  <c:v>8.9571899035506881</c:v>
                </c:pt>
                <c:pt idx="181">
                  <c:v>8.8027848553260331</c:v>
                </c:pt>
                <c:pt idx="182">
                  <c:v>8.8181772829890495</c:v>
                </c:pt>
                <c:pt idx="183">
                  <c:v>8.6787659244835744</c:v>
                </c:pt>
                <c:pt idx="184">
                  <c:v>8.4596488867253612</c:v>
                </c:pt>
                <c:pt idx="185">
                  <c:v>8.309473330088041</c:v>
                </c:pt>
                <c:pt idx="186">
                  <c:v>8.2952099951320619</c:v>
                </c:pt>
                <c:pt idx="187">
                  <c:v>8.3333149926980923</c:v>
                </c:pt>
                <c:pt idx="188">
                  <c:v>8.3559724890471365</c:v>
                </c:pt>
                <c:pt idx="189">
                  <c:v>8.3014587335707049</c:v>
                </c:pt>
                <c:pt idx="190">
                  <c:v>8.2681881003560544</c:v>
                </c:pt>
                <c:pt idx="191">
                  <c:v>8.1697821505340809</c:v>
                </c:pt>
                <c:pt idx="192">
                  <c:v>8.2516732258011203</c:v>
                </c:pt>
                <c:pt idx="193">
                  <c:v>8.3550098387016796</c:v>
                </c:pt>
                <c:pt idx="194">
                  <c:v>8.47201475805252</c:v>
                </c:pt>
                <c:pt idx="195">
                  <c:v>8.4935221370787808</c:v>
                </c:pt>
                <c:pt idx="196">
                  <c:v>8.5242832056181701</c:v>
                </c:pt>
                <c:pt idx="197">
                  <c:v>8.4944248084272544</c:v>
                </c:pt>
                <c:pt idx="198">
                  <c:v>8.4836372126408826</c:v>
                </c:pt>
                <c:pt idx="199">
                  <c:v>8.5494558189613237</c:v>
                </c:pt>
                <c:pt idx="200">
                  <c:v>8.5811837284419852</c:v>
                </c:pt>
                <c:pt idx="201">
                  <c:v>8.6997755926629772</c:v>
                </c:pt>
                <c:pt idx="202">
                  <c:v>8.6411633889944639</c:v>
                </c:pt>
                <c:pt idx="203">
                  <c:v>8.3762450834916944</c:v>
                </c:pt>
                <c:pt idx="204">
                  <c:v>8.1868676252375394</c:v>
                </c:pt>
                <c:pt idx="205">
                  <c:v>8.1113014378563086</c:v>
                </c:pt>
                <c:pt idx="206">
                  <c:v>8.1444521567844639</c:v>
                </c:pt>
                <c:pt idx="207">
                  <c:v>8.0961782351766942</c:v>
                </c:pt>
                <c:pt idx="208">
                  <c:v>8.14026735276504</c:v>
                </c:pt>
                <c:pt idx="209">
                  <c:v>8.2834010291475586</c:v>
                </c:pt>
                <c:pt idx="210">
                  <c:v>8.2806015437213389</c:v>
                </c:pt>
                <c:pt idx="211">
                  <c:v>8.3104023155820084</c:v>
                </c:pt>
                <c:pt idx="212">
                  <c:v>8.4666034733730111</c:v>
                </c:pt>
                <c:pt idx="213">
                  <c:v>8.6499052100595151</c:v>
                </c:pt>
                <c:pt idx="214">
                  <c:v>8.6293578150892731</c:v>
                </c:pt>
                <c:pt idx="215">
                  <c:v>8.5255367226339089</c:v>
                </c:pt>
                <c:pt idx="216">
                  <c:v>8.4578050839508627</c:v>
                </c:pt>
                <c:pt idx="217">
                  <c:v>8.3382076259262945</c:v>
                </c:pt>
                <c:pt idx="218">
                  <c:v>8.3108114388894414</c:v>
                </c:pt>
                <c:pt idx="219">
                  <c:v>8.5017171583341611</c:v>
                </c:pt>
                <c:pt idx="220">
                  <c:v>8.696075737501241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70-4ADE-8BFE-2DA7DA4DC494}"/>
            </c:ext>
          </c:extLst>
        </c:ser>
        <c:ser>
          <c:idx val="1"/>
          <c:order val="2"/>
          <c:tx>
            <c:strRef>
              <c:f>'Bank Sector In-Sample'!$AC$4</c:f>
              <c:strCache>
                <c:ptCount val="1"/>
                <c:pt idx="0">
                  <c:v>EMA 30</c:v>
                </c:pt>
              </c:strCache>
            </c:strRef>
          </c:tx>
          <c:spPr>
            <a:ln w="158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In-Sample'!$A$5:$A$257</c:f>
              <c:numCache>
                <c:formatCode>d\-mmm\-yy</c:formatCode>
                <c:ptCount val="253"/>
                <c:pt idx="0">
                  <c:v>44242</c:v>
                </c:pt>
                <c:pt idx="1">
                  <c:v>44239</c:v>
                </c:pt>
                <c:pt idx="2">
                  <c:v>44238</c:v>
                </c:pt>
                <c:pt idx="3">
                  <c:v>44237</c:v>
                </c:pt>
                <c:pt idx="4">
                  <c:v>44236</c:v>
                </c:pt>
                <c:pt idx="5">
                  <c:v>44235</c:v>
                </c:pt>
                <c:pt idx="6">
                  <c:v>44232</c:v>
                </c:pt>
                <c:pt idx="7">
                  <c:v>44231</c:v>
                </c:pt>
                <c:pt idx="8">
                  <c:v>44230</c:v>
                </c:pt>
                <c:pt idx="9">
                  <c:v>44229</c:v>
                </c:pt>
                <c:pt idx="10">
                  <c:v>44228</c:v>
                </c:pt>
                <c:pt idx="11">
                  <c:v>44225</c:v>
                </c:pt>
                <c:pt idx="12">
                  <c:v>44224</c:v>
                </c:pt>
                <c:pt idx="13">
                  <c:v>44223</c:v>
                </c:pt>
                <c:pt idx="14">
                  <c:v>44222</c:v>
                </c:pt>
                <c:pt idx="15">
                  <c:v>44221</c:v>
                </c:pt>
                <c:pt idx="16">
                  <c:v>44218</c:v>
                </c:pt>
                <c:pt idx="17">
                  <c:v>44217</c:v>
                </c:pt>
                <c:pt idx="18">
                  <c:v>44216</c:v>
                </c:pt>
                <c:pt idx="19">
                  <c:v>44215</c:v>
                </c:pt>
                <c:pt idx="20">
                  <c:v>44214</c:v>
                </c:pt>
                <c:pt idx="21">
                  <c:v>44211</c:v>
                </c:pt>
                <c:pt idx="22">
                  <c:v>44210</c:v>
                </c:pt>
                <c:pt idx="23">
                  <c:v>44209</c:v>
                </c:pt>
                <c:pt idx="24">
                  <c:v>44208</c:v>
                </c:pt>
                <c:pt idx="25">
                  <c:v>44207</c:v>
                </c:pt>
                <c:pt idx="26">
                  <c:v>44204</c:v>
                </c:pt>
                <c:pt idx="27">
                  <c:v>44203</c:v>
                </c:pt>
                <c:pt idx="28">
                  <c:v>44202</c:v>
                </c:pt>
                <c:pt idx="29">
                  <c:v>44201</c:v>
                </c:pt>
                <c:pt idx="30">
                  <c:v>44200</c:v>
                </c:pt>
                <c:pt idx="31">
                  <c:v>44195</c:v>
                </c:pt>
                <c:pt idx="32">
                  <c:v>44194</c:v>
                </c:pt>
                <c:pt idx="33">
                  <c:v>44193</c:v>
                </c:pt>
                <c:pt idx="34">
                  <c:v>44188</c:v>
                </c:pt>
                <c:pt idx="35">
                  <c:v>44187</c:v>
                </c:pt>
                <c:pt idx="36">
                  <c:v>44186</c:v>
                </c:pt>
                <c:pt idx="37">
                  <c:v>44183</c:v>
                </c:pt>
                <c:pt idx="38">
                  <c:v>44182</c:v>
                </c:pt>
                <c:pt idx="39">
                  <c:v>44181</c:v>
                </c:pt>
                <c:pt idx="40">
                  <c:v>44180</c:v>
                </c:pt>
                <c:pt idx="41">
                  <c:v>44179</c:v>
                </c:pt>
                <c:pt idx="42">
                  <c:v>44176</c:v>
                </c:pt>
                <c:pt idx="43">
                  <c:v>44175</c:v>
                </c:pt>
                <c:pt idx="44">
                  <c:v>44174</c:v>
                </c:pt>
                <c:pt idx="45">
                  <c:v>44173</c:v>
                </c:pt>
                <c:pt idx="46">
                  <c:v>44172</c:v>
                </c:pt>
                <c:pt idx="47">
                  <c:v>44169</c:v>
                </c:pt>
                <c:pt idx="48">
                  <c:v>44168</c:v>
                </c:pt>
                <c:pt idx="49">
                  <c:v>44167</c:v>
                </c:pt>
                <c:pt idx="50">
                  <c:v>44166</c:v>
                </c:pt>
                <c:pt idx="51">
                  <c:v>44165</c:v>
                </c:pt>
                <c:pt idx="52">
                  <c:v>44162</c:v>
                </c:pt>
                <c:pt idx="53">
                  <c:v>44161</c:v>
                </c:pt>
                <c:pt idx="54">
                  <c:v>44160</c:v>
                </c:pt>
                <c:pt idx="55">
                  <c:v>44159</c:v>
                </c:pt>
                <c:pt idx="56">
                  <c:v>44158</c:v>
                </c:pt>
                <c:pt idx="57">
                  <c:v>44155</c:v>
                </c:pt>
                <c:pt idx="58">
                  <c:v>44154</c:v>
                </c:pt>
                <c:pt idx="59">
                  <c:v>44153</c:v>
                </c:pt>
                <c:pt idx="60">
                  <c:v>44152</c:v>
                </c:pt>
                <c:pt idx="61">
                  <c:v>44151</c:v>
                </c:pt>
                <c:pt idx="62">
                  <c:v>44148</c:v>
                </c:pt>
                <c:pt idx="63">
                  <c:v>44147</c:v>
                </c:pt>
                <c:pt idx="64">
                  <c:v>44146</c:v>
                </c:pt>
                <c:pt idx="65">
                  <c:v>44145</c:v>
                </c:pt>
                <c:pt idx="66">
                  <c:v>44144</c:v>
                </c:pt>
                <c:pt idx="67">
                  <c:v>44141</c:v>
                </c:pt>
                <c:pt idx="68">
                  <c:v>44140</c:v>
                </c:pt>
                <c:pt idx="69">
                  <c:v>44139</c:v>
                </c:pt>
                <c:pt idx="70">
                  <c:v>44138</c:v>
                </c:pt>
                <c:pt idx="71">
                  <c:v>44137</c:v>
                </c:pt>
                <c:pt idx="72">
                  <c:v>44134</c:v>
                </c:pt>
                <c:pt idx="73">
                  <c:v>44133</c:v>
                </c:pt>
                <c:pt idx="74">
                  <c:v>44132</c:v>
                </c:pt>
                <c:pt idx="75">
                  <c:v>44131</c:v>
                </c:pt>
                <c:pt idx="76">
                  <c:v>44130</c:v>
                </c:pt>
                <c:pt idx="77">
                  <c:v>44127</c:v>
                </c:pt>
                <c:pt idx="78">
                  <c:v>44126</c:v>
                </c:pt>
                <c:pt idx="79">
                  <c:v>44125</c:v>
                </c:pt>
                <c:pt idx="80">
                  <c:v>44124</c:v>
                </c:pt>
                <c:pt idx="81">
                  <c:v>44123</c:v>
                </c:pt>
                <c:pt idx="82">
                  <c:v>44120</c:v>
                </c:pt>
                <c:pt idx="83">
                  <c:v>44119</c:v>
                </c:pt>
                <c:pt idx="84">
                  <c:v>44118</c:v>
                </c:pt>
                <c:pt idx="85">
                  <c:v>44117</c:v>
                </c:pt>
                <c:pt idx="86">
                  <c:v>44116</c:v>
                </c:pt>
                <c:pt idx="87">
                  <c:v>44113</c:v>
                </c:pt>
                <c:pt idx="88">
                  <c:v>44112</c:v>
                </c:pt>
                <c:pt idx="89">
                  <c:v>44111</c:v>
                </c:pt>
                <c:pt idx="90">
                  <c:v>44110</c:v>
                </c:pt>
                <c:pt idx="91">
                  <c:v>44109</c:v>
                </c:pt>
                <c:pt idx="92">
                  <c:v>44106</c:v>
                </c:pt>
                <c:pt idx="93">
                  <c:v>44105</c:v>
                </c:pt>
                <c:pt idx="94">
                  <c:v>44104</c:v>
                </c:pt>
                <c:pt idx="95">
                  <c:v>44103</c:v>
                </c:pt>
                <c:pt idx="96">
                  <c:v>44102</c:v>
                </c:pt>
                <c:pt idx="97">
                  <c:v>44099</c:v>
                </c:pt>
                <c:pt idx="98">
                  <c:v>44098</c:v>
                </c:pt>
                <c:pt idx="99">
                  <c:v>44097</c:v>
                </c:pt>
                <c:pt idx="100">
                  <c:v>44096</c:v>
                </c:pt>
                <c:pt idx="101">
                  <c:v>44095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44085</c:v>
                </c:pt>
                <c:pt idx="108">
                  <c:v>44084</c:v>
                </c:pt>
                <c:pt idx="109">
                  <c:v>44083</c:v>
                </c:pt>
                <c:pt idx="110">
                  <c:v>44082</c:v>
                </c:pt>
                <c:pt idx="111">
                  <c:v>44081</c:v>
                </c:pt>
                <c:pt idx="112">
                  <c:v>44078</c:v>
                </c:pt>
                <c:pt idx="113">
                  <c:v>44077</c:v>
                </c:pt>
                <c:pt idx="114">
                  <c:v>44076</c:v>
                </c:pt>
                <c:pt idx="115">
                  <c:v>44075</c:v>
                </c:pt>
                <c:pt idx="116">
                  <c:v>44074</c:v>
                </c:pt>
                <c:pt idx="117">
                  <c:v>44071</c:v>
                </c:pt>
                <c:pt idx="118">
                  <c:v>44070</c:v>
                </c:pt>
                <c:pt idx="119">
                  <c:v>44069</c:v>
                </c:pt>
                <c:pt idx="120">
                  <c:v>44068</c:v>
                </c:pt>
                <c:pt idx="121">
                  <c:v>44067</c:v>
                </c:pt>
                <c:pt idx="122">
                  <c:v>44064</c:v>
                </c:pt>
                <c:pt idx="123">
                  <c:v>44063</c:v>
                </c:pt>
                <c:pt idx="124">
                  <c:v>44062</c:v>
                </c:pt>
                <c:pt idx="125">
                  <c:v>44061</c:v>
                </c:pt>
                <c:pt idx="126">
                  <c:v>44060</c:v>
                </c:pt>
                <c:pt idx="127">
                  <c:v>44057</c:v>
                </c:pt>
                <c:pt idx="128">
                  <c:v>44056</c:v>
                </c:pt>
                <c:pt idx="129">
                  <c:v>44055</c:v>
                </c:pt>
                <c:pt idx="130">
                  <c:v>44054</c:v>
                </c:pt>
                <c:pt idx="131">
                  <c:v>44053</c:v>
                </c:pt>
                <c:pt idx="132">
                  <c:v>44050</c:v>
                </c:pt>
                <c:pt idx="133">
                  <c:v>44049</c:v>
                </c:pt>
                <c:pt idx="134">
                  <c:v>44048</c:v>
                </c:pt>
                <c:pt idx="135">
                  <c:v>44047</c:v>
                </c:pt>
                <c:pt idx="136">
                  <c:v>44046</c:v>
                </c:pt>
                <c:pt idx="137">
                  <c:v>44043</c:v>
                </c:pt>
                <c:pt idx="138">
                  <c:v>44042</c:v>
                </c:pt>
                <c:pt idx="139">
                  <c:v>44041</c:v>
                </c:pt>
                <c:pt idx="140">
                  <c:v>44040</c:v>
                </c:pt>
                <c:pt idx="141">
                  <c:v>44039</c:v>
                </c:pt>
                <c:pt idx="142">
                  <c:v>44036</c:v>
                </c:pt>
                <c:pt idx="143">
                  <c:v>44035</c:v>
                </c:pt>
                <c:pt idx="144">
                  <c:v>44034</c:v>
                </c:pt>
                <c:pt idx="145">
                  <c:v>44033</c:v>
                </c:pt>
                <c:pt idx="146">
                  <c:v>44032</c:v>
                </c:pt>
                <c:pt idx="147">
                  <c:v>44029</c:v>
                </c:pt>
                <c:pt idx="148">
                  <c:v>44028</c:v>
                </c:pt>
                <c:pt idx="149">
                  <c:v>44027</c:v>
                </c:pt>
                <c:pt idx="150">
                  <c:v>44026</c:v>
                </c:pt>
                <c:pt idx="151">
                  <c:v>44025</c:v>
                </c:pt>
                <c:pt idx="152">
                  <c:v>44022</c:v>
                </c:pt>
                <c:pt idx="153">
                  <c:v>44021</c:v>
                </c:pt>
                <c:pt idx="154">
                  <c:v>44020</c:v>
                </c:pt>
                <c:pt idx="155">
                  <c:v>44019</c:v>
                </c:pt>
                <c:pt idx="156">
                  <c:v>44018</c:v>
                </c:pt>
                <c:pt idx="157">
                  <c:v>44015</c:v>
                </c:pt>
                <c:pt idx="158">
                  <c:v>44014</c:v>
                </c:pt>
                <c:pt idx="159">
                  <c:v>44013</c:v>
                </c:pt>
                <c:pt idx="160">
                  <c:v>44012</c:v>
                </c:pt>
                <c:pt idx="161">
                  <c:v>44011</c:v>
                </c:pt>
                <c:pt idx="162">
                  <c:v>44008</c:v>
                </c:pt>
                <c:pt idx="163">
                  <c:v>44007</c:v>
                </c:pt>
                <c:pt idx="164">
                  <c:v>44006</c:v>
                </c:pt>
                <c:pt idx="165">
                  <c:v>44005</c:v>
                </c:pt>
                <c:pt idx="166">
                  <c:v>44004</c:v>
                </c:pt>
                <c:pt idx="167">
                  <c:v>44001</c:v>
                </c:pt>
                <c:pt idx="168">
                  <c:v>44000</c:v>
                </c:pt>
                <c:pt idx="169">
                  <c:v>43999</c:v>
                </c:pt>
                <c:pt idx="170">
                  <c:v>43998</c:v>
                </c:pt>
                <c:pt idx="171">
                  <c:v>43997</c:v>
                </c:pt>
                <c:pt idx="172">
                  <c:v>43994</c:v>
                </c:pt>
                <c:pt idx="173">
                  <c:v>43993</c:v>
                </c:pt>
                <c:pt idx="174">
                  <c:v>43992</c:v>
                </c:pt>
                <c:pt idx="175">
                  <c:v>43991</c:v>
                </c:pt>
                <c:pt idx="176">
                  <c:v>43990</c:v>
                </c:pt>
                <c:pt idx="177">
                  <c:v>43987</c:v>
                </c:pt>
                <c:pt idx="178">
                  <c:v>43986</c:v>
                </c:pt>
                <c:pt idx="179">
                  <c:v>43985</c:v>
                </c:pt>
                <c:pt idx="180">
                  <c:v>43984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43973</c:v>
                </c:pt>
                <c:pt idx="187">
                  <c:v>43972</c:v>
                </c:pt>
                <c:pt idx="188">
                  <c:v>43971</c:v>
                </c:pt>
                <c:pt idx="189">
                  <c:v>43970</c:v>
                </c:pt>
                <c:pt idx="190">
                  <c:v>43969</c:v>
                </c:pt>
                <c:pt idx="191">
                  <c:v>43966</c:v>
                </c:pt>
                <c:pt idx="192">
                  <c:v>43965</c:v>
                </c:pt>
                <c:pt idx="193">
                  <c:v>43964</c:v>
                </c:pt>
                <c:pt idx="194">
                  <c:v>43963</c:v>
                </c:pt>
                <c:pt idx="195">
                  <c:v>43962</c:v>
                </c:pt>
                <c:pt idx="196">
                  <c:v>43959</c:v>
                </c:pt>
                <c:pt idx="197">
                  <c:v>43958</c:v>
                </c:pt>
                <c:pt idx="198">
                  <c:v>43957</c:v>
                </c:pt>
                <c:pt idx="199">
                  <c:v>43956</c:v>
                </c:pt>
                <c:pt idx="200">
                  <c:v>43955</c:v>
                </c:pt>
                <c:pt idx="201">
                  <c:v>43951</c:v>
                </c:pt>
                <c:pt idx="202">
                  <c:v>43950</c:v>
                </c:pt>
                <c:pt idx="203">
                  <c:v>43949</c:v>
                </c:pt>
                <c:pt idx="204">
                  <c:v>43948</c:v>
                </c:pt>
                <c:pt idx="205">
                  <c:v>43945</c:v>
                </c:pt>
                <c:pt idx="206">
                  <c:v>43944</c:v>
                </c:pt>
                <c:pt idx="207">
                  <c:v>43943</c:v>
                </c:pt>
                <c:pt idx="208">
                  <c:v>43942</c:v>
                </c:pt>
                <c:pt idx="209">
                  <c:v>43941</c:v>
                </c:pt>
                <c:pt idx="210">
                  <c:v>43938</c:v>
                </c:pt>
                <c:pt idx="211">
                  <c:v>43937</c:v>
                </c:pt>
                <c:pt idx="212">
                  <c:v>43936</c:v>
                </c:pt>
                <c:pt idx="213">
                  <c:v>43935</c:v>
                </c:pt>
                <c:pt idx="214">
                  <c:v>43930</c:v>
                </c:pt>
                <c:pt idx="215">
                  <c:v>43929</c:v>
                </c:pt>
                <c:pt idx="216">
                  <c:v>43928</c:v>
                </c:pt>
                <c:pt idx="217">
                  <c:v>43927</c:v>
                </c:pt>
                <c:pt idx="218">
                  <c:v>43924</c:v>
                </c:pt>
                <c:pt idx="219">
                  <c:v>43923</c:v>
                </c:pt>
                <c:pt idx="220">
                  <c:v>43922</c:v>
                </c:pt>
                <c:pt idx="221">
                  <c:v>43921</c:v>
                </c:pt>
                <c:pt idx="222">
                  <c:v>43920</c:v>
                </c:pt>
                <c:pt idx="223">
                  <c:v>43917</c:v>
                </c:pt>
                <c:pt idx="224">
                  <c:v>43916</c:v>
                </c:pt>
                <c:pt idx="225">
                  <c:v>43915</c:v>
                </c:pt>
                <c:pt idx="226">
                  <c:v>43914</c:v>
                </c:pt>
                <c:pt idx="227">
                  <c:v>43913</c:v>
                </c:pt>
                <c:pt idx="228">
                  <c:v>43910</c:v>
                </c:pt>
                <c:pt idx="229">
                  <c:v>43909</c:v>
                </c:pt>
                <c:pt idx="230">
                  <c:v>43908</c:v>
                </c:pt>
                <c:pt idx="231">
                  <c:v>43907</c:v>
                </c:pt>
                <c:pt idx="232">
                  <c:v>43906</c:v>
                </c:pt>
                <c:pt idx="233">
                  <c:v>43903</c:v>
                </c:pt>
                <c:pt idx="234">
                  <c:v>43902</c:v>
                </c:pt>
                <c:pt idx="235">
                  <c:v>43901</c:v>
                </c:pt>
                <c:pt idx="236">
                  <c:v>43900</c:v>
                </c:pt>
                <c:pt idx="237">
                  <c:v>43899</c:v>
                </c:pt>
                <c:pt idx="238">
                  <c:v>43896</c:v>
                </c:pt>
                <c:pt idx="239">
                  <c:v>43895</c:v>
                </c:pt>
                <c:pt idx="240">
                  <c:v>43894</c:v>
                </c:pt>
                <c:pt idx="241">
                  <c:v>43893</c:v>
                </c:pt>
                <c:pt idx="242">
                  <c:v>43892</c:v>
                </c:pt>
                <c:pt idx="243">
                  <c:v>43889</c:v>
                </c:pt>
                <c:pt idx="244">
                  <c:v>43888</c:v>
                </c:pt>
                <c:pt idx="245">
                  <c:v>43887</c:v>
                </c:pt>
                <c:pt idx="246">
                  <c:v>43886</c:v>
                </c:pt>
                <c:pt idx="247">
                  <c:v>43885</c:v>
                </c:pt>
                <c:pt idx="248">
                  <c:v>43882</c:v>
                </c:pt>
                <c:pt idx="249">
                  <c:v>43881</c:v>
                </c:pt>
                <c:pt idx="250">
                  <c:v>43880</c:v>
                </c:pt>
                <c:pt idx="251">
                  <c:v>43879</c:v>
                </c:pt>
                <c:pt idx="252">
                  <c:v>43878</c:v>
                </c:pt>
              </c:numCache>
            </c:numRef>
          </c:cat>
          <c:val>
            <c:numRef>
              <c:f>'Bank Sector In-Sample'!$AC$5:$AC$225</c:f>
              <c:numCache>
                <c:formatCode>0.0_ </c:formatCode>
                <c:ptCount val="221"/>
                <c:pt idx="0">
                  <c:v>10.925925053934108</c:v>
                </c:pt>
                <c:pt idx="1">
                  <c:v>10.874885402481286</c:v>
                </c:pt>
                <c:pt idx="2">
                  <c:v>10.845429223342066</c:v>
                </c:pt>
                <c:pt idx="3">
                  <c:v>10.820700204262209</c:v>
                </c:pt>
                <c:pt idx="4">
                  <c:v>10.790955390763051</c:v>
                </c:pt>
                <c:pt idx="5">
                  <c:v>10.765228176332917</c:v>
                </c:pt>
                <c:pt idx="6">
                  <c:v>10.737174947114497</c:v>
                </c:pt>
                <c:pt idx="7">
                  <c:v>10.713118046915495</c:v>
                </c:pt>
                <c:pt idx="8">
                  <c:v>10.695264119116562</c:v>
                </c:pt>
                <c:pt idx="9">
                  <c:v>10.696592679055636</c:v>
                </c:pt>
                <c:pt idx="10">
                  <c:v>10.701737001749127</c:v>
                </c:pt>
                <c:pt idx="11">
                  <c:v>10.725167139800789</c:v>
                </c:pt>
                <c:pt idx="12">
                  <c:v>10.754351080476704</c:v>
                </c:pt>
                <c:pt idx="13">
                  <c:v>10.768995982578547</c:v>
                </c:pt>
                <c:pt idx="14">
                  <c:v>10.790857774480516</c:v>
                </c:pt>
                <c:pt idx="15">
                  <c:v>10.800158310651584</c:v>
                </c:pt>
                <c:pt idx="16">
                  <c:v>10.820169228627556</c:v>
                </c:pt>
                <c:pt idx="17">
                  <c:v>10.819353313360491</c:v>
                </c:pt>
                <c:pt idx="18">
                  <c:v>10.804550093592248</c:v>
                </c:pt>
                <c:pt idx="19">
                  <c:v>10.789829410391713</c:v>
                </c:pt>
                <c:pt idx="20">
                  <c:v>10.777127990418727</c:v>
                </c:pt>
                <c:pt idx="21">
                  <c:v>10.756102334585535</c:v>
                </c:pt>
                <c:pt idx="22">
                  <c:v>10.740109392143157</c:v>
                </c:pt>
                <c:pt idx="23">
                  <c:v>10.709634177808201</c:v>
                </c:pt>
                <c:pt idx="24">
                  <c:v>10.682574465932904</c:v>
                </c:pt>
                <c:pt idx="25">
                  <c:v>10.644269256686897</c:v>
                </c:pt>
                <c:pt idx="26">
                  <c:v>10.61490851576875</c:v>
                </c:pt>
                <c:pt idx="27">
                  <c:v>10.576626344442456</c:v>
                </c:pt>
                <c:pt idx="28">
                  <c:v>10.528669540610899</c:v>
                </c:pt>
                <c:pt idx="29">
                  <c:v>10.488301922721995</c:v>
                </c:pt>
                <c:pt idx="30">
                  <c:v>10.486529641530407</c:v>
                </c:pt>
                <c:pt idx="31">
                  <c:v>10.486152375429054</c:v>
                </c:pt>
                <c:pt idx="32">
                  <c:v>10.473197366837953</c:v>
                </c:pt>
                <c:pt idx="33">
                  <c:v>10.460314426619881</c:v>
                </c:pt>
                <c:pt idx="34">
                  <c:v>10.442405076731596</c:v>
                </c:pt>
                <c:pt idx="35">
                  <c:v>10.4257433578855</c:v>
                </c:pt>
                <c:pt idx="36">
                  <c:v>10.429725658429327</c:v>
                </c:pt>
                <c:pt idx="37">
                  <c:v>10.444741221079623</c:v>
                </c:pt>
                <c:pt idx="38">
                  <c:v>10.434447512188562</c:v>
                </c:pt>
                <c:pt idx="39">
                  <c:v>10.411443892339497</c:v>
                </c:pt>
                <c:pt idx="40">
                  <c:v>10.386164160776703</c:v>
                </c:pt>
                <c:pt idx="41">
                  <c:v>10.351554792554406</c:v>
                </c:pt>
                <c:pt idx="42">
                  <c:v>10.324627536868503</c:v>
                </c:pt>
                <c:pt idx="43">
                  <c:v>10.307981160100812</c:v>
                </c:pt>
                <c:pt idx="44">
                  <c:v>10.274876412521557</c:v>
                </c:pt>
                <c:pt idx="45">
                  <c:v>10.224454096143733</c:v>
                </c:pt>
                <c:pt idx="46">
                  <c:v>10.174416447601921</c:v>
                </c:pt>
                <c:pt idx="47">
                  <c:v>10.114996892264122</c:v>
                </c:pt>
                <c:pt idx="48">
                  <c:v>10.03506564345475</c:v>
                </c:pt>
                <c:pt idx="49">
                  <c:v>9.9570701705895601</c:v>
                </c:pt>
                <c:pt idx="50">
                  <c:v>9.8792129409750462</c:v>
                </c:pt>
                <c:pt idx="51">
                  <c:v>9.8057793506974633</c:v>
                </c:pt>
                <c:pt idx="52">
                  <c:v>9.7492124093662529</c:v>
                </c:pt>
                <c:pt idx="53">
                  <c:v>9.668468437598408</c:v>
                </c:pt>
                <c:pt idx="54">
                  <c:v>9.5872593643293325</c:v>
                </c:pt>
                <c:pt idx="55">
                  <c:v>9.4918979411796318</c:v>
                </c:pt>
                <c:pt idx="56">
                  <c:v>9.3856840060885709</c:v>
                </c:pt>
                <c:pt idx="57">
                  <c:v>9.3052484203015755</c:v>
                </c:pt>
                <c:pt idx="58">
                  <c:v>9.2289207251499601</c:v>
                </c:pt>
                <c:pt idx="59">
                  <c:v>9.1500876717120256</c:v>
                </c:pt>
                <c:pt idx="60">
                  <c:v>9.0579557870025091</c:v>
                </c:pt>
                <c:pt idx="61">
                  <c:v>8.9674699792095787</c:v>
                </c:pt>
                <c:pt idx="62">
                  <c:v>8.870743770879205</c:v>
                </c:pt>
                <c:pt idx="63">
                  <c:v>8.7903812723191503</c:v>
                </c:pt>
                <c:pt idx="64">
                  <c:v>8.713511015237712</c:v>
                </c:pt>
                <c:pt idx="65">
                  <c:v>8.6170634990472088</c:v>
                </c:pt>
                <c:pt idx="66">
                  <c:v>8.5176885679470171</c:v>
                </c:pt>
                <c:pt idx="67">
                  <c:v>8.4405636415985352</c:v>
                </c:pt>
                <c:pt idx="68">
                  <c:v>8.429154237570847</c:v>
                </c:pt>
                <c:pt idx="69">
                  <c:v>8.411578667748147</c:v>
                </c:pt>
                <c:pt idx="70">
                  <c:v>8.39568754138595</c:v>
                </c:pt>
                <c:pt idx="71">
                  <c:v>8.3711142683780846</c:v>
                </c:pt>
                <c:pt idx="72">
                  <c:v>8.3695359420593309</c:v>
                </c:pt>
                <c:pt idx="73">
                  <c:v>8.3844694553048011</c:v>
                </c:pt>
                <c:pt idx="74">
                  <c:v>8.4080880384292698</c:v>
                </c:pt>
                <c:pt idx="75">
                  <c:v>8.4327837652174953</c:v>
                </c:pt>
                <c:pt idx="76">
                  <c:v>8.4386998869566323</c:v>
                </c:pt>
                <c:pt idx="77">
                  <c:v>8.4354378101950207</c:v>
                </c:pt>
                <c:pt idx="78">
                  <c:v>8.4234680040015739</c:v>
                </c:pt>
                <c:pt idx="79">
                  <c:v>8.4270175215189234</c:v>
                </c:pt>
                <c:pt idx="80">
                  <c:v>8.4339152816236762</c:v>
                </c:pt>
                <c:pt idx="81">
                  <c:v>8.4339784044942743</c:v>
                </c:pt>
                <c:pt idx="82">
                  <c:v>8.4363217427352577</c:v>
                </c:pt>
                <c:pt idx="83">
                  <c:v>8.4452404836135511</c:v>
                </c:pt>
                <c:pt idx="84">
                  <c:v>8.4654639652420727</c:v>
                </c:pt>
                <c:pt idx="85">
                  <c:v>8.4782545835346301</c:v>
                </c:pt>
                <c:pt idx="86">
                  <c:v>8.4913755892956377</c:v>
                </c:pt>
                <c:pt idx="87">
                  <c:v>8.4894014920056815</c:v>
                </c:pt>
                <c:pt idx="88">
                  <c:v>8.4862567673164175</c:v>
                </c:pt>
                <c:pt idx="89">
                  <c:v>8.4784813719589298</c:v>
                </c:pt>
                <c:pt idx="90">
                  <c:v>8.4769283631285113</c:v>
                </c:pt>
                <c:pt idx="91">
                  <c:v>8.4740268709304765</c:v>
                </c:pt>
                <c:pt idx="92">
                  <c:v>8.4897528620291283</c:v>
                </c:pt>
                <c:pt idx="93">
                  <c:v>8.5145634042380323</c:v>
                </c:pt>
                <c:pt idx="94">
                  <c:v>8.5446712252199646</c:v>
                </c:pt>
                <c:pt idx="95">
                  <c:v>8.5761657924765125</c:v>
                </c:pt>
                <c:pt idx="96">
                  <c:v>8.6145910195438589</c:v>
                </c:pt>
                <c:pt idx="97">
                  <c:v>8.6434593657192966</c:v>
                </c:pt>
                <c:pt idx="98">
                  <c:v>8.7036289771482132</c:v>
                </c:pt>
                <c:pt idx="99">
                  <c:v>8.7613275272963662</c:v>
                </c:pt>
                <c:pt idx="100">
                  <c:v>8.8212121843512872</c:v>
                </c:pt>
                <c:pt idx="101">
                  <c:v>8.8830888867203406</c:v>
                </c:pt>
                <c:pt idx="102">
                  <c:v>8.9475088099424323</c:v>
                </c:pt>
                <c:pt idx="103">
                  <c:v>8.9827852795936352</c:v>
                </c:pt>
                <c:pt idx="104">
                  <c:v>9.0065635747380242</c:v>
                </c:pt>
                <c:pt idx="105">
                  <c:v>9.0217748557544386</c:v>
                </c:pt>
                <c:pt idx="106">
                  <c:v>9.0397593285650881</c:v>
                </c:pt>
                <c:pt idx="107">
                  <c:v>9.05312204087992</c:v>
                </c:pt>
                <c:pt idx="108">
                  <c:v>9.0724408023199139</c:v>
                </c:pt>
                <c:pt idx="109">
                  <c:v>9.0831608576523202</c:v>
                </c:pt>
                <c:pt idx="110">
                  <c:v>9.0910340202490314</c:v>
                </c:pt>
                <c:pt idx="111">
                  <c:v>9.1092432630248261</c:v>
                </c:pt>
                <c:pt idx="112">
                  <c:v>9.1145014190955038</c:v>
                </c:pt>
                <c:pt idx="113">
                  <c:v>9.1236394479986416</c:v>
                </c:pt>
                <c:pt idx="114">
                  <c:v>9.1429249271709594</c:v>
                </c:pt>
                <c:pt idx="115">
                  <c:v>9.1613335428379212</c:v>
                </c:pt>
                <c:pt idx="116">
                  <c:v>9.1773565457922608</c:v>
                </c:pt>
                <c:pt idx="117">
                  <c:v>9.1861397558468987</c:v>
                </c:pt>
                <c:pt idx="118">
                  <c:v>9.1804252562501318</c:v>
                </c:pt>
                <c:pt idx="119">
                  <c:v>9.1859718256466909</c:v>
                </c:pt>
                <c:pt idx="120">
                  <c:v>9.1871422963809461</c:v>
                </c:pt>
                <c:pt idx="121">
                  <c:v>9.1922555582003209</c:v>
                </c:pt>
                <c:pt idx="122">
                  <c:v>9.1968938725589648</c:v>
                </c:pt>
                <c:pt idx="123">
                  <c:v>9.2169555189423402</c:v>
                </c:pt>
                <c:pt idx="124">
                  <c:v>9.2328145202487075</c:v>
                </c:pt>
                <c:pt idx="125">
                  <c:v>9.2365948319899971</c:v>
                </c:pt>
                <c:pt idx="126">
                  <c:v>9.2507737859203409</c:v>
                </c:pt>
                <c:pt idx="127">
                  <c:v>9.2585512883976051</c:v>
                </c:pt>
                <c:pt idx="128">
                  <c:v>9.2603134462181291</c:v>
                </c:pt>
                <c:pt idx="129">
                  <c:v>9.2574385114745521</c:v>
                </c:pt>
                <c:pt idx="130">
                  <c:v>9.2418135812314173</c:v>
                </c:pt>
                <c:pt idx="131">
                  <c:v>9.2302145178680668</c:v>
                </c:pt>
                <c:pt idx="132">
                  <c:v>9.2413327604796578</c:v>
                </c:pt>
                <c:pt idx="133">
                  <c:v>9.2657695025817031</c:v>
                </c:pt>
                <c:pt idx="134">
                  <c:v>9.2899605027597527</c:v>
                </c:pt>
                <c:pt idx="135">
                  <c:v>9.3099577788121497</c:v>
                </c:pt>
                <c:pt idx="136">
                  <c:v>9.3312652118336761</c:v>
                </c:pt>
                <c:pt idx="137">
                  <c:v>9.3633524678222066</c:v>
                </c:pt>
                <c:pt idx="138">
                  <c:v>9.4082733276720134</c:v>
                </c:pt>
                <c:pt idx="139">
                  <c:v>9.4482232123390482</c:v>
                </c:pt>
                <c:pt idx="140">
                  <c:v>9.4645144683624309</c:v>
                </c:pt>
                <c:pt idx="141">
                  <c:v>9.4753085696288046</c:v>
                </c:pt>
                <c:pt idx="142">
                  <c:v>9.4902953675342374</c:v>
                </c:pt>
                <c:pt idx="143">
                  <c:v>9.4919019446055639</c:v>
                </c:pt>
                <c:pt idx="144">
                  <c:v>9.4865158718197407</c:v>
                </c:pt>
                <c:pt idx="145">
                  <c:v>9.4731721388417913</c:v>
                </c:pt>
                <c:pt idx="146">
                  <c:v>9.4498736656584654</c:v>
                </c:pt>
                <c:pt idx="147">
                  <c:v>9.4315890908762903</c:v>
                </c:pt>
                <c:pt idx="148">
                  <c:v>9.4139055799022398</c:v>
                </c:pt>
                <c:pt idx="149">
                  <c:v>9.3885197578265327</c:v>
                </c:pt>
                <c:pt idx="150">
                  <c:v>9.362693534228363</c:v>
                </c:pt>
                <c:pt idx="151">
                  <c:v>9.344603433140664</c:v>
                </c:pt>
                <c:pt idx="152">
                  <c:v>9.3231967733572603</c:v>
                </c:pt>
                <c:pt idx="153">
                  <c:v>9.3106586197956922</c:v>
                </c:pt>
                <c:pt idx="154">
                  <c:v>9.3118764556436702</c:v>
                </c:pt>
                <c:pt idx="155">
                  <c:v>9.2992472456880595</c:v>
                </c:pt>
                <c:pt idx="156">
                  <c:v>9.2741608488389602</c:v>
                </c:pt>
                <c:pt idx="157">
                  <c:v>9.2376202177244053</c:v>
                </c:pt>
                <c:pt idx="158">
                  <c:v>9.2246285086019491</c:v>
                </c:pt>
                <c:pt idx="159">
                  <c:v>9.2020511643675995</c:v>
                </c:pt>
                <c:pt idx="160">
                  <c:v>9.2041926239791572</c:v>
                </c:pt>
                <c:pt idx="161">
                  <c:v>9.2028265980466841</c:v>
                </c:pt>
                <c:pt idx="162">
                  <c:v>9.1975042944636947</c:v>
                </c:pt>
                <c:pt idx="163">
                  <c:v>9.2055390733922238</c:v>
                </c:pt>
                <c:pt idx="164">
                  <c:v>9.2015762508675483</c:v>
                </c:pt>
                <c:pt idx="165">
                  <c:v>9.2065125440308258</c:v>
                </c:pt>
                <c:pt idx="166">
                  <c:v>9.188340995343296</c:v>
                </c:pt>
                <c:pt idx="167">
                  <c:v>9.1856748570911098</c:v>
                </c:pt>
                <c:pt idx="168">
                  <c:v>9.1781351920629106</c:v>
                </c:pt>
                <c:pt idx="169">
                  <c:v>9.1670410673775926</c:v>
                </c:pt>
                <c:pt idx="170">
                  <c:v>9.1469059685760463</c:v>
                </c:pt>
                <c:pt idx="171">
                  <c:v>9.1231063802019801</c:v>
                </c:pt>
                <c:pt idx="172">
                  <c:v>9.1206999236641852</c:v>
                </c:pt>
                <c:pt idx="173">
                  <c:v>9.1095757804686102</c:v>
                </c:pt>
                <c:pt idx="174">
                  <c:v>9.1032706618802361</c:v>
                </c:pt>
                <c:pt idx="175">
                  <c:v>9.0487376040788732</c:v>
                </c:pt>
                <c:pt idx="176">
                  <c:v>8.9806505422912082</c:v>
                </c:pt>
                <c:pt idx="177">
                  <c:v>8.8831781658974975</c:v>
                </c:pt>
                <c:pt idx="178">
                  <c:v>8.7907076945800835</c:v>
                </c:pt>
                <c:pt idx="179">
                  <c:v>8.731997880413191</c:v>
                </c:pt>
                <c:pt idx="180">
                  <c:v>8.669652906648583</c:v>
                </c:pt>
                <c:pt idx="181">
                  <c:v>8.6285255209002081</c:v>
                </c:pt>
                <c:pt idx="182">
                  <c:v>8.6186307292381521</c:v>
                </c:pt>
                <c:pt idx="183">
                  <c:v>8.5856397450476791</c:v>
                </c:pt>
                <c:pt idx="184">
                  <c:v>8.5489942102233805</c:v>
                </c:pt>
                <c:pt idx="185">
                  <c:v>8.5344420867905093</c:v>
                </c:pt>
                <c:pt idx="186">
                  <c:v>8.5479898169139918</c:v>
                </c:pt>
                <c:pt idx="187">
                  <c:v>8.5706787698046121</c:v>
                </c:pt>
                <c:pt idx="188">
                  <c:v>8.5901738573773425</c:v>
                </c:pt>
                <c:pt idx="189">
                  <c:v>8.5988065371964684</c:v>
                </c:pt>
                <c:pt idx="190">
                  <c:v>8.6147242294169146</c:v>
                </c:pt>
                <c:pt idx="191">
                  <c:v>8.6250500383422182</c:v>
                </c:pt>
                <c:pt idx="192">
                  <c:v>8.6677431444347839</c:v>
                </c:pt>
                <c:pt idx="193">
                  <c:v>8.7106909474992502</c:v>
                </c:pt>
                <c:pt idx="194">
                  <c:v>8.7513592887060945</c:v>
                </c:pt>
                <c:pt idx="195">
                  <c:v>8.7735909637892728</c:v>
                </c:pt>
                <c:pt idx="196">
                  <c:v>8.7971489612919793</c:v>
                </c:pt>
                <c:pt idx="197">
                  <c:v>8.8118488896569431</c:v>
                </c:pt>
                <c:pt idx="198">
                  <c:v>8.8322522613574215</c:v>
                </c:pt>
                <c:pt idx="199">
                  <c:v>8.8653731069682777</c:v>
                </c:pt>
                <c:pt idx="200">
                  <c:v>8.8915367695178134</c:v>
                </c:pt>
                <c:pt idx="201">
                  <c:v>8.9292979260362824</c:v>
                </c:pt>
                <c:pt idx="202">
                  <c:v>8.9370426105905096</c:v>
                </c:pt>
                <c:pt idx="203">
                  <c:v>8.9209076182174396</c:v>
                </c:pt>
                <c:pt idx="204">
                  <c:v>8.9323495229220899</c:v>
                </c:pt>
                <c:pt idx="205">
                  <c:v>8.973339145192579</c:v>
                </c:pt>
                <c:pt idx="206">
                  <c:v>9.0373625345162036</c:v>
                </c:pt>
                <c:pt idx="207">
                  <c:v>9.0922840886207688</c:v>
                </c:pt>
                <c:pt idx="208">
                  <c:v>9.1670623016290982</c:v>
                </c:pt>
                <c:pt idx="209">
                  <c:v>9.2576183224311048</c:v>
                </c:pt>
                <c:pt idx="210">
                  <c:v>9.3244195860470427</c:v>
                </c:pt>
                <c:pt idx="211">
                  <c:v>9.4005174885330458</c:v>
                </c:pt>
                <c:pt idx="212">
                  <c:v>9.4972428325698068</c:v>
                </c:pt>
                <c:pt idx="213">
                  <c:v>9.5936044072297921</c:v>
                </c:pt>
                <c:pt idx="214">
                  <c:v>9.6558529870387417</c:v>
                </c:pt>
                <c:pt idx="215">
                  <c:v>9.7123256068345167</c:v>
                </c:pt>
                <c:pt idx="216">
                  <c:v>9.7848308210989643</c:v>
                </c:pt>
                <c:pt idx="217">
                  <c:v>9.8598536363471698</c:v>
                </c:pt>
                <c:pt idx="218">
                  <c:v>9.9610159560952507</c:v>
                </c:pt>
                <c:pt idx="219">
                  <c:v>10.101154987550096</c:v>
                </c:pt>
                <c:pt idx="220">
                  <c:v>10.238269124622516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70-4ADE-8BFE-2DA7DA4DC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326351"/>
        <c:axId val="1573333423"/>
      </c:lineChart>
      <c:dateAx>
        <c:axId val="1573326351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3333423"/>
        <c:crosses val="autoZero"/>
        <c:auto val="1"/>
        <c:lblOffset val="100"/>
        <c:baseTimeUnit val="days"/>
      </c:dateAx>
      <c:valAx>
        <c:axId val="157333342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332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'Bank Sector In-Sample'!$E$4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In-Sample'!$A$5:$A$257</c:f>
              <c:numCache>
                <c:formatCode>d\-mmm\-yy</c:formatCode>
                <c:ptCount val="253"/>
                <c:pt idx="0">
                  <c:v>44242</c:v>
                </c:pt>
                <c:pt idx="1">
                  <c:v>44239</c:v>
                </c:pt>
                <c:pt idx="2">
                  <c:v>44238</c:v>
                </c:pt>
                <c:pt idx="3">
                  <c:v>44237</c:v>
                </c:pt>
                <c:pt idx="4">
                  <c:v>44236</c:v>
                </c:pt>
                <c:pt idx="5">
                  <c:v>44235</c:v>
                </c:pt>
                <c:pt idx="6">
                  <c:v>44232</c:v>
                </c:pt>
                <c:pt idx="7">
                  <c:v>44231</c:v>
                </c:pt>
                <c:pt idx="8">
                  <c:v>44230</c:v>
                </c:pt>
                <c:pt idx="9">
                  <c:v>44229</c:v>
                </c:pt>
                <c:pt idx="10">
                  <c:v>44228</c:v>
                </c:pt>
                <c:pt idx="11">
                  <c:v>44225</c:v>
                </c:pt>
                <c:pt idx="12">
                  <c:v>44224</c:v>
                </c:pt>
                <c:pt idx="13">
                  <c:v>44223</c:v>
                </c:pt>
                <c:pt idx="14">
                  <c:v>44222</c:v>
                </c:pt>
                <c:pt idx="15">
                  <c:v>44221</c:v>
                </c:pt>
                <c:pt idx="16">
                  <c:v>44218</c:v>
                </c:pt>
                <c:pt idx="17">
                  <c:v>44217</c:v>
                </c:pt>
                <c:pt idx="18">
                  <c:v>44216</c:v>
                </c:pt>
                <c:pt idx="19">
                  <c:v>44215</c:v>
                </c:pt>
                <c:pt idx="20">
                  <c:v>44214</c:v>
                </c:pt>
                <c:pt idx="21">
                  <c:v>44211</c:v>
                </c:pt>
                <c:pt idx="22">
                  <c:v>44210</c:v>
                </c:pt>
                <c:pt idx="23">
                  <c:v>44209</c:v>
                </c:pt>
                <c:pt idx="24">
                  <c:v>44208</c:v>
                </c:pt>
                <c:pt idx="25">
                  <c:v>44207</c:v>
                </c:pt>
                <c:pt idx="26">
                  <c:v>44204</c:v>
                </c:pt>
                <c:pt idx="27">
                  <c:v>44203</c:v>
                </c:pt>
                <c:pt idx="28">
                  <c:v>44202</c:v>
                </c:pt>
                <c:pt idx="29">
                  <c:v>44201</c:v>
                </c:pt>
                <c:pt idx="30">
                  <c:v>44200</c:v>
                </c:pt>
                <c:pt idx="31">
                  <c:v>44195</c:v>
                </c:pt>
                <c:pt idx="32">
                  <c:v>44194</c:v>
                </c:pt>
                <c:pt idx="33">
                  <c:v>44193</c:v>
                </c:pt>
                <c:pt idx="34">
                  <c:v>44188</c:v>
                </c:pt>
                <c:pt idx="35">
                  <c:v>44187</c:v>
                </c:pt>
                <c:pt idx="36">
                  <c:v>44186</c:v>
                </c:pt>
                <c:pt idx="37">
                  <c:v>44183</c:v>
                </c:pt>
                <c:pt idx="38">
                  <c:v>44182</c:v>
                </c:pt>
                <c:pt idx="39">
                  <c:v>44181</c:v>
                </c:pt>
                <c:pt idx="40">
                  <c:v>44180</c:v>
                </c:pt>
                <c:pt idx="41">
                  <c:v>44179</c:v>
                </c:pt>
                <c:pt idx="42">
                  <c:v>44176</c:v>
                </c:pt>
                <c:pt idx="43">
                  <c:v>44175</c:v>
                </c:pt>
                <c:pt idx="44">
                  <c:v>44174</c:v>
                </c:pt>
                <c:pt idx="45">
                  <c:v>44173</c:v>
                </c:pt>
                <c:pt idx="46">
                  <c:v>44172</c:v>
                </c:pt>
                <c:pt idx="47">
                  <c:v>44169</c:v>
                </c:pt>
                <c:pt idx="48">
                  <c:v>44168</c:v>
                </c:pt>
                <c:pt idx="49">
                  <c:v>44167</c:v>
                </c:pt>
                <c:pt idx="50">
                  <c:v>44166</c:v>
                </c:pt>
                <c:pt idx="51">
                  <c:v>44165</c:v>
                </c:pt>
                <c:pt idx="52">
                  <c:v>44162</c:v>
                </c:pt>
                <c:pt idx="53">
                  <c:v>44161</c:v>
                </c:pt>
                <c:pt idx="54">
                  <c:v>44160</c:v>
                </c:pt>
                <c:pt idx="55">
                  <c:v>44159</c:v>
                </c:pt>
                <c:pt idx="56">
                  <c:v>44158</c:v>
                </c:pt>
                <c:pt idx="57">
                  <c:v>44155</c:v>
                </c:pt>
                <c:pt idx="58">
                  <c:v>44154</c:v>
                </c:pt>
                <c:pt idx="59">
                  <c:v>44153</c:v>
                </c:pt>
                <c:pt idx="60">
                  <c:v>44152</c:v>
                </c:pt>
                <c:pt idx="61">
                  <c:v>44151</c:v>
                </c:pt>
                <c:pt idx="62">
                  <c:v>44148</c:v>
                </c:pt>
                <c:pt idx="63">
                  <c:v>44147</c:v>
                </c:pt>
                <c:pt idx="64">
                  <c:v>44146</c:v>
                </c:pt>
                <c:pt idx="65">
                  <c:v>44145</c:v>
                </c:pt>
                <c:pt idx="66">
                  <c:v>44144</c:v>
                </c:pt>
                <c:pt idx="67">
                  <c:v>44141</c:v>
                </c:pt>
                <c:pt idx="68">
                  <c:v>44140</c:v>
                </c:pt>
                <c:pt idx="69">
                  <c:v>44139</c:v>
                </c:pt>
                <c:pt idx="70">
                  <c:v>44138</c:v>
                </c:pt>
                <c:pt idx="71">
                  <c:v>44137</c:v>
                </c:pt>
                <c:pt idx="72">
                  <c:v>44134</c:v>
                </c:pt>
                <c:pt idx="73">
                  <c:v>44133</c:v>
                </c:pt>
                <c:pt idx="74">
                  <c:v>44132</c:v>
                </c:pt>
                <c:pt idx="75">
                  <c:v>44131</c:v>
                </c:pt>
                <c:pt idx="76">
                  <c:v>44130</c:v>
                </c:pt>
                <c:pt idx="77">
                  <c:v>44127</c:v>
                </c:pt>
                <c:pt idx="78">
                  <c:v>44126</c:v>
                </c:pt>
                <c:pt idx="79">
                  <c:v>44125</c:v>
                </c:pt>
                <c:pt idx="80">
                  <c:v>44124</c:v>
                </c:pt>
                <c:pt idx="81">
                  <c:v>44123</c:v>
                </c:pt>
                <c:pt idx="82">
                  <c:v>44120</c:v>
                </c:pt>
                <c:pt idx="83">
                  <c:v>44119</c:v>
                </c:pt>
                <c:pt idx="84">
                  <c:v>44118</c:v>
                </c:pt>
                <c:pt idx="85">
                  <c:v>44117</c:v>
                </c:pt>
                <c:pt idx="86">
                  <c:v>44116</c:v>
                </c:pt>
                <c:pt idx="87">
                  <c:v>44113</c:v>
                </c:pt>
                <c:pt idx="88">
                  <c:v>44112</c:v>
                </c:pt>
                <c:pt idx="89">
                  <c:v>44111</c:v>
                </c:pt>
                <c:pt idx="90">
                  <c:v>44110</c:v>
                </c:pt>
                <c:pt idx="91">
                  <c:v>44109</c:v>
                </c:pt>
                <c:pt idx="92">
                  <c:v>44106</c:v>
                </c:pt>
                <c:pt idx="93">
                  <c:v>44105</c:v>
                </c:pt>
                <c:pt idx="94">
                  <c:v>44104</c:v>
                </c:pt>
                <c:pt idx="95">
                  <c:v>44103</c:v>
                </c:pt>
                <c:pt idx="96">
                  <c:v>44102</c:v>
                </c:pt>
                <c:pt idx="97">
                  <c:v>44099</c:v>
                </c:pt>
                <c:pt idx="98">
                  <c:v>44098</c:v>
                </c:pt>
                <c:pt idx="99">
                  <c:v>44097</c:v>
                </c:pt>
                <c:pt idx="100">
                  <c:v>44096</c:v>
                </c:pt>
                <c:pt idx="101">
                  <c:v>44095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44085</c:v>
                </c:pt>
                <c:pt idx="108">
                  <c:v>44084</c:v>
                </c:pt>
                <c:pt idx="109">
                  <c:v>44083</c:v>
                </c:pt>
                <c:pt idx="110">
                  <c:v>44082</c:v>
                </c:pt>
                <c:pt idx="111">
                  <c:v>44081</c:v>
                </c:pt>
                <c:pt idx="112">
                  <c:v>44078</c:v>
                </c:pt>
                <c:pt idx="113">
                  <c:v>44077</c:v>
                </c:pt>
                <c:pt idx="114">
                  <c:v>44076</c:v>
                </c:pt>
                <c:pt idx="115">
                  <c:v>44075</c:v>
                </c:pt>
                <c:pt idx="116">
                  <c:v>44074</c:v>
                </c:pt>
                <c:pt idx="117">
                  <c:v>44071</c:v>
                </c:pt>
                <c:pt idx="118">
                  <c:v>44070</c:v>
                </c:pt>
                <c:pt idx="119">
                  <c:v>44069</c:v>
                </c:pt>
                <c:pt idx="120">
                  <c:v>44068</c:v>
                </c:pt>
                <c:pt idx="121">
                  <c:v>44067</c:v>
                </c:pt>
                <c:pt idx="122">
                  <c:v>44064</c:v>
                </c:pt>
                <c:pt idx="123">
                  <c:v>44063</c:v>
                </c:pt>
                <c:pt idx="124">
                  <c:v>44062</c:v>
                </c:pt>
                <c:pt idx="125">
                  <c:v>44061</c:v>
                </c:pt>
                <c:pt idx="126">
                  <c:v>44060</c:v>
                </c:pt>
                <c:pt idx="127">
                  <c:v>44057</c:v>
                </c:pt>
                <c:pt idx="128">
                  <c:v>44056</c:v>
                </c:pt>
                <c:pt idx="129">
                  <c:v>44055</c:v>
                </c:pt>
                <c:pt idx="130">
                  <c:v>44054</c:v>
                </c:pt>
                <c:pt idx="131">
                  <c:v>44053</c:v>
                </c:pt>
                <c:pt idx="132">
                  <c:v>44050</c:v>
                </c:pt>
                <c:pt idx="133">
                  <c:v>44049</c:v>
                </c:pt>
                <c:pt idx="134">
                  <c:v>44048</c:v>
                </c:pt>
                <c:pt idx="135">
                  <c:v>44047</c:v>
                </c:pt>
                <c:pt idx="136">
                  <c:v>44046</c:v>
                </c:pt>
                <c:pt idx="137">
                  <c:v>44043</c:v>
                </c:pt>
                <c:pt idx="138">
                  <c:v>44042</c:v>
                </c:pt>
                <c:pt idx="139">
                  <c:v>44041</c:v>
                </c:pt>
                <c:pt idx="140">
                  <c:v>44040</c:v>
                </c:pt>
                <c:pt idx="141">
                  <c:v>44039</c:v>
                </c:pt>
                <c:pt idx="142">
                  <c:v>44036</c:v>
                </c:pt>
                <c:pt idx="143">
                  <c:v>44035</c:v>
                </c:pt>
                <c:pt idx="144">
                  <c:v>44034</c:v>
                </c:pt>
                <c:pt idx="145">
                  <c:v>44033</c:v>
                </c:pt>
                <c:pt idx="146">
                  <c:v>44032</c:v>
                </c:pt>
                <c:pt idx="147">
                  <c:v>44029</c:v>
                </c:pt>
                <c:pt idx="148">
                  <c:v>44028</c:v>
                </c:pt>
                <c:pt idx="149">
                  <c:v>44027</c:v>
                </c:pt>
                <c:pt idx="150">
                  <c:v>44026</c:v>
                </c:pt>
                <c:pt idx="151">
                  <c:v>44025</c:v>
                </c:pt>
                <c:pt idx="152">
                  <c:v>44022</c:v>
                </c:pt>
                <c:pt idx="153">
                  <c:v>44021</c:v>
                </c:pt>
                <c:pt idx="154">
                  <c:v>44020</c:v>
                </c:pt>
                <c:pt idx="155">
                  <c:v>44019</c:v>
                </c:pt>
                <c:pt idx="156">
                  <c:v>44018</c:v>
                </c:pt>
                <c:pt idx="157">
                  <c:v>44015</c:v>
                </c:pt>
                <c:pt idx="158">
                  <c:v>44014</c:v>
                </c:pt>
                <c:pt idx="159">
                  <c:v>44013</c:v>
                </c:pt>
                <c:pt idx="160">
                  <c:v>44012</c:v>
                </c:pt>
                <c:pt idx="161">
                  <c:v>44011</c:v>
                </c:pt>
                <c:pt idx="162">
                  <c:v>44008</c:v>
                </c:pt>
                <c:pt idx="163">
                  <c:v>44007</c:v>
                </c:pt>
                <c:pt idx="164">
                  <c:v>44006</c:v>
                </c:pt>
                <c:pt idx="165">
                  <c:v>44005</c:v>
                </c:pt>
                <c:pt idx="166">
                  <c:v>44004</c:v>
                </c:pt>
                <c:pt idx="167">
                  <c:v>44001</c:v>
                </c:pt>
                <c:pt idx="168">
                  <c:v>44000</c:v>
                </c:pt>
                <c:pt idx="169">
                  <c:v>43999</c:v>
                </c:pt>
                <c:pt idx="170">
                  <c:v>43998</c:v>
                </c:pt>
                <c:pt idx="171">
                  <c:v>43997</c:v>
                </c:pt>
                <c:pt idx="172">
                  <c:v>43994</c:v>
                </c:pt>
                <c:pt idx="173">
                  <c:v>43993</c:v>
                </c:pt>
                <c:pt idx="174">
                  <c:v>43992</c:v>
                </c:pt>
                <c:pt idx="175">
                  <c:v>43991</c:v>
                </c:pt>
                <c:pt idx="176">
                  <c:v>43990</c:v>
                </c:pt>
                <c:pt idx="177">
                  <c:v>43987</c:v>
                </c:pt>
                <c:pt idx="178">
                  <c:v>43986</c:v>
                </c:pt>
                <c:pt idx="179">
                  <c:v>43985</c:v>
                </c:pt>
                <c:pt idx="180">
                  <c:v>43984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43973</c:v>
                </c:pt>
                <c:pt idx="187">
                  <c:v>43972</c:v>
                </c:pt>
                <c:pt idx="188">
                  <c:v>43971</c:v>
                </c:pt>
                <c:pt idx="189">
                  <c:v>43970</c:v>
                </c:pt>
                <c:pt idx="190">
                  <c:v>43969</c:v>
                </c:pt>
                <c:pt idx="191">
                  <c:v>43966</c:v>
                </c:pt>
                <c:pt idx="192">
                  <c:v>43965</c:v>
                </c:pt>
                <c:pt idx="193">
                  <c:v>43964</c:v>
                </c:pt>
                <c:pt idx="194">
                  <c:v>43963</c:v>
                </c:pt>
                <c:pt idx="195">
                  <c:v>43962</c:v>
                </c:pt>
                <c:pt idx="196">
                  <c:v>43959</c:v>
                </c:pt>
                <c:pt idx="197">
                  <c:v>43958</c:v>
                </c:pt>
                <c:pt idx="198">
                  <c:v>43957</c:v>
                </c:pt>
                <c:pt idx="199">
                  <c:v>43956</c:v>
                </c:pt>
                <c:pt idx="200">
                  <c:v>43955</c:v>
                </c:pt>
                <c:pt idx="201">
                  <c:v>43951</c:v>
                </c:pt>
                <c:pt idx="202">
                  <c:v>43950</c:v>
                </c:pt>
                <c:pt idx="203">
                  <c:v>43949</c:v>
                </c:pt>
                <c:pt idx="204">
                  <c:v>43948</c:v>
                </c:pt>
                <c:pt idx="205">
                  <c:v>43945</c:v>
                </c:pt>
                <c:pt idx="206">
                  <c:v>43944</c:v>
                </c:pt>
                <c:pt idx="207">
                  <c:v>43943</c:v>
                </c:pt>
                <c:pt idx="208">
                  <c:v>43942</c:v>
                </c:pt>
                <c:pt idx="209">
                  <c:v>43941</c:v>
                </c:pt>
                <c:pt idx="210">
                  <c:v>43938</c:v>
                </c:pt>
                <c:pt idx="211">
                  <c:v>43937</c:v>
                </c:pt>
                <c:pt idx="212">
                  <c:v>43936</c:v>
                </c:pt>
                <c:pt idx="213">
                  <c:v>43935</c:v>
                </c:pt>
                <c:pt idx="214">
                  <c:v>43930</c:v>
                </c:pt>
                <c:pt idx="215">
                  <c:v>43929</c:v>
                </c:pt>
                <c:pt idx="216">
                  <c:v>43928</c:v>
                </c:pt>
                <c:pt idx="217">
                  <c:v>43927</c:v>
                </c:pt>
                <c:pt idx="218">
                  <c:v>43924</c:v>
                </c:pt>
                <c:pt idx="219">
                  <c:v>43923</c:v>
                </c:pt>
                <c:pt idx="220">
                  <c:v>43922</c:v>
                </c:pt>
                <c:pt idx="221">
                  <c:v>43921</c:v>
                </c:pt>
                <c:pt idx="222">
                  <c:v>43920</c:v>
                </c:pt>
                <c:pt idx="223">
                  <c:v>43917</c:v>
                </c:pt>
                <c:pt idx="224">
                  <c:v>43916</c:v>
                </c:pt>
                <c:pt idx="225">
                  <c:v>43915</c:v>
                </c:pt>
                <c:pt idx="226">
                  <c:v>43914</c:v>
                </c:pt>
                <c:pt idx="227">
                  <c:v>43913</c:v>
                </c:pt>
                <c:pt idx="228">
                  <c:v>43910</c:v>
                </c:pt>
                <c:pt idx="229">
                  <c:v>43909</c:v>
                </c:pt>
                <c:pt idx="230">
                  <c:v>43908</c:v>
                </c:pt>
                <c:pt idx="231">
                  <c:v>43907</c:v>
                </c:pt>
                <c:pt idx="232">
                  <c:v>43906</c:v>
                </c:pt>
                <c:pt idx="233">
                  <c:v>43903</c:v>
                </c:pt>
                <c:pt idx="234">
                  <c:v>43902</c:v>
                </c:pt>
                <c:pt idx="235">
                  <c:v>43901</c:v>
                </c:pt>
                <c:pt idx="236">
                  <c:v>43900</c:v>
                </c:pt>
                <c:pt idx="237">
                  <c:v>43899</c:v>
                </c:pt>
                <c:pt idx="238">
                  <c:v>43896</c:v>
                </c:pt>
                <c:pt idx="239">
                  <c:v>43895</c:v>
                </c:pt>
                <c:pt idx="240">
                  <c:v>43894</c:v>
                </c:pt>
                <c:pt idx="241">
                  <c:v>43893</c:v>
                </c:pt>
                <c:pt idx="242">
                  <c:v>43892</c:v>
                </c:pt>
                <c:pt idx="243">
                  <c:v>43889</c:v>
                </c:pt>
                <c:pt idx="244">
                  <c:v>43888</c:v>
                </c:pt>
                <c:pt idx="245">
                  <c:v>43887</c:v>
                </c:pt>
                <c:pt idx="246">
                  <c:v>43886</c:v>
                </c:pt>
                <c:pt idx="247">
                  <c:v>43885</c:v>
                </c:pt>
                <c:pt idx="248">
                  <c:v>43882</c:v>
                </c:pt>
                <c:pt idx="249">
                  <c:v>43881</c:v>
                </c:pt>
                <c:pt idx="250">
                  <c:v>43880</c:v>
                </c:pt>
                <c:pt idx="251">
                  <c:v>43879</c:v>
                </c:pt>
                <c:pt idx="252">
                  <c:v>43878</c:v>
                </c:pt>
              </c:numCache>
            </c:numRef>
          </c:cat>
          <c:val>
            <c:numRef>
              <c:f>'Bank Sector In-Sample'!$E$5:$E$225</c:f>
              <c:numCache>
                <c:formatCode>0.0</c:formatCode>
                <c:ptCount val="221"/>
                <c:pt idx="0">
                  <c:v>11.666</c:v>
                </c:pt>
                <c:pt idx="1">
                  <c:v>11.302</c:v>
                </c:pt>
                <c:pt idx="2">
                  <c:v>11.204000000000001</c:v>
                </c:pt>
                <c:pt idx="3">
                  <c:v>11.252000000000001</c:v>
                </c:pt>
                <c:pt idx="4">
                  <c:v>11.164</c:v>
                </c:pt>
                <c:pt idx="5">
                  <c:v>11.172000000000001</c:v>
                </c:pt>
                <c:pt idx="6">
                  <c:v>11.086</c:v>
                </c:pt>
                <c:pt idx="7">
                  <c:v>10.972</c:v>
                </c:pt>
                <c:pt idx="8">
                  <c:v>10.676</c:v>
                </c:pt>
                <c:pt idx="9">
                  <c:v>10.622</c:v>
                </c:pt>
                <c:pt idx="10">
                  <c:v>10.362</c:v>
                </c:pt>
                <c:pt idx="11">
                  <c:v>10.302</c:v>
                </c:pt>
                <c:pt idx="12">
                  <c:v>10.542</c:v>
                </c:pt>
                <c:pt idx="13">
                  <c:v>10.452</c:v>
                </c:pt>
                <c:pt idx="14">
                  <c:v>10.656000000000001</c:v>
                </c:pt>
                <c:pt idx="15">
                  <c:v>10.51</c:v>
                </c:pt>
                <c:pt idx="16">
                  <c:v>10.832000000000001</c:v>
                </c:pt>
                <c:pt idx="17">
                  <c:v>11.034000000000001</c:v>
                </c:pt>
                <c:pt idx="18">
                  <c:v>11.018000000000001</c:v>
                </c:pt>
                <c:pt idx="19">
                  <c:v>10.974</c:v>
                </c:pt>
                <c:pt idx="20">
                  <c:v>11.082000000000001</c:v>
                </c:pt>
                <c:pt idx="21">
                  <c:v>10.988</c:v>
                </c:pt>
                <c:pt idx="22">
                  <c:v>11.182</c:v>
                </c:pt>
                <c:pt idx="23">
                  <c:v>11.102</c:v>
                </c:pt>
                <c:pt idx="24">
                  <c:v>11.238</c:v>
                </c:pt>
                <c:pt idx="25">
                  <c:v>11.07</c:v>
                </c:pt>
                <c:pt idx="26">
                  <c:v>11.17</c:v>
                </c:pt>
                <c:pt idx="27">
                  <c:v>11.272</c:v>
                </c:pt>
                <c:pt idx="28">
                  <c:v>11.114000000000001</c:v>
                </c:pt>
                <c:pt idx="29">
                  <c:v>10.513999999999999</c:v>
                </c:pt>
                <c:pt idx="30">
                  <c:v>10.492000000000001</c:v>
                </c:pt>
                <c:pt idx="31">
                  <c:v>10.673999999999999</c:v>
                </c:pt>
                <c:pt idx="32">
                  <c:v>10.66</c:v>
                </c:pt>
                <c:pt idx="33">
                  <c:v>10.72</c:v>
                </c:pt>
                <c:pt idx="34">
                  <c:v>10.683999999999999</c:v>
                </c:pt>
                <c:pt idx="35">
                  <c:v>10.368</c:v>
                </c:pt>
                <c:pt idx="36">
                  <c:v>10.212</c:v>
                </c:pt>
                <c:pt idx="37">
                  <c:v>10.593999999999999</c:v>
                </c:pt>
                <c:pt idx="38">
                  <c:v>10.768000000000001</c:v>
                </c:pt>
                <c:pt idx="39">
                  <c:v>10.778</c:v>
                </c:pt>
                <c:pt idx="40">
                  <c:v>10.888</c:v>
                </c:pt>
                <c:pt idx="41">
                  <c:v>10.742000000000001</c:v>
                </c:pt>
                <c:pt idx="42">
                  <c:v>10.566000000000001</c:v>
                </c:pt>
                <c:pt idx="43">
                  <c:v>10.788</c:v>
                </c:pt>
                <c:pt idx="44">
                  <c:v>11.006</c:v>
                </c:pt>
                <c:pt idx="45">
                  <c:v>10.95</c:v>
                </c:pt>
                <c:pt idx="46">
                  <c:v>11.036</c:v>
                </c:pt>
                <c:pt idx="47">
                  <c:v>11.273999999999999</c:v>
                </c:pt>
                <c:pt idx="48">
                  <c:v>11.166</c:v>
                </c:pt>
                <c:pt idx="49">
                  <c:v>11.086</c:v>
                </c:pt>
                <c:pt idx="50">
                  <c:v>10.944000000000001</c:v>
                </c:pt>
                <c:pt idx="51">
                  <c:v>10.625999999999999</c:v>
                </c:pt>
                <c:pt idx="52">
                  <c:v>10.92</c:v>
                </c:pt>
                <c:pt idx="53">
                  <c:v>10.846</c:v>
                </c:pt>
                <c:pt idx="54">
                  <c:v>10.97</c:v>
                </c:pt>
                <c:pt idx="55">
                  <c:v>11.032</c:v>
                </c:pt>
                <c:pt idx="56">
                  <c:v>10.552</c:v>
                </c:pt>
                <c:pt idx="57">
                  <c:v>10.412000000000001</c:v>
                </c:pt>
                <c:pt idx="58">
                  <c:v>10.372</c:v>
                </c:pt>
                <c:pt idx="59">
                  <c:v>10.486000000000001</c:v>
                </c:pt>
                <c:pt idx="60">
                  <c:v>10.37</c:v>
                </c:pt>
                <c:pt idx="61">
                  <c:v>10.37</c:v>
                </c:pt>
                <c:pt idx="62">
                  <c:v>10.036</c:v>
                </c:pt>
                <c:pt idx="63">
                  <c:v>9.9049999999999994</c:v>
                </c:pt>
                <c:pt idx="64">
                  <c:v>10.112</c:v>
                </c:pt>
                <c:pt idx="65">
                  <c:v>10.058</c:v>
                </c:pt>
                <c:pt idx="66">
                  <c:v>9.6359999999999992</c:v>
                </c:pt>
                <c:pt idx="67">
                  <c:v>8.6059999999999999</c:v>
                </c:pt>
                <c:pt idx="68">
                  <c:v>8.6839999999999993</c:v>
                </c:pt>
                <c:pt idx="69">
                  <c:v>8.6419999999999995</c:v>
                </c:pt>
                <c:pt idx="70">
                  <c:v>8.7520000000000007</c:v>
                </c:pt>
                <c:pt idx="71">
                  <c:v>8.3940000000000001</c:v>
                </c:pt>
                <c:pt idx="72">
                  <c:v>8.1530000000000005</c:v>
                </c:pt>
                <c:pt idx="73">
                  <c:v>8.0419999999999998</c:v>
                </c:pt>
                <c:pt idx="74">
                  <c:v>8.0500000000000007</c:v>
                </c:pt>
                <c:pt idx="75">
                  <c:v>8.3469999999999995</c:v>
                </c:pt>
                <c:pt idx="76">
                  <c:v>8.4860000000000007</c:v>
                </c:pt>
                <c:pt idx="77">
                  <c:v>8.609</c:v>
                </c:pt>
                <c:pt idx="78">
                  <c:v>8.3719999999999999</c:v>
                </c:pt>
                <c:pt idx="79">
                  <c:v>8.327</c:v>
                </c:pt>
                <c:pt idx="80">
                  <c:v>8.4329999999999998</c:v>
                </c:pt>
                <c:pt idx="81">
                  <c:v>8.4</c:v>
                </c:pt>
                <c:pt idx="82">
                  <c:v>8.3070000000000004</c:v>
                </c:pt>
                <c:pt idx="83">
                  <c:v>8.1519999999999992</c:v>
                </c:pt>
                <c:pt idx="84">
                  <c:v>8.2799999999999994</c:v>
                </c:pt>
                <c:pt idx="85">
                  <c:v>8.2880000000000003</c:v>
                </c:pt>
                <c:pt idx="86">
                  <c:v>8.52</c:v>
                </c:pt>
                <c:pt idx="87">
                  <c:v>8.5350000000000001</c:v>
                </c:pt>
                <c:pt idx="88">
                  <c:v>8.5990000000000002</c:v>
                </c:pt>
                <c:pt idx="89">
                  <c:v>8.5009999999999994</c:v>
                </c:pt>
                <c:pt idx="90">
                  <c:v>8.5190000000000001</c:v>
                </c:pt>
                <c:pt idx="91">
                  <c:v>8.2460000000000004</c:v>
                </c:pt>
                <c:pt idx="92">
                  <c:v>8.1300000000000008</c:v>
                </c:pt>
                <c:pt idx="93">
                  <c:v>8.0779999999999994</c:v>
                </c:pt>
                <c:pt idx="94">
                  <c:v>8.0879999999999992</c:v>
                </c:pt>
                <c:pt idx="95">
                  <c:v>8.0190000000000001</c:v>
                </c:pt>
                <c:pt idx="96">
                  <c:v>8.1959999999999997</c:v>
                </c:pt>
                <c:pt idx="97">
                  <c:v>7.7709999999999999</c:v>
                </c:pt>
                <c:pt idx="98">
                  <c:v>7.867</c:v>
                </c:pt>
                <c:pt idx="99">
                  <c:v>7.8929999999999998</c:v>
                </c:pt>
                <c:pt idx="100">
                  <c:v>7.9240000000000004</c:v>
                </c:pt>
                <c:pt idx="101">
                  <c:v>7.9489999999999998</c:v>
                </c:pt>
                <c:pt idx="102">
                  <c:v>8.4359999999999999</c:v>
                </c:pt>
                <c:pt idx="103">
                  <c:v>8.6379999999999999</c:v>
                </c:pt>
                <c:pt idx="104">
                  <c:v>8.7859999999999996</c:v>
                </c:pt>
                <c:pt idx="105">
                  <c:v>8.7609999999999992</c:v>
                </c:pt>
                <c:pt idx="106">
                  <c:v>8.8460000000000001</c:v>
                </c:pt>
                <c:pt idx="107">
                  <c:v>8.7729999999999997</c:v>
                </c:pt>
                <c:pt idx="108">
                  <c:v>8.9169999999999998</c:v>
                </c:pt>
                <c:pt idx="109">
                  <c:v>8.9689999999999994</c:v>
                </c:pt>
                <c:pt idx="110">
                  <c:v>8.827</c:v>
                </c:pt>
                <c:pt idx="111">
                  <c:v>9.0329999999999995</c:v>
                </c:pt>
                <c:pt idx="112">
                  <c:v>8.9819999999999993</c:v>
                </c:pt>
                <c:pt idx="113">
                  <c:v>8.8439999999999994</c:v>
                </c:pt>
                <c:pt idx="114">
                  <c:v>8.8759999999999994</c:v>
                </c:pt>
                <c:pt idx="115">
                  <c:v>8.9290000000000003</c:v>
                </c:pt>
                <c:pt idx="116">
                  <c:v>9.0500000000000007</c:v>
                </c:pt>
                <c:pt idx="117">
                  <c:v>9.2690000000000001</c:v>
                </c:pt>
                <c:pt idx="118">
                  <c:v>9.1</c:v>
                </c:pt>
                <c:pt idx="119">
                  <c:v>9.1690000000000005</c:v>
                </c:pt>
                <c:pt idx="120">
                  <c:v>9.1129999999999995</c:v>
                </c:pt>
                <c:pt idx="121">
                  <c:v>9.125</c:v>
                </c:pt>
                <c:pt idx="122">
                  <c:v>8.9060000000000006</c:v>
                </c:pt>
                <c:pt idx="123">
                  <c:v>8.9870000000000001</c:v>
                </c:pt>
                <c:pt idx="124">
                  <c:v>9.1780000000000008</c:v>
                </c:pt>
                <c:pt idx="125">
                  <c:v>9.0310000000000006</c:v>
                </c:pt>
                <c:pt idx="126">
                  <c:v>9.1379999999999999</c:v>
                </c:pt>
                <c:pt idx="127">
                  <c:v>9.2330000000000005</c:v>
                </c:pt>
                <c:pt idx="128">
                  <c:v>9.3019999999999996</c:v>
                </c:pt>
                <c:pt idx="129">
                  <c:v>9.484</c:v>
                </c:pt>
                <c:pt idx="130">
                  <c:v>9.41</c:v>
                </c:pt>
                <c:pt idx="131">
                  <c:v>9.0690000000000008</c:v>
                </c:pt>
                <c:pt idx="132">
                  <c:v>8.8870000000000005</c:v>
                </c:pt>
                <c:pt idx="133">
                  <c:v>8.9149999999999991</c:v>
                </c:pt>
                <c:pt idx="134">
                  <c:v>9</c:v>
                </c:pt>
                <c:pt idx="135">
                  <c:v>9.0009999999999994</c:v>
                </c:pt>
                <c:pt idx="136">
                  <c:v>8.8659999999999997</c:v>
                </c:pt>
                <c:pt idx="137">
                  <c:v>8.7119999999999997</c:v>
                </c:pt>
                <c:pt idx="138">
                  <c:v>8.8290000000000006</c:v>
                </c:pt>
                <c:pt idx="139">
                  <c:v>9.2119999999999997</c:v>
                </c:pt>
                <c:pt idx="140">
                  <c:v>9.3079999999999998</c:v>
                </c:pt>
                <c:pt idx="141">
                  <c:v>9.2579999999999991</c:v>
                </c:pt>
                <c:pt idx="142">
                  <c:v>9.4670000000000005</c:v>
                </c:pt>
                <c:pt idx="143">
                  <c:v>9.57</c:v>
                </c:pt>
                <c:pt idx="144">
                  <c:v>9.68</c:v>
                </c:pt>
                <c:pt idx="145">
                  <c:v>9.8109999999999999</c:v>
                </c:pt>
                <c:pt idx="146">
                  <c:v>9.7149999999999999</c:v>
                </c:pt>
                <c:pt idx="147">
                  <c:v>9.6880000000000006</c:v>
                </c:pt>
                <c:pt idx="148">
                  <c:v>9.782</c:v>
                </c:pt>
                <c:pt idx="149">
                  <c:v>9.7629999999999999</c:v>
                </c:pt>
                <c:pt idx="150">
                  <c:v>9.625</c:v>
                </c:pt>
                <c:pt idx="151">
                  <c:v>9.6549999999999994</c:v>
                </c:pt>
                <c:pt idx="152">
                  <c:v>9.5050000000000008</c:v>
                </c:pt>
                <c:pt idx="153">
                  <c:v>9.2929999999999993</c:v>
                </c:pt>
                <c:pt idx="154">
                  <c:v>9.4949999999999992</c:v>
                </c:pt>
                <c:pt idx="155">
                  <c:v>9.6630000000000003</c:v>
                </c:pt>
                <c:pt idx="156">
                  <c:v>9.8040000000000003</c:v>
                </c:pt>
                <c:pt idx="157">
                  <c:v>9.4260000000000002</c:v>
                </c:pt>
                <c:pt idx="158">
                  <c:v>9.5519999999999996</c:v>
                </c:pt>
                <c:pt idx="159">
                  <c:v>9.1709999999999994</c:v>
                </c:pt>
                <c:pt idx="160">
                  <c:v>9.2240000000000002</c:v>
                </c:pt>
                <c:pt idx="161">
                  <c:v>9.2799999999999994</c:v>
                </c:pt>
                <c:pt idx="162">
                  <c:v>9.0809999999999995</c:v>
                </c:pt>
                <c:pt idx="163">
                  <c:v>9.2629999999999999</c:v>
                </c:pt>
                <c:pt idx="164">
                  <c:v>9.1300000000000008</c:v>
                </c:pt>
                <c:pt idx="165">
                  <c:v>9.4700000000000006</c:v>
                </c:pt>
                <c:pt idx="166">
                  <c:v>9.2270000000000003</c:v>
                </c:pt>
                <c:pt idx="167">
                  <c:v>9.2949999999999999</c:v>
                </c:pt>
                <c:pt idx="168">
                  <c:v>9.3390000000000004</c:v>
                </c:pt>
                <c:pt idx="169">
                  <c:v>9.4589999999999996</c:v>
                </c:pt>
                <c:pt idx="170">
                  <c:v>9.4920000000000009</c:v>
                </c:pt>
                <c:pt idx="171">
                  <c:v>9.1579999999999995</c:v>
                </c:pt>
                <c:pt idx="172">
                  <c:v>9.282</c:v>
                </c:pt>
                <c:pt idx="173">
                  <c:v>9.2010000000000005</c:v>
                </c:pt>
                <c:pt idx="174">
                  <c:v>9.8940000000000001</c:v>
                </c:pt>
                <c:pt idx="175">
                  <c:v>10.036</c:v>
                </c:pt>
                <c:pt idx="176">
                  <c:v>10.394</c:v>
                </c:pt>
                <c:pt idx="177">
                  <c:v>10.224</c:v>
                </c:pt>
                <c:pt idx="178">
                  <c:v>9.6419999999999995</c:v>
                </c:pt>
                <c:pt idx="179">
                  <c:v>9.6359999999999992</c:v>
                </c:pt>
                <c:pt idx="180">
                  <c:v>9.266</c:v>
                </c:pt>
                <c:pt idx="181">
                  <c:v>8.7720000000000002</c:v>
                </c:pt>
                <c:pt idx="182">
                  <c:v>9.0969999999999995</c:v>
                </c:pt>
                <c:pt idx="183">
                  <c:v>9.1170000000000009</c:v>
                </c:pt>
                <c:pt idx="184">
                  <c:v>8.76</c:v>
                </c:pt>
                <c:pt idx="185">
                  <c:v>8.3379999999999992</c:v>
                </c:pt>
                <c:pt idx="186">
                  <c:v>8.2189999999999994</c:v>
                </c:pt>
                <c:pt idx="187">
                  <c:v>8.2880000000000003</c:v>
                </c:pt>
                <c:pt idx="188">
                  <c:v>8.4649999999999999</c:v>
                </c:pt>
                <c:pt idx="189">
                  <c:v>8.3680000000000003</c:v>
                </c:pt>
                <c:pt idx="190">
                  <c:v>8.4649999999999999</c:v>
                </c:pt>
                <c:pt idx="191">
                  <c:v>8.0060000000000002</c:v>
                </c:pt>
                <c:pt idx="192">
                  <c:v>8.0449999999999999</c:v>
                </c:pt>
                <c:pt idx="193">
                  <c:v>8.1210000000000004</c:v>
                </c:pt>
                <c:pt idx="194">
                  <c:v>8.4290000000000003</c:v>
                </c:pt>
                <c:pt idx="195">
                  <c:v>8.4320000000000004</c:v>
                </c:pt>
                <c:pt idx="196">
                  <c:v>8.5839999999999996</c:v>
                </c:pt>
                <c:pt idx="197">
                  <c:v>8.516</c:v>
                </c:pt>
                <c:pt idx="198">
                  <c:v>8.3520000000000003</c:v>
                </c:pt>
                <c:pt idx="199">
                  <c:v>8.4860000000000007</c:v>
                </c:pt>
                <c:pt idx="200">
                  <c:v>8.3439999999999994</c:v>
                </c:pt>
                <c:pt idx="201">
                  <c:v>8.8170000000000002</c:v>
                </c:pt>
                <c:pt idx="202">
                  <c:v>9.1709999999999994</c:v>
                </c:pt>
                <c:pt idx="203">
                  <c:v>8.7550000000000008</c:v>
                </c:pt>
                <c:pt idx="204">
                  <c:v>8.3379999999999992</c:v>
                </c:pt>
                <c:pt idx="205">
                  <c:v>8.0449999999999999</c:v>
                </c:pt>
                <c:pt idx="206">
                  <c:v>8.2409999999999997</c:v>
                </c:pt>
                <c:pt idx="207">
                  <c:v>8.0079999999999991</c:v>
                </c:pt>
                <c:pt idx="208">
                  <c:v>7.8540000000000001</c:v>
                </c:pt>
                <c:pt idx="209">
                  <c:v>8.2889999999999997</c:v>
                </c:pt>
                <c:pt idx="210">
                  <c:v>8.2210000000000001</c:v>
                </c:pt>
                <c:pt idx="211">
                  <c:v>7.9980000000000002</c:v>
                </c:pt>
                <c:pt idx="212">
                  <c:v>8.1</c:v>
                </c:pt>
                <c:pt idx="213">
                  <c:v>8.6910000000000007</c:v>
                </c:pt>
                <c:pt idx="214">
                  <c:v>8.8369999999999997</c:v>
                </c:pt>
                <c:pt idx="215">
                  <c:v>8.6609999999999996</c:v>
                </c:pt>
                <c:pt idx="216">
                  <c:v>8.6969999999999992</c:v>
                </c:pt>
                <c:pt idx="217">
                  <c:v>8.3930000000000007</c:v>
                </c:pt>
                <c:pt idx="218">
                  <c:v>7.9290000000000003</c:v>
                </c:pt>
                <c:pt idx="219">
                  <c:v>8.1129999999999995</c:v>
                </c:pt>
                <c:pt idx="220">
                  <c:v>8.2270000000000003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2B-4C4D-933D-5D05B6CB6A71}"/>
            </c:ext>
          </c:extLst>
        </c:ser>
        <c:ser>
          <c:idx val="0"/>
          <c:order val="1"/>
          <c:tx>
            <c:strRef>
              <c:f>'Bank Sector In-Sample'!$J$4</c:f>
              <c:strCache>
                <c:ptCount val="1"/>
                <c:pt idx="0">
                  <c:v>SMA 5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In-Sample'!$A$5:$A$257</c:f>
              <c:numCache>
                <c:formatCode>d\-mmm\-yy</c:formatCode>
                <c:ptCount val="253"/>
                <c:pt idx="0">
                  <c:v>44242</c:v>
                </c:pt>
                <c:pt idx="1">
                  <c:v>44239</c:v>
                </c:pt>
                <c:pt idx="2">
                  <c:v>44238</c:v>
                </c:pt>
                <c:pt idx="3">
                  <c:v>44237</c:v>
                </c:pt>
                <c:pt idx="4">
                  <c:v>44236</c:v>
                </c:pt>
                <c:pt idx="5">
                  <c:v>44235</c:v>
                </c:pt>
                <c:pt idx="6">
                  <c:v>44232</c:v>
                </c:pt>
                <c:pt idx="7">
                  <c:v>44231</c:v>
                </c:pt>
                <c:pt idx="8">
                  <c:v>44230</c:v>
                </c:pt>
                <c:pt idx="9">
                  <c:v>44229</c:v>
                </c:pt>
                <c:pt idx="10">
                  <c:v>44228</c:v>
                </c:pt>
                <c:pt idx="11">
                  <c:v>44225</c:v>
                </c:pt>
                <c:pt idx="12">
                  <c:v>44224</c:v>
                </c:pt>
                <c:pt idx="13">
                  <c:v>44223</c:v>
                </c:pt>
                <c:pt idx="14">
                  <c:v>44222</c:v>
                </c:pt>
                <c:pt idx="15">
                  <c:v>44221</c:v>
                </c:pt>
                <c:pt idx="16">
                  <c:v>44218</c:v>
                </c:pt>
                <c:pt idx="17">
                  <c:v>44217</c:v>
                </c:pt>
                <c:pt idx="18">
                  <c:v>44216</c:v>
                </c:pt>
                <c:pt idx="19">
                  <c:v>44215</c:v>
                </c:pt>
                <c:pt idx="20">
                  <c:v>44214</c:v>
                </c:pt>
                <c:pt idx="21">
                  <c:v>44211</c:v>
                </c:pt>
                <c:pt idx="22">
                  <c:v>44210</c:v>
                </c:pt>
                <c:pt idx="23">
                  <c:v>44209</c:v>
                </c:pt>
                <c:pt idx="24">
                  <c:v>44208</c:v>
                </c:pt>
                <c:pt idx="25">
                  <c:v>44207</c:v>
                </c:pt>
                <c:pt idx="26">
                  <c:v>44204</c:v>
                </c:pt>
                <c:pt idx="27">
                  <c:v>44203</c:v>
                </c:pt>
                <c:pt idx="28">
                  <c:v>44202</c:v>
                </c:pt>
                <c:pt idx="29">
                  <c:v>44201</c:v>
                </c:pt>
                <c:pt idx="30">
                  <c:v>44200</c:v>
                </c:pt>
                <c:pt idx="31">
                  <c:v>44195</c:v>
                </c:pt>
                <c:pt idx="32">
                  <c:v>44194</c:v>
                </c:pt>
                <c:pt idx="33">
                  <c:v>44193</c:v>
                </c:pt>
                <c:pt idx="34">
                  <c:v>44188</c:v>
                </c:pt>
                <c:pt idx="35">
                  <c:v>44187</c:v>
                </c:pt>
                <c:pt idx="36">
                  <c:v>44186</c:v>
                </c:pt>
                <c:pt idx="37">
                  <c:v>44183</c:v>
                </c:pt>
                <c:pt idx="38">
                  <c:v>44182</c:v>
                </c:pt>
                <c:pt idx="39">
                  <c:v>44181</c:v>
                </c:pt>
                <c:pt idx="40">
                  <c:v>44180</c:v>
                </c:pt>
                <c:pt idx="41">
                  <c:v>44179</c:v>
                </c:pt>
                <c:pt idx="42">
                  <c:v>44176</c:v>
                </c:pt>
                <c:pt idx="43">
                  <c:v>44175</c:v>
                </c:pt>
                <c:pt idx="44">
                  <c:v>44174</c:v>
                </c:pt>
                <c:pt idx="45">
                  <c:v>44173</c:v>
                </c:pt>
                <c:pt idx="46">
                  <c:v>44172</c:v>
                </c:pt>
                <c:pt idx="47">
                  <c:v>44169</c:v>
                </c:pt>
                <c:pt idx="48">
                  <c:v>44168</c:v>
                </c:pt>
                <c:pt idx="49">
                  <c:v>44167</c:v>
                </c:pt>
                <c:pt idx="50">
                  <c:v>44166</c:v>
                </c:pt>
                <c:pt idx="51">
                  <c:v>44165</c:v>
                </c:pt>
                <c:pt idx="52">
                  <c:v>44162</c:v>
                </c:pt>
                <c:pt idx="53">
                  <c:v>44161</c:v>
                </c:pt>
                <c:pt idx="54">
                  <c:v>44160</c:v>
                </c:pt>
                <c:pt idx="55">
                  <c:v>44159</c:v>
                </c:pt>
                <c:pt idx="56">
                  <c:v>44158</c:v>
                </c:pt>
                <c:pt idx="57">
                  <c:v>44155</c:v>
                </c:pt>
                <c:pt idx="58">
                  <c:v>44154</c:v>
                </c:pt>
                <c:pt idx="59">
                  <c:v>44153</c:v>
                </c:pt>
                <c:pt idx="60">
                  <c:v>44152</c:v>
                </c:pt>
                <c:pt idx="61">
                  <c:v>44151</c:v>
                </c:pt>
                <c:pt idx="62">
                  <c:v>44148</c:v>
                </c:pt>
                <c:pt idx="63">
                  <c:v>44147</c:v>
                </c:pt>
                <c:pt idx="64">
                  <c:v>44146</c:v>
                </c:pt>
                <c:pt idx="65">
                  <c:v>44145</c:v>
                </c:pt>
                <c:pt idx="66">
                  <c:v>44144</c:v>
                </c:pt>
                <c:pt idx="67">
                  <c:v>44141</c:v>
                </c:pt>
                <c:pt idx="68">
                  <c:v>44140</c:v>
                </c:pt>
                <c:pt idx="69">
                  <c:v>44139</c:v>
                </c:pt>
                <c:pt idx="70">
                  <c:v>44138</c:v>
                </c:pt>
                <c:pt idx="71">
                  <c:v>44137</c:v>
                </c:pt>
                <c:pt idx="72">
                  <c:v>44134</c:v>
                </c:pt>
                <c:pt idx="73">
                  <c:v>44133</c:v>
                </c:pt>
                <c:pt idx="74">
                  <c:v>44132</c:v>
                </c:pt>
                <c:pt idx="75">
                  <c:v>44131</c:v>
                </c:pt>
                <c:pt idx="76">
                  <c:v>44130</c:v>
                </c:pt>
                <c:pt idx="77">
                  <c:v>44127</c:v>
                </c:pt>
                <c:pt idx="78">
                  <c:v>44126</c:v>
                </c:pt>
                <c:pt idx="79">
                  <c:v>44125</c:v>
                </c:pt>
                <c:pt idx="80">
                  <c:v>44124</c:v>
                </c:pt>
                <c:pt idx="81">
                  <c:v>44123</c:v>
                </c:pt>
                <c:pt idx="82">
                  <c:v>44120</c:v>
                </c:pt>
                <c:pt idx="83">
                  <c:v>44119</c:v>
                </c:pt>
                <c:pt idx="84">
                  <c:v>44118</c:v>
                </c:pt>
                <c:pt idx="85">
                  <c:v>44117</c:v>
                </c:pt>
                <c:pt idx="86">
                  <c:v>44116</c:v>
                </c:pt>
                <c:pt idx="87">
                  <c:v>44113</c:v>
                </c:pt>
                <c:pt idx="88">
                  <c:v>44112</c:v>
                </c:pt>
                <c:pt idx="89">
                  <c:v>44111</c:v>
                </c:pt>
                <c:pt idx="90">
                  <c:v>44110</c:v>
                </c:pt>
                <c:pt idx="91">
                  <c:v>44109</c:v>
                </c:pt>
                <c:pt idx="92">
                  <c:v>44106</c:v>
                </c:pt>
                <c:pt idx="93">
                  <c:v>44105</c:v>
                </c:pt>
                <c:pt idx="94">
                  <c:v>44104</c:v>
                </c:pt>
                <c:pt idx="95">
                  <c:v>44103</c:v>
                </c:pt>
                <c:pt idx="96">
                  <c:v>44102</c:v>
                </c:pt>
                <c:pt idx="97">
                  <c:v>44099</c:v>
                </c:pt>
                <c:pt idx="98">
                  <c:v>44098</c:v>
                </c:pt>
                <c:pt idx="99">
                  <c:v>44097</c:v>
                </c:pt>
                <c:pt idx="100">
                  <c:v>44096</c:v>
                </c:pt>
                <c:pt idx="101">
                  <c:v>44095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44085</c:v>
                </c:pt>
                <c:pt idx="108">
                  <c:v>44084</c:v>
                </c:pt>
                <c:pt idx="109">
                  <c:v>44083</c:v>
                </c:pt>
                <c:pt idx="110">
                  <c:v>44082</c:v>
                </c:pt>
                <c:pt idx="111">
                  <c:v>44081</c:v>
                </c:pt>
                <c:pt idx="112">
                  <c:v>44078</c:v>
                </c:pt>
                <c:pt idx="113">
                  <c:v>44077</c:v>
                </c:pt>
                <c:pt idx="114">
                  <c:v>44076</c:v>
                </c:pt>
                <c:pt idx="115">
                  <c:v>44075</c:v>
                </c:pt>
                <c:pt idx="116">
                  <c:v>44074</c:v>
                </c:pt>
                <c:pt idx="117">
                  <c:v>44071</c:v>
                </c:pt>
                <c:pt idx="118">
                  <c:v>44070</c:v>
                </c:pt>
                <c:pt idx="119">
                  <c:v>44069</c:v>
                </c:pt>
                <c:pt idx="120">
                  <c:v>44068</c:v>
                </c:pt>
                <c:pt idx="121">
                  <c:v>44067</c:v>
                </c:pt>
                <c:pt idx="122">
                  <c:v>44064</c:v>
                </c:pt>
                <c:pt idx="123">
                  <c:v>44063</c:v>
                </c:pt>
                <c:pt idx="124">
                  <c:v>44062</c:v>
                </c:pt>
                <c:pt idx="125">
                  <c:v>44061</c:v>
                </c:pt>
                <c:pt idx="126">
                  <c:v>44060</c:v>
                </c:pt>
                <c:pt idx="127">
                  <c:v>44057</c:v>
                </c:pt>
                <c:pt idx="128">
                  <c:v>44056</c:v>
                </c:pt>
                <c:pt idx="129">
                  <c:v>44055</c:v>
                </c:pt>
                <c:pt idx="130">
                  <c:v>44054</c:v>
                </c:pt>
                <c:pt idx="131">
                  <c:v>44053</c:v>
                </c:pt>
                <c:pt idx="132">
                  <c:v>44050</c:v>
                </c:pt>
                <c:pt idx="133">
                  <c:v>44049</c:v>
                </c:pt>
                <c:pt idx="134">
                  <c:v>44048</c:v>
                </c:pt>
                <c:pt idx="135">
                  <c:v>44047</c:v>
                </c:pt>
                <c:pt idx="136">
                  <c:v>44046</c:v>
                </c:pt>
                <c:pt idx="137">
                  <c:v>44043</c:v>
                </c:pt>
                <c:pt idx="138">
                  <c:v>44042</c:v>
                </c:pt>
                <c:pt idx="139">
                  <c:v>44041</c:v>
                </c:pt>
                <c:pt idx="140">
                  <c:v>44040</c:v>
                </c:pt>
                <c:pt idx="141">
                  <c:v>44039</c:v>
                </c:pt>
                <c:pt idx="142">
                  <c:v>44036</c:v>
                </c:pt>
                <c:pt idx="143">
                  <c:v>44035</c:v>
                </c:pt>
                <c:pt idx="144">
                  <c:v>44034</c:v>
                </c:pt>
                <c:pt idx="145">
                  <c:v>44033</c:v>
                </c:pt>
                <c:pt idx="146">
                  <c:v>44032</c:v>
                </c:pt>
                <c:pt idx="147">
                  <c:v>44029</c:v>
                </c:pt>
                <c:pt idx="148">
                  <c:v>44028</c:v>
                </c:pt>
                <c:pt idx="149">
                  <c:v>44027</c:v>
                </c:pt>
                <c:pt idx="150">
                  <c:v>44026</c:v>
                </c:pt>
                <c:pt idx="151">
                  <c:v>44025</c:v>
                </c:pt>
                <c:pt idx="152">
                  <c:v>44022</c:v>
                </c:pt>
                <c:pt idx="153">
                  <c:v>44021</c:v>
                </c:pt>
                <c:pt idx="154">
                  <c:v>44020</c:v>
                </c:pt>
                <c:pt idx="155">
                  <c:v>44019</c:v>
                </c:pt>
                <c:pt idx="156">
                  <c:v>44018</c:v>
                </c:pt>
                <c:pt idx="157">
                  <c:v>44015</c:v>
                </c:pt>
                <c:pt idx="158">
                  <c:v>44014</c:v>
                </c:pt>
                <c:pt idx="159">
                  <c:v>44013</c:v>
                </c:pt>
                <c:pt idx="160">
                  <c:v>44012</c:v>
                </c:pt>
                <c:pt idx="161">
                  <c:v>44011</c:v>
                </c:pt>
                <c:pt idx="162">
                  <c:v>44008</c:v>
                </c:pt>
                <c:pt idx="163">
                  <c:v>44007</c:v>
                </c:pt>
                <c:pt idx="164">
                  <c:v>44006</c:v>
                </c:pt>
                <c:pt idx="165">
                  <c:v>44005</c:v>
                </c:pt>
                <c:pt idx="166">
                  <c:v>44004</c:v>
                </c:pt>
                <c:pt idx="167">
                  <c:v>44001</c:v>
                </c:pt>
                <c:pt idx="168">
                  <c:v>44000</c:v>
                </c:pt>
                <c:pt idx="169">
                  <c:v>43999</c:v>
                </c:pt>
                <c:pt idx="170">
                  <c:v>43998</c:v>
                </c:pt>
                <c:pt idx="171">
                  <c:v>43997</c:v>
                </c:pt>
                <c:pt idx="172">
                  <c:v>43994</c:v>
                </c:pt>
                <c:pt idx="173">
                  <c:v>43993</c:v>
                </c:pt>
                <c:pt idx="174">
                  <c:v>43992</c:v>
                </c:pt>
                <c:pt idx="175">
                  <c:v>43991</c:v>
                </c:pt>
                <c:pt idx="176">
                  <c:v>43990</c:v>
                </c:pt>
                <c:pt idx="177">
                  <c:v>43987</c:v>
                </c:pt>
                <c:pt idx="178">
                  <c:v>43986</c:v>
                </c:pt>
                <c:pt idx="179">
                  <c:v>43985</c:v>
                </c:pt>
                <c:pt idx="180">
                  <c:v>43984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43973</c:v>
                </c:pt>
                <c:pt idx="187">
                  <c:v>43972</c:v>
                </c:pt>
                <c:pt idx="188">
                  <c:v>43971</c:v>
                </c:pt>
                <c:pt idx="189">
                  <c:v>43970</c:v>
                </c:pt>
                <c:pt idx="190">
                  <c:v>43969</c:v>
                </c:pt>
                <c:pt idx="191">
                  <c:v>43966</c:v>
                </c:pt>
                <c:pt idx="192">
                  <c:v>43965</c:v>
                </c:pt>
                <c:pt idx="193">
                  <c:v>43964</c:v>
                </c:pt>
                <c:pt idx="194">
                  <c:v>43963</c:v>
                </c:pt>
                <c:pt idx="195">
                  <c:v>43962</c:v>
                </c:pt>
                <c:pt idx="196">
                  <c:v>43959</c:v>
                </c:pt>
                <c:pt idx="197">
                  <c:v>43958</c:v>
                </c:pt>
                <c:pt idx="198">
                  <c:v>43957</c:v>
                </c:pt>
                <c:pt idx="199">
                  <c:v>43956</c:v>
                </c:pt>
                <c:pt idx="200">
                  <c:v>43955</c:v>
                </c:pt>
                <c:pt idx="201">
                  <c:v>43951</c:v>
                </c:pt>
                <c:pt idx="202">
                  <c:v>43950</c:v>
                </c:pt>
                <c:pt idx="203">
                  <c:v>43949</c:v>
                </c:pt>
                <c:pt idx="204">
                  <c:v>43948</c:v>
                </c:pt>
                <c:pt idx="205">
                  <c:v>43945</c:v>
                </c:pt>
                <c:pt idx="206">
                  <c:v>43944</c:v>
                </c:pt>
                <c:pt idx="207">
                  <c:v>43943</c:v>
                </c:pt>
                <c:pt idx="208">
                  <c:v>43942</c:v>
                </c:pt>
                <c:pt idx="209">
                  <c:v>43941</c:v>
                </c:pt>
                <c:pt idx="210">
                  <c:v>43938</c:v>
                </c:pt>
                <c:pt idx="211">
                  <c:v>43937</c:v>
                </c:pt>
                <c:pt idx="212">
                  <c:v>43936</c:v>
                </c:pt>
                <c:pt idx="213">
                  <c:v>43935</c:v>
                </c:pt>
                <c:pt idx="214">
                  <c:v>43930</c:v>
                </c:pt>
                <c:pt idx="215">
                  <c:v>43929</c:v>
                </c:pt>
                <c:pt idx="216">
                  <c:v>43928</c:v>
                </c:pt>
                <c:pt idx="217">
                  <c:v>43927</c:v>
                </c:pt>
                <c:pt idx="218">
                  <c:v>43924</c:v>
                </c:pt>
                <c:pt idx="219">
                  <c:v>43923</c:v>
                </c:pt>
                <c:pt idx="220">
                  <c:v>43922</c:v>
                </c:pt>
                <c:pt idx="221">
                  <c:v>43921</c:v>
                </c:pt>
                <c:pt idx="222">
                  <c:v>43920</c:v>
                </c:pt>
                <c:pt idx="223">
                  <c:v>43917</c:v>
                </c:pt>
                <c:pt idx="224">
                  <c:v>43916</c:v>
                </c:pt>
                <c:pt idx="225">
                  <c:v>43915</c:v>
                </c:pt>
                <c:pt idx="226">
                  <c:v>43914</c:v>
                </c:pt>
                <c:pt idx="227">
                  <c:v>43913</c:v>
                </c:pt>
                <c:pt idx="228">
                  <c:v>43910</c:v>
                </c:pt>
                <c:pt idx="229">
                  <c:v>43909</c:v>
                </c:pt>
                <c:pt idx="230">
                  <c:v>43908</c:v>
                </c:pt>
                <c:pt idx="231">
                  <c:v>43907</c:v>
                </c:pt>
                <c:pt idx="232">
                  <c:v>43906</c:v>
                </c:pt>
                <c:pt idx="233">
                  <c:v>43903</c:v>
                </c:pt>
                <c:pt idx="234">
                  <c:v>43902</c:v>
                </c:pt>
                <c:pt idx="235">
                  <c:v>43901</c:v>
                </c:pt>
                <c:pt idx="236">
                  <c:v>43900</c:v>
                </c:pt>
                <c:pt idx="237">
                  <c:v>43899</c:v>
                </c:pt>
                <c:pt idx="238">
                  <c:v>43896</c:v>
                </c:pt>
                <c:pt idx="239">
                  <c:v>43895</c:v>
                </c:pt>
                <c:pt idx="240">
                  <c:v>43894</c:v>
                </c:pt>
                <c:pt idx="241">
                  <c:v>43893</c:v>
                </c:pt>
                <c:pt idx="242">
                  <c:v>43892</c:v>
                </c:pt>
                <c:pt idx="243">
                  <c:v>43889</c:v>
                </c:pt>
                <c:pt idx="244">
                  <c:v>43888</c:v>
                </c:pt>
                <c:pt idx="245">
                  <c:v>43887</c:v>
                </c:pt>
                <c:pt idx="246">
                  <c:v>43886</c:v>
                </c:pt>
                <c:pt idx="247">
                  <c:v>43885</c:v>
                </c:pt>
                <c:pt idx="248">
                  <c:v>43882</c:v>
                </c:pt>
                <c:pt idx="249">
                  <c:v>43881</c:v>
                </c:pt>
                <c:pt idx="250">
                  <c:v>43880</c:v>
                </c:pt>
                <c:pt idx="251">
                  <c:v>43879</c:v>
                </c:pt>
                <c:pt idx="252">
                  <c:v>43878</c:v>
                </c:pt>
              </c:numCache>
            </c:numRef>
          </c:cat>
          <c:val>
            <c:numRef>
              <c:f>'Bank Sector In-Sample'!$J$5:$J$225</c:f>
              <c:numCache>
                <c:formatCode>0.0</c:formatCode>
                <c:ptCount val="221"/>
                <c:pt idx="0">
                  <c:v>11.317600000000001</c:v>
                </c:pt>
                <c:pt idx="1">
                  <c:v>11.218800000000002</c:v>
                </c:pt>
                <c:pt idx="2">
                  <c:v>11.175599999999999</c:v>
                </c:pt>
                <c:pt idx="3">
                  <c:v>11.129200000000001</c:v>
                </c:pt>
                <c:pt idx="4">
                  <c:v>11.013999999999999</c:v>
                </c:pt>
                <c:pt idx="5">
                  <c:v>10.905600000000002</c:v>
                </c:pt>
                <c:pt idx="6">
                  <c:v>10.743600000000001</c:v>
                </c:pt>
                <c:pt idx="7">
                  <c:v>10.5868</c:v>
                </c:pt>
                <c:pt idx="8">
                  <c:v>10.500800000000002</c:v>
                </c:pt>
                <c:pt idx="9">
                  <c:v>10.456</c:v>
                </c:pt>
                <c:pt idx="10">
                  <c:v>10.4628</c:v>
                </c:pt>
                <c:pt idx="11">
                  <c:v>10.4924</c:v>
                </c:pt>
                <c:pt idx="12">
                  <c:v>10.5984</c:v>
                </c:pt>
                <c:pt idx="13">
                  <c:v>10.6968</c:v>
                </c:pt>
                <c:pt idx="14">
                  <c:v>10.81</c:v>
                </c:pt>
                <c:pt idx="15">
                  <c:v>10.8736</c:v>
                </c:pt>
                <c:pt idx="16">
                  <c:v>10.988000000000001</c:v>
                </c:pt>
                <c:pt idx="17">
                  <c:v>11.0192</c:v>
                </c:pt>
                <c:pt idx="18">
                  <c:v>11.0488</c:v>
                </c:pt>
                <c:pt idx="19">
                  <c:v>11.0656</c:v>
                </c:pt>
                <c:pt idx="20">
                  <c:v>11.118399999999999</c:v>
                </c:pt>
                <c:pt idx="21">
                  <c:v>11.116000000000001</c:v>
                </c:pt>
                <c:pt idx="22">
                  <c:v>11.1524</c:v>
                </c:pt>
                <c:pt idx="23">
                  <c:v>11.170399999999999</c:v>
                </c:pt>
                <c:pt idx="24">
                  <c:v>11.172800000000001</c:v>
                </c:pt>
                <c:pt idx="25">
                  <c:v>11.028</c:v>
                </c:pt>
                <c:pt idx="26">
                  <c:v>10.9124</c:v>
                </c:pt>
                <c:pt idx="27">
                  <c:v>10.813200000000002</c:v>
                </c:pt>
                <c:pt idx="28">
                  <c:v>10.690800000000001</c:v>
                </c:pt>
                <c:pt idx="29">
                  <c:v>10.612</c:v>
                </c:pt>
                <c:pt idx="30">
                  <c:v>10.645999999999999</c:v>
                </c:pt>
                <c:pt idx="31">
                  <c:v>10.6212</c:v>
                </c:pt>
                <c:pt idx="32">
                  <c:v>10.5288</c:v>
                </c:pt>
                <c:pt idx="33">
                  <c:v>10.515599999999999</c:v>
                </c:pt>
                <c:pt idx="34">
                  <c:v>10.5252</c:v>
                </c:pt>
                <c:pt idx="35">
                  <c:v>10.544</c:v>
                </c:pt>
                <c:pt idx="36">
                  <c:v>10.648</c:v>
                </c:pt>
                <c:pt idx="37">
                  <c:v>10.754</c:v>
                </c:pt>
                <c:pt idx="38">
                  <c:v>10.7484</c:v>
                </c:pt>
                <c:pt idx="39">
                  <c:v>10.7524</c:v>
                </c:pt>
                <c:pt idx="40">
                  <c:v>10.798000000000002</c:v>
                </c:pt>
                <c:pt idx="41">
                  <c:v>10.810400000000001</c:v>
                </c:pt>
                <c:pt idx="42">
                  <c:v>10.869200000000001</c:v>
                </c:pt>
                <c:pt idx="43">
                  <c:v>11.0108</c:v>
                </c:pt>
                <c:pt idx="44">
                  <c:v>11.086400000000001</c:v>
                </c:pt>
                <c:pt idx="45">
                  <c:v>11.102399999999999</c:v>
                </c:pt>
                <c:pt idx="46">
                  <c:v>11.1012</c:v>
                </c:pt>
                <c:pt idx="47">
                  <c:v>11.0192</c:v>
                </c:pt>
                <c:pt idx="48">
                  <c:v>10.948400000000001</c:v>
                </c:pt>
                <c:pt idx="49">
                  <c:v>10.884399999999999</c:v>
                </c:pt>
                <c:pt idx="50">
                  <c:v>10.8612</c:v>
                </c:pt>
                <c:pt idx="51">
                  <c:v>10.878799999999998</c:v>
                </c:pt>
                <c:pt idx="52">
                  <c:v>10.864000000000001</c:v>
                </c:pt>
                <c:pt idx="53">
                  <c:v>10.7624</c:v>
                </c:pt>
                <c:pt idx="54">
                  <c:v>10.6676</c:v>
                </c:pt>
                <c:pt idx="55">
                  <c:v>10.5708</c:v>
                </c:pt>
                <c:pt idx="56">
                  <c:v>10.4384</c:v>
                </c:pt>
                <c:pt idx="57">
                  <c:v>10.401999999999999</c:v>
                </c:pt>
                <c:pt idx="58">
                  <c:v>10.3268</c:v>
                </c:pt>
                <c:pt idx="59">
                  <c:v>10.2334</c:v>
                </c:pt>
                <c:pt idx="60">
                  <c:v>10.1586</c:v>
                </c:pt>
                <c:pt idx="61">
                  <c:v>10.0962</c:v>
                </c:pt>
                <c:pt idx="62">
                  <c:v>9.9494000000000007</c:v>
                </c:pt>
                <c:pt idx="63">
                  <c:v>9.6633999999999993</c:v>
                </c:pt>
                <c:pt idx="64">
                  <c:v>9.4192</c:v>
                </c:pt>
                <c:pt idx="65">
                  <c:v>9.1251999999999978</c:v>
                </c:pt>
                <c:pt idx="66">
                  <c:v>8.8640000000000008</c:v>
                </c:pt>
                <c:pt idx="67">
                  <c:v>8.6155999999999988</c:v>
                </c:pt>
                <c:pt idx="68">
                  <c:v>8.5250000000000004</c:v>
                </c:pt>
                <c:pt idx="69">
                  <c:v>8.3965999999999994</c:v>
                </c:pt>
                <c:pt idx="70">
                  <c:v>8.2782000000000018</c:v>
                </c:pt>
                <c:pt idx="71">
                  <c:v>8.1971999999999987</c:v>
                </c:pt>
                <c:pt idx="72">
                  <c:v>8.2156000000000002</c:v>
                </c:pt>
                <c:pt idx="73">
                  <c:v>8.3067999999999991</c:v>
                </c:pt>
                <c:pt idx="74">
                  <c:v>8.3727999999999998</c:v>
                </c:pt>
                <c:pt idx="75">
                  <c:v>8.4282000000000004</c:v>
                </c:pt>
                <c:pt idx="76">
                  <c:v>8.4453999999999994</c:v>
                </c:pt>
                <c:pt idx="77">
                  <c:v>8.4282000000000004</c:v>
                </c:pt>
                <c:pt idx="78">
                  <c:v>8.367799999999999</c:v>
                </c:pt>
                <c:pt idx="79">
                  <c:v>8.3238000000000003</c:v>
                </c:pt>
                <c:pt idx="80">
                  <c:v>8.3144000000000009</c:v>
                </c:pt>
                <c:pt idx="81">
                  <c:v>8.285400000000001</c:v>
                </c:pt>
                <c:pt idx="82">
                  <c:v>8.3094000000000001</c:v>
                </c:pt>
                <c:pt idx="83">
                  <c:v>8.3549999999999986</c:v>
                </c:pt>
                <c:pt idx="84">
                  <c:v>8.4443999999999981</c:v>
                </c:pt>
                <c:pt idx="85">
                  <c:v>8.4885999999999999</c:v>
                </c:pt>
                <c:pt idx="86">
                  <c:v>8.5348000000000006</c:v>
                </c:pt>
                <c:pt idx="87">
                  <c:v>8.48</c:v>
                </c:pt>
                <c:pt idx="88">
                  <c:v>8.3990000000000009</c:v>
                </c:pt>
                <c:pt idx="89">
                  <c:v>8.2948000000000004</c:v>
                </c:pt>
                <c:pt idx="90">
                  <c:v>8.2121999999999993</c:v>
                </c:pt>
                <c:pt idx="91">
                  <c:v>8.1121999999999996</c:v>
                </c:pt>
                <c:pt idx="92">
                  <c:v>8.1021999999999998</c:v>
                </c:pt>
                <c:pt idx="93">
                  <c:v>8.0303999999999984</c:v>
                </c:pt>
                <c:pt idx="94">
                  <c:v>7.9881999999999991</c:v>
                </c:pt>
                <c:pt idx="95">
                  <c:v>7.9492000000000003</c:v>
                </c:pt>
                <c:pt idx="96">
                  <c:v>7.930200000000001</c:v>
                </c:pt>
                <c:pt idx="97">
                  <c:v>7.8807999999999989</c:v>
                </c:pt>
                <c:pt idx="98">
                  <c:v>8.0137999999999998</c:v>
                </c:pt>
                <c:pt idx="99">
                  <c:v>8.1679999999999993</c:v>
                </c:pt>
                <c:pt idx="100">
                  <c:v>8.3466000000000005</c:v>
                </c:pt>
                <c:pt idx="101">
                  <c:v>8.5139999999999993</c:v>
                </c:pt>
                <c:pt idx="102">
                  <c:v>8.6934000000000005</c:v>
                </c:pt>
                <c:pt idx="103">
                  <c:v>8.7607999999999997</c:v>
                </c:pt>
                <c:pt idx="104">
                  <c:v>8.8165999999999993</c:v>
                </c:pt>
                <c:pt idx="105">
                  <c:v>8.8531999999999993</c:v>
                </c:pt>
                <c:pt idx="106">
                  <c:v>8.8664000000000005</c:v>
                </c:pt>
                <c:pt idx="107">
                  <c:v>8.9038000000000004</c:v>
                </c:pt>
                <c:pt idx="108">
                  <c:v>8.9456000000000007</c:v>
                </c:pt>
                <c:pt idx="109">
                  <c:v>8.9310000000000009</c:v>
                </c:pt>
                <c:pt idx="110">
                  <c:v>8.9123999999999999</c:v>
                </c:pt>
                <c:pt idx="111">
                  <c:v>8.9328000000000003</c:v>
                </c:pt>
                <c:pt idx="112">
                  <c:v>8.9361999999999995</c:v>
                </c:pt>
                <c:pt idx="113">
                  <c:v>8.9935999999999989</c:v>
                </c:pt>
                <c:pt idx="114">
                  <c:v>9.0448000000000004</c:v>
                </c:pt>
                <c:pt idx="115">
                  <c:v>9.1033999999999988</c:v>
                </c:pt>
                <c:pt idx="116">
                  <c:v>9.1402000000000019</c:v>
                </c:pt>
                <c:pt idx="117">
                  <c:v>9.1551999999999989</c:v>
                </c:pt>
                <c:pt idx="118">
                  <c:v>9.0825999999999993</c:v>
                </c:pt>
                <c:pt idx="119">
                  <c:v>9.06</c:v>
                </c:pt>
                <c:pt idx="120">
                  <c:v>9.0617999999999999</c:v>
                </c:pt>
                <c:pt idx="121">
                  <c:v>9.045399999999999</c:v>
                </c:pt>
                <c:pt idx="122">
                  <c:v>9.048</c:v>
                </c:pt>
                <c:pt idx="123">
                  <c:v>9.1133999999999986</c:v>
                </c:pt>
                <c:pt idx="124">
                  <c:v>9.1763999999999992</c:v>
                </c:pt>
                <c:pt idx="125">
                  <c:v>9.2376000000000005</c:v>
                </c:pt>
                <c:pt idx="126">
                  <c:v>9.3134000000000015</c:v>
                </c:pt>
                <c:pt idx="127">
                  <c:v>9.2996000000000016</c:v>
                </c:pt>
                <c:pt idx="128">
                  <c:v>9.2303999999999995</c:v>
                </c:pt>
                <c:pt idx="129">
                  <c:v>9.1530000000000005</c:v>
                </c:pt>
                <c:pt idx="130">
                  <c:v>9.0562000000000005</c:v>
                </c:pt>
                <c:pt idx="131">
                  <c:v>8.9743999999999993</c:v>
                </c:pt>
                <c:pt idx="132">
                  <c:v>8.9337999999999997</c:v>
                </c:pt>
                <c:pt idx="133">
                  <c:v>8.8987999999999996</c:v>
                </c:pt>
                <c:pt idx="134">
                  <c:v>8.8815999999999988</c:v>
                </c:pt>
                <c:pt idx="135">
                  <c:v>8.9240000000000013</c:v>
                </c:pt>
                <c:pt idx="136">
                  <c:v>8.9854000000000003</c:v>
                </c:pt>
                <c:pt idx="137">
                  <c:v>9.0638000000000005</c:v>
                </c:pt>
                <c:pt idx="138">
                  <c:v>9.2148000000000003</c:v>
                </c:pt>
                <c:pt idx="139">
                  <c:v>9.3629999999999995</c:v>
                </c:pt>
                <c:pt idx="140">
                  <c:v>9.4565999999999999</c:v>
                </c:pt>
                <c:pt idx="141">
                  <c:v>9.5571999999999999</c:v>
                </c:pt>
                <c:pt idx="142">
                  <c:v>9.6485999999999983</c:v>
                </c:pt>
                <c:pt idx="143">
                  <c:v>9.6928000000000001</c:v>
                </c:pt>
                <c:pt idx="144">
                  <c:v>9.7352000000000007</c:v>
                </c:pt>
                <c:pt idx="145">
                  <c:v>9.7517999999999994</c:v>
                </c:pt>
                <c:pt idx="146">
                  <c:v>9.7146000000000008</c:v>
                </c:pt>
                <c:pt idx="147">
                  <c:v>9.7026000000000003</c:v>
                </c:pt>
                <c:pt idx="148">
                  <c:v>9.6660000000000004</c:v>
                </c:pt>
                <c:pt idx="149">
                  <c:v>9.5682000000000009</c:v>
                </c:pt>
                <c:pt idx="150">
                  <c:v>9.5145999999999997</c:v>
                </c:pt>
                <c:pt idx="151">
                  <c:v>9.5222000000000016</c:v>
                </c:pt>
                <c:pt idx="152">
                  <c:v>9.5520000000000014</c:v>
                </c:pt>
                <c:pt idx="153">
                  <c:v>9.5361999999999991</c:v>
                </c:pt>
                <c:pt idx="154">
                  <c:v>9.588000000000001</c:v>
                </c:pt>
                <c:pt idx="155">
                  <c:v>9.5231999999999992</c:v>
                </c:pt>
                <c:pt idx="156">
                  <c:v>9.4354000000000013</c:v>
                </c:pt>
                <c:pt idx="157">
                  <c:v>9.3306000000000004</c:v>
                </c:pt>
                <c:pt idx="158">
                  <c:v>9.2615999999999978</c:v>
                </c:pt>
                <c:pt idx="159">
                  <c:v>9.2037999999999993</c:v>
                </c:pt>
                <c:pt idx="160">
                  <c:v>9.1956000000000007</c:v>
                </c:pt>
                <c:pt idx="161">
                  <c:v>9.2447999999999997</c:v>
                </c:pt>
                <c:pt idx="162">
                  <c:v>9.2342000000000013</c:v>
                </c:pt>
                <c:pt idx="163">
                  <c:v>9.277000000000001</c:v>
                </c:pt>
                <c:pt idx="164">
                  <c:v>9.2921999999999993</c:v>
                </c:pt>
                <c:pt idx="165">
                  <c:v>9.3580000000000005</c:v>
                </c:pt>
                <c:pt idx="166">
                  <c:v>9.3623999999999992</c:v>
                </c:pt>
                <c:pt idx="167">
                  <c:v>9.3486000000000011</c:v>
                </c:pt>
                <c:pt idx="168">
                  <c:v>9.3460000000000001</c:v>
                </c:pt>
                <c:pt idx="169">
                  <c:v>9.3184000000000005</c:v>
                </c:pt>
                <c:pt idx="170">
                  <c:v>9.4053999999999984</c:v>
                </c:pt>
                <c:pt idx="171">
                  <c:v>9.5141999999999989</c:v>
                </c:pt>
                <c:pt idx="172">
                  <c:v>9.7614000000000001</c:v>
                </c:pt>
                <c:pt idx="173">
                  <c:v>9.9497999999999998</c:v>
                </c:pt>
                <c:pt idx="174">
                  <c:v>10.038</c:v>
                </c:pt>
                <c:pt idx="175">
                  <c:v>9.9863999999999997</c:v>
                </c:pt>
                <c:pt idx="176">
                  <c:v>9.8323999999999998</c:v>
                </c:pt>
                <c:pt idx="177">
                  <c:v>9.5079999999999991</c:v>
                </c:pt>
                <c:pt idx="178">
                  <c:v>9.2825999999999986</c:v>
                </c:pt>
                <c:pt idx="179">
                  <c:v>9.1776000000000018</c:v>
                </c:pt>
                <c:pt idx="180">
                  <c:v>9.002399999999998</c:v>
                </c:pt>
                <c:pt idx="181">
                  <c:v>8.8168000000000006</c:v>
                </c:pt>
                <c:pt idx="182">
                  <c:v>8.7061999999999991</c:v>
                </c:pt>
                <c:pt idx="183">
                  <c:v>8.5444000000000013</c:v>
                </c:pt>
                <c:pt idx="184">
                  <c:v>8.4140000000000015</c:v>
                </c:pt>
                <c:pt idx="185">
                  <c:v>8.3356000000000012</c:v>
                </c:pt>
                <c:pt idx="186">
                  <c:v>8.3609999999999989</c:v>
                </c:pt>
                <c:pt idx="187">
                  <c:v>8.3184000000000005</c:v>
                </c:pt>
                <c:pt idx="188">
                  <c:v>8.2698</c:v>
                </c:pt>
                <c:pt idx="189">
                  <c:v>8.2010000000000005</c:v>
                </c:pt>
                <c:pt idx="190">
                  <c:v>8.2132000000000005</c:v>
                </c:pt>
                <c:pt idx="191">
                  <c:v>8.2066000000000017</c:v>
                </c:pt>
                <c:pt idx="192">
                  <c:v>8.3222000000000005</c:v>
                </c:pt>
                <c:pt idx="193">
                  <c:v>8.4163999999999994</c:v>
                </c:pt>
                <c:pt idx="194">
                  <c:v>8.4626000000000001</c:v>
                </c:pt>
                <c:pt idx="195">
                  <c:v>8.4740000000000002</c:v>
                </c:pt>
                <c:pt idx="196">
                  <c:v>8.4564000000000004</c:v>
                </c:pt>
                <c:pt idx="197">
                  <c:v>8.5030000000000001</c:v>
                </c:pt>
                <c:pt idx="198">
                  <c:v>8.6340000000000003</c:v>
                </c:pt>
                <c:pt idx="199">
                  <c:v>8.7146000000000008</c:v>
                </c:pt>
                <c:pt idx="200">
                  <c:v>8.6850000000000005</c:v>
                </c:pt>
                <c:pt idx="201">
                  <c:v>8.6252000000000013</c:v>
                </c:pt>
                <c:pt idx="202">
                  <c:v>8.5100000000000016</c:v>
                </c:pt>
                <c:pt idx="203">
                  <c:v>8.2774000000000001</c:v>
                </c:pt>
                <c:pt idx="204">
                  <c:v>8.0971999999999991</c:v>
                </c:pt>
                <c:pt idx="205">
                  <c:v>8.0874000000000006</c:v>
                </c:pt>
                <c:pt idx="206">
                  <c:v>8.1226000000000003</c:v>
                </c:pt>
                <c:pt idx="207">
                  <c:v>8.0739999999999998</c:v>
                </c:pt>
                <c:pt idx="208">
                  <c:v>8.0924000000000014</c:v>
                </c:pt>
                <c:pt idx="209">
                  <c:v>8.2598000000000003</c:v>
                </c:pt>
                <c:pt idx="210">
                  <c:v>8.3694000000000024</c:v>
                </c:pt>
                <c:pt idx="211">
                  <c:v>8.4574000000000016</c:v>
                </c:pt>
                <c:pt idx="212">
                  <c:v>8.5972000000000008</c:v>
                </c:pt>
                <c:pt idx="213">
                  <c:v>8.6557999999999993</c:v>
                </c:pt>
                <c:pt idx="214">
                  <c:v>8.5033999999999992</c:v>
                </c:pt>
                <c:pt idx="215">
                  <c:v>8.3585999999999991</c:v>
                </c:pt>
                <c:pt idx="216">
                  <c:v>8.2717999999999989</c:v>
                </c:pt>
                <c:pt idx="217">
                  <c:v>8.2840000000000007</c:v>
                </c:pt>
                <c:pt idx="218">
                  <c:v>8.3617999999999988</c:v>
                </c:pt>
                <c:pt idx="219">
                  <c:v>8.594199999999999</c:v>
                </c:pt>
                <c:pt idx="220">
                  <c:v>8.8913999999999991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2B-4C4D-933D-5D05B6CB6A71}"/>
            </c:ext>
          </c:extLst>
        </c:ser>
        <c:ser>
          <c:idx val="1"/>
          <c:order val="2"/>
          <c:tx>
            <c:strRef>
              <c:f>'Bank Sector In-Sample'!$K$4</c:f>
              <c:strCache>
                <c:ptCount val="1"/>
                <c:pt idx="0">
                  <c:v>SMA 30</c:v>
                </c:pt>
              </c:strCache>
            </c:strRef>
          </c:tx>
          <c:spPr>
            <a:ln w="158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In-Sample'!$A$5:$A$257</c:f>
              <c:numCache>
                <c:formatCode>d\-mmm\-yy</c:formatCode>
                <c:ptCount val="253"/>
                <c:pt idx="0">
                  <c:v>44242</c:v>
                </c:pt>
                <c:pt idx="1">
                  <c:v>44239</c:v>
                </c:pt>
                <c:pt idx="2">
                  <c:v>44238</c:v>
                </c:pt>
                <c:pt idx="3">
                  <c:v>44237</c:v>
                </c:pt>
                <c:pt idx="4">
                  <c:v>44236</c:v>
                </c:pt>
                <c:pt idx="5">
                  <c:v>44235</c:v>
                </c:pt>
                <c:pt idx="6">
                  <c:v>44232</c:v>
                </c:pt>
                <c:pt idx="7">
                  <c:v>44231</c:v>
                </c:pt>
                <c:pt idx="8">
                  <c:v>44230</c:v>
                </c:pt>
                <c:pt idx="9">
                  <c:v>44229</c:v>
                </c:pt>
                <c:pt idx="10">
                  <c:v>44228</c:v>
                </c:pt>
                <c:pt idx="11">
                  <c:v>44225</c:v>
                </c:pt>
                <c:pt idx="12">
                  <c:v>44224</c:v>
                </c:pt>
                <c:pt idx="13">
                  <c:v>44223</c:v>
                </c:pt>
                <c:pt idx="14">
                  <c:v>44222</c:v>
                </c:pt>
                <c:pt idx="15">
                  <c:v>44221</c:v>
                </c:pt>
                <c:pt idx="16">
                  <c:v>44218</c:v>
                </c:pt>
                <c:pt idx="17">
                  <c:v>44217</c:v>
                </c:pt>
                <c:pt idx="18">
                  <c:v>44216</c:v>
                </c:pt>
                <c:pt idx="19">
                  <c:v>44215</c:v>
                </c:pt>
                <c:pt idx="20">
                  <c:v>44214</c:v>
                </c:pt>
                <c:pt idx="21">
                  <c:v>44211</c:v>
                </c:pt>
                <c:pt idx="22">
                  <c:v>44210</c:v>
                </c:pt>
                <c:pt idx="23">
                  <c:v>44209</c:v>
                </c:pt>
                <c:pt idx="24">
                  <c:v>44208</c:v>
                </c:pt>
                <c:pt idx="25">
                  <c:v>44207</c:v>
                </c:pt>
                <c:pt idx="26">
                  <c:v>44204</c:v>
                </c:pt>
                <c:pt idx="27">
                  <c:v>44203</c:v>
                </c:pt>
                <c:pt idx="28">
                  <c:v>44202</c:v>
                </c:pt>
                <c:pt idx="29">
                  <c:v>44201</c:v>
                </c:pt>
                <c:pt idx="30">
                  <c:v>44200</c:v>
                </c:pt>
                <c:pt idx="31">
                  <c:v>44195</c:v>
                </c:pt>
                <c:pt idx="32">
                  <c:v>44194</c:v>
                </c:pt>
                <c:pt idx="33">
                  <c:v>44193</c:v>
                </c:pt>
                <c:pt idx="34">
                  <c:v>44188</c:v>
                </c:pt>
                <c:pt idx="35">
                  <c:v>44187</c:v>
                </c:pt>
                <c:pt idx="36">
                  <c:v>44186</c:v>
                </c:pt>
                <c:pt idx="37">
                  <c:v>44183</c:v>
                </c:pt>
                <c:pt idx="38">
                  <c:v>44182</c:v>
                </c:pt>
                <c:pt idx="39">
                  <c:v>44181</c:v>
                </c:pt>
                <c:pt idx="40">
                  <c:v>44180</c:v>
                </c:pt>
                <c:pt idx="41">
                  <c:v>44179</c:v>
                </c:pt>
                <c:pt idx="42">
                  <c:v>44176</c:v>
                </c:pt>
                <c:pt idx="43">
                  <c:v>44175</c:v>
                </c:pt>
                <c:pt idx="44">
                  <c:v>44174</c:v>
                </c:pt>
                <c:pt idx="45">
                  <c:v>44173</c:v>
                </c:pt>
                <c:pt idx="46">
                  <c:v>44172</c:v>
                </c:pt>
                <c:pt idx="47">
                  <c:v>44169</c:v>
                </c:pt>
                <c:pt idx="48">
                  <c:v>44168</c:v>
                </c:pt>
                <c:pt idx="49">
                  <c:v>44167</c:v>
                </c:pt>
                <c:pt idx="50">
                  <c:v>44166</c:v>
                </c:pt>
                <c:pt idx="51">
                  <c:v>44165</c:v>
                </c:pt>
                <c:pt idx="52">
                  <c:v>44162</c:v>
                </c:pt>
                <c:pt idx="53">
                  <c:v>44161</c:v>
                </c:pt>
                <c:pt idx="54">
                  <c:v>44160</c:v>
                </c:pt>
                <c:pt idx="55">
                  <c:v>44159</c:v>
                </c:pt>
                <c:pt idx="56">
                  <c:v>44158</c:v>
                </c:pt>
                <c:pt idx="57">
                  <c:v>44155</c:v>
                </c:pt>
                <c:pt idx="58">
                  <c:v>44154</c:v>
                </c:pt>
                <c:pt idx="59">
                  <c:v>44153</c:v>
                </c:pt>
                <c:pt idx="60">
                  <c:v>44152</c:v>
                </c:pt>
                <c:pt idx="61">
                  <c:v>44151</c:v>
                </c:pt>
                <c:pt idx="62">
                  <c:v>44148</c:v>
                </c:pt>
                <c:pt idx="63">
                  <c:v>44147</c:v>
                </c:pt>
                <c:pt idx="64">
                  <c:v>44146</c:v>
                </c:pt>
                <c:pt idx="65">
                  <c:v>44145</c:v>
                </c:pt>
                <c:pt idx="66">
                  <c:v>44144</c:v>
                </c:pt>
                <c:pt idx="67">
                  <c:v>44141</c:v>
                </c:pt>
                <c:pt idx="68">
                  <c:v>44140</c:v>
                </c:pt>
                <c:pt idx="69">
                  <c:v>44139</c:v>
                </c:pt>
                <c:pt idx="70">
                  <c:v>44138</c:v>
                </c:pt>
                <c:pt idx="71">
                  <c:v>44137</c:v>
                </c:pt>
                <c:pt idx="72">
                  <c:v>44134</c:v>
                </c:pt>
                <c:pt idx="73">
                  <c:v>44133</c:v>
                </c:pt>
                <c:pt idx="74">
                  <c:v>44132</c:v>
                </c:pt>
                <c:pt idx="75">
                  <c:v>44131</c:v>
                </c:pt>
                <c:pt idx="76">
                  <c:v>44130</c:v>
                </c:pt>
                <c:pt idx="77">
                  <c:v>44127</c:v>
                </c:pt>
                <c:pt idx="78">
                  <c:v>44126</c:v>
                </c:pt>
                <c:pt idx="79">
                  <c:v>44125</c:v>
                </c:pt>
                <c:pt idx="80">
                  <c:v>44124</c:v>
                </c:pt>
                <c:pt idx="81">
                  <c:v>44123</c:v>
                </c:pt>
                <c:pt idx="82">
                  <c:v>44120</c:v>
                </c:pt>
                <c:pt idx="83">
                  <c:v>44119</c:v>
                </c:pt>
                <c:pt idx="84">
                  <c:v>44118</c:v>
                </c:pt>
                <c:pt idx="85">
                  <c:v>44117</c:v>
                </c:pt>
                <c:pt idx="86">
                  <c:v>44116</c:v>
                </c:pt>
                <c:pt idx="87">
                  <c:v>44113</c:v>
                </c:pt>
                <c:pt idx="88">
                  <c:v>44112</c:v>
                </c:pt>
                <c:pt idx="89">
                  <c:v>44111</c:v>
                </c:pt>
                <c:pt idx="90">
                  <c:v>44110</c:v>
                </c:pt>
                <c:pt idx="91">
                  <c:v>44109</c:v>
                </c:pt>
                <c:pt idx="92">
                  <c:v>44106</c:v>
                </c:pt>
                <c:pt idx="93">
                  <c:v>44105</c:v>
                </c:pt>
                <c:pt idx="94">
                  <c:v>44104</c:v>
                </c:pt>
                <c:pt idx="95">
                  <c:v>44103</c:v>
                </c:pt>
                <c:pt idx="96">
                  <c:v>44102</c:v>
                </c:pt>
                <c:pt idx="97">
                  <c:v>44099</c:v>
                </c:pt>
                <c:pt idx="98">
                  <c:v>44098</c:v>
                </c:pt>
                <c:pt idx="99">
                  <c:v>44097</c:v>
                </c:pt>
                <c:pt idx="100">
                  <c:v>44096</c:v>
                </c:pt>
                <c:pt idx="101">
                  <c:v>44095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44085</c:v>
                </c:pt>
                <c:pt idx="108">
                  <c:v>44084</c:v>
                </c:pt>
                <c:pt idx="109">
                  <c:v>44083</c:v>
                </c:pt>
                <c:pt idx="110">
                  <c:v>44082</c:v>
                </c:pt>
                <c:pt idx="111">
                  <c:v>44081</c:v>
                </c:pt>
                <c:pt idx="112">
                  <c:v>44078</c:v>
                </c:pt>
                <c:pt idx="113">
                  <c:v>44077</c:v>
                </c:pt>
                <c:pt idx="114">
                  <c:v>44076</c:v>
                </c:pt>
                <c:pt idx="115">
                  <c:v>44075</c:v>
                </c:pt>
                <c:pt idx="116">
                  <c:v>44074</c:v>
                </c:pt>
                <c:pt idx="117">
                  <c:v>44071</c:v>
                </c:pt>
                <c:pt idx="118">
                  <c:v>44070</c:v>
                </c:pt>
                <c:pt idx="119">
                  <c:v>44069</c:v>
                </c:pt>
                <c:pt idx="120">
                  <c:v>44068</c:v>
                </c:pt>
                <c:pt idx="121">
                  <c:v>44067</c:v>
                </c:pt>
                <c:pt idx="122">
                  <c:v>44064</c:v>
                </c:pt>
                <c:pt idx="123">
                  <c:v>44063</c:v>
                </c:pt>
                <c:pt idx="124">
                  <c:v>44062</c:v>
                </c:pt>
                <c:pt idx="125">
                  <c:v>44061</c:v>
                </c:pt>
                <c:pt idx="126">
                  <c:v>44060</c:v>
                </c:pt>
                <c:pt idx="127">
                  <c:v>44057</c:v>
                </c:pt>
                <c:pt idx="128">
                  <c:v>44056</c:v>
                </c:pt>
                <c:pt idx="129">
                  <c:v>44055</c:v>
                </c:pt>
                <c:pt idx="130">
                  <c:v>44054</c:v>
                </c:pt>
                <c:pt idx="131">
                  <c:v>44053</c:v>
                </c:pt>
                <c:pt idx="132">
                  <c:v>44050</c:v>
                </c:pt>
                <c:pt idx="133">
                  <c:v>44049</c:v>
                </c:pt>
                <c:pt idx="134">
                  <c:v>44048</c:v>
                </c:pt>
                <c:pt idx="135">
                  <c:v>44047</c:v>
                </c:pt>
                <c:pt idx="136">
                  <c:v>44046</c:v>
                </c:pt>
                <c:pt idx="137">
                  <c:v>44043</c:v>
                </c:pt>
                <c:pt idx="138">
                  <c:v>44042</c:v>
                </c:pt>
                <c:pt idx="139">
                  <c:v>44041</c:v>
                </c:pt>
                <c:pt idx="140">
                  <c:v>44040</c:v>
                </c:pt>
                <c:pt idx="141">
                  <c:v>44039</c:v>
                </c:pt>
                <c:pt idx="142">
                  <c:v>44036</c:v>
                </c:pt>
                <c:pt idx="143">
                  <c:v>44035</c:v>
                </c:pt>
                <c:pt idx="144">
                  <c:v>44034</c:v>
                </c:pt>
                <c:pt idx="145">
                  <c:v>44033</c:v>
                </c:pt>
                <c:pt idx="146">
                  <c:v>44032</c:v>
                </c:pt>
                <c:pt idx="147">
                  <c:v>44029</c:v>
                </c:pt>
                <c:pt idx="148">
                  <c:v>44028</c:v>
                </c:pt>
                <c:pt idx="149">
                  <c:v>44027</c:v>
                </c:pt>
                <c:pt idx="150">
                  <c:v>44026</c:v>
                </c:pt>
                <c:pt idx="151">
                  <c:v>44025</c:v>
                </c:pt>
                <c:pt idx="152">
                  <c:v>44022</c:v>
                </c:pt>
                <c:pt idx="153">
                  <c:v>44021</c:v>
                </c:pt>
                <c:pt idx="154">
                  <c:v>44020</c:v>
                </c:pt>
                <c:pt idx="155">
                  <c:v>44019</c:v>
                </c:pt>
                <c:pt idx="156">
                  <c:v>44018</c:v>
                </c:pt>
                <c:pt idx="157">
                  <c:v>44015</c:v>
                </c:pt>
                <c:pt idx="158">
                  <c:v>44014</c:v>
                </c:pt>
                <c:pt idx="159">
                  <c:v>44013</c:v>
                </c:pt>
                <c:pt idx="160">
                  <c:v>44012</c:v>
                </c:pt>
                <c:pt idx="161">
                  <c:v>44011</c:v>
                </c:pt>
                <c:pt idx="162">
                  <c:v>44008</c:v>
                </c:pt>
                <c:pt idx="163">
                  <c:v>44007</c:v>
                </c:pt>
                <c:pt idx="164">
                  <c:v>44006</c:v>
                </c:pt>
                <c:pt idx="165">
                  <c:v>44005</c:v>
                </c:pt>
                <c:pt idx="166">
                  <c:v>44004</c:v>
                </c:pt>
                <c:pt idx="167">
                  <c:v>44001</c:v>
                </c:pt>
                <c:pt idx="168">
                  <c:v>44000</c:v>
                </c:pt>
                <c:pt idx="169">
                  <c:v>43999</c:v>
                </c:pt>
                <c:pt idx="170">
                  <c:v>43998</c:v>
                </c:pt>
                <c:pt idx="171">
                  <c:v>43997</c:v>
                </c:pt>
                <c:pt idx="172">
                  <c:v>43994</c:v>
                </c:pt>
                <c:pt idx="173">
                  <c:v>43993</c:v>
                </c:pt>
                <c:pt idx="174">
                  <c:v>43992</c:v>
                </c:pt>
                <c:pt idx="175">
                  <c:v>43991</c:v>
                </c:pt>
                <c:pt idx="176">
                  <c:v>43990</c:v>
                </c:pt>
                <c:pt idx="177">
                  <c:v>43987</c:v>
                </c:pt>
                <c:pt idx="178">
                  <c:v>43986</c:v>
                </c:pt>
                <c:pt idx="179">
                  <c:v>43985</c:v>
                </c:pt>
                <c:pt idx="180">
                  <c:v>43984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43973</c:v>
                </c:pt>
                <c:pt idx="187">
                  <c:v>43972</c:v>
                </c:pt>
                <c:pt idx="188">
                  <c:v>43971</c:v>
                </c:pt>
                <c:pt idx="189">
                  <c:v>43970</c:v>
                </c:pt>
                <c:pt idx="190">
                  <c:v>43969</c:v>
                </c:pt>
                <c:pt idx="191">
                  <c:v>43966</c:v>
                </c:pt>
                <c:pt idx="192">
                  <c:v>43965</c:v>
                </c:pt>
                <c:pt idx="193">
                  <c:v>43964</c:v>
                </c:pt>
                <c:pt idx="194">
                  <c:v>43963</c:v>
                </c:pt>
                <c:pt idx="195">
                  <c:v>43962</c:v>
                </c:pt>
                <c:pt idx="196">
                  <c:v>43959</c:v>
                </c:pt>
                <c:pt idx="197">
                  <c:v>43958</c:v>
                </c:pt>
                <c:pt idx="198">
                  <c:v>43957</c:v>
                </c:pt>
                <c:pt idx="199">
                  <c:v>43956</c:v>
                </c:pt>
                <c:pt idx="200">
                  <c:v>43955</c:v>
                </c:pt>
                <c:pt idx="201">
                  <c:v>43951</c:v>
                </c:pt>
                <c:pt idx="202">
                  <c:v>43950</c:v>
                </c:pt>
                <c:pt idx="203">
                  <c:v>43949</c:v>
                </c:pt>
                <c:pt idx="204">
                  <c:v>43948</c:v>
                </c:pt>
                <c:pt idx="205">
                  <c:v>43945</c:v>
                </c:pt>
                <c:pt idx="206">
                  <c:v>43944</c:v>
                </c:pt>
                <c:pt idx="207">
                  <c:v>43943</c:v>
                </c:pt>
                <c:pt idx="208">
                  <c:v>43942</c:v>
                </c:pt>
                <c:pt idx="209">
                  <c:v>43941</c:v>
                </c:pt>
                <c:pt idx="210">
                  <c:v>43938</c:v>
                </c:pt>
                <c:pt idx="211">
                  <c:v>43937</c:v>
                </c:pt>
                <c:pt idx="212">
                  <c:v>43936</c:v>
                </c:pt>
                <c:pt idx="213">
                  <c:v>43935</c:v>
                </c:pt>
                <c:pt idx="214">
                  <c:v>43930</c:v>
                </c:pt>
                <c:pt idx="215">
                  <c:v>43929</c:v>
                </c:pt>
                <c:pt idx="216">
                  <c:v>43928</c:v>
                </c:pt>
                <c:pt idx="217">
                  <c:v>43927</c:v>
                </c:pt>
                <c:pt idx="218">
                  <c:v>43924</c:v>
                </c:pt>
                <c:pt idx="219">
                  <c:v>43923</c:v>
                </c:pt>
                <c:pt idx="220">
                  <c:v>43922</c:v>
                </c:pt>
                <c:pt idx="221">
                  <c:v>43921</c:v>
                </c:pt>
                <c:pt idx="222">
                  <c:v>43920</c:v>
                </c:pt>
                <c:pt idx="223">
                  <c:v>43917</c:v>
                </c:pt>
                <c:pt idx="224">
                  <c:v>43916</c:v>
                </c:pt>
                <c:pt idx="225">
                  <c:v>43915</c:v>
                </c:pt>
                <c:pt idx="226">
                  <c:v>43914</c:v>
                </c:pt>
                <c:pt idx="227">
                  <c:v>43913</c:v>
                </c:pt>
                <c:pt idx="228">
                  <c:v>43910</c:v>
                </c:pt>
                <c:pt idx="229">
                  <c:v>43909</c:v>
                </c:pt>
                <c:pt idx="230">
                  <c:v>43908</c:v>
                </c:pt>
                <c:pt idx="231">
                  <c:v>43907</c:v>
                </c:pt>
                <c:pt idx="232">
                  <c:v>43906</c:v>
                </c:pt>
                <c:pt idx="233">
                  <c:v>43903</c:v>
                </c:pt>
                <c:pt idx="234">
                  <c:v>43902</c:v>
                </c:pt>
                <c:pt idx="235">
                  <c:v>43901</c:v>
                </c:pt>
                <c:pt idx="236">
                  <c:v>43900</c:v>
                </c:pt>
                <c:pt idx="237">
                  <c:v>43899</c:v>
                </c:pt>
                <c:pt idx="238">
                  <c:v>43896</c:v>
                </c:pt>
                <c:pt idx="239">
                  <c:v>43895</c:v>
                </c:pt>
                <c:pt idx="240">
                  <c:v>43894</c:v>
                </c:pt>
                <c:pt idx="241">
                  <c:v>43893</c:v>
                </c:pt>
                <c:pt idx="242">
                  <c:v>43892</c:v>
                </c:pt>
                <c:pt idx="243">
                  <c:v>43889</c:v>
                </c:pt>
                <c:pt idx="244">
                  <c:v>43888</c:v>
                </c:pt>
                <c:pt idx="245">
                  <c:v>43887</c:v>
                </c:pt>
                <c:pt idx="246">
                  <c:v>43886</c:v>
                </c:pt>
                <c:pt idx="247">
                  <c:v>43885</c:v>
                </c:pt>
                <c:pt idx="248">
                  <c:v>43882</c:v>
                </c:pt>
                <c:pt idx="249">
                  <c:v>43881</c:v>
                </c:pt>
                <c:pt idx="250">
                  <c:v>43880</c:v>
                </c:pt>
                <c:pt idx="251">
                  <c:v>43879</c:v>
                </c:pt>
                <c:pt idx="252">
                  <c:v>43878</c:v>
                </c:pt>
              </c:numCache>
            </c:numRef>
          </c:cat>
          <c:val>
            <c:numRef>
              <c:f>'Bank Sector In-Sample'!$K$5:$K$225</c:f>
              <c:numCache>
                <c:formatCode>0.0</c:formatCode>
                <c:ptCount val="221"/>
                <c:pt idx="0">
                  <c:v>10.950999999999997</c:v>
                </c:pt>
                <c:pt idx="1">
                  <c:v>10.911866666666665</c:v>
                </c:pt>
                <c:pt idx="2">
                  <c:v>10.890933333333331</c:v>
                </c:pt>
                <c:pt idx="3">
                  <c:v>10.8728</c:v>
                </c:pt>
                <c:pt idx="4">
                  <c:v>10.855066666666666</c:v>
                </c:pt>
                <c:pt idx="5">
                  <c:v>10.839066666666668</c:v>
                </c:pt>
                <c:pt idx="6">
                  <c:v>10.812266666666668</c:v>
                </c:pt>
                <c:pt idx="7">
                  <c:v>10.783133333333334</c:v>
                </c:pt>
                <c:pt idx="8">
                  <c:v>10.770533333333335</c:v>
                </c:pt>
                <c:pt idx="9">
                  <c:v>10.773599999999998</c:v>
                </c:pt>
                <c:pt idx="10">
                  <c:v>10.7788</c:v>
                </c:pt>
                <c:pt idx="11">
                  <c:v>10.796333333333331</c:v>
                </c:pt>
                <c:pt idx="12">
                  <c:v>10.810999999999998</c:v>
                </c:pt>
                <c:pt idx="13">
                  <c:v>10.8118</c:v>
                </c:pt>
                <c:pt idx="14">
                  <c:v>10.823</c:v>
                </c:pt>
                <c:pt idx="15">
                  <c:v>10.834666666666665</c:v>
                </c:pt>
                <c:pt idx="16">
                  <c:v>10.849333333333332</c:v>
                </c:pt>
                <c:pt idx="17">
                  <c:v>10.856133333333332</c:v>
                </c:pt>
                <c:pt idx="18">
                  <c:v>10.864133333333333</c:v>
                </c:pt>
                <c:pt idx="19">
                  <c:v>10.869066666666665</c:v>
                </c:pt>
                <c:pt idx="20">
                  <c:v>10.872800000000002</c:v>
                </c:pt>
                <c:pt idx="21">
                  <c:v>10.8682</c:v>
                </c:pt>
                <c:pt idx="22">
                  <c:v>10.856133333333332</c:v>
                </c:pt>
                <c:pt idx="23">
                  <c:v>10.847399999999999</c:v>
                </c:pt>
                <c:pt idx="24">
                  <c:v>10.838866666666666</c:v>
                </c:pt>
                <c:pt idx="25">
                  <c:v>10.829933333333335</c:v>
                </c:pt>
                <c:pt idx="26">
                  <c:v>10.828666666666667</c:v>
                </c:pt>
                <c:pt idx="27">
                  <c:v>10.808066666666667</c:v>
                </c:pt>
                <c:pt idx="28">
                  <c:v>10.779400000000001</c:v>
                </c:pt>
                <c:pt idx="29">
                  <c:v>10.754666666666669</c:v>
                </c:pt>
                <c:pt idx="30">
                  <c:v>10.753733333333335</c:v>
                </c:pt>
                <c:pt idx="31">
                  <c:v>10.749666666666666</c:v>
                </c:pt>
                <c:pt idx="32">
                  <c:v>10.739533333333332</c:v>
                </c:pt>
                <c:pt idx="33">
                  <c:v>10.718733333333335</c:v>
                </c:pt>
                <c:pt idx="34">
                  <c:v>10.691566666666665</c:v>
                </c:pt>
                <c:pt idx="35">
                  <c:v>10.672500000000001</c:v>
                </c:pt>
                <c:pt idx="36">
                  <c:v>10.662166666666668</c:v>
                </c:pt>
                <c:pt idx="37">
                  <c:v>10.642966666666668</c:v>
                </c:pt>
                <c:pt idx="38">
                  <c:v>10.576699999999999</c:v>
                </c:pt>
                <c:pt idx="39">
                  <c:v>10.507233333333335</c:v>
                </c:pt>
                <c:pt idx="40">
                  <c:v>10.436033333333334</c:v>
                </c:pt>
                <c:pt idx="41">
                  <c:v>10.364833333333335</c:v>
                </c:pt>
                <c:pt idx="42">
                  <c:v>10.286566666666667</c:v>
                </c:pt>
                <c:pt idx="43">
                  <c:v>10.206133333333336</c:v>
                </c:pt>
                <c:pt idx="44">
                  <c:v>10.114599999999999</c:v>
                </c:pt>
                <c:pt idx="45">
                  <c:v>10.016066666666667</c:v>
                </c:pt>
                <c:pt idx="46">
                  <c:v>9.9292999999999996</c:v>
                </c:pt>
                <c:pt idx="47">
                  <c:v>9.8442999999999987</c:v>
                </c:pt>
                <c:pt idx="48">
                  <c:v>9.7554666666666652</c:v>
                </c:pt>
                <c:pt idx="49">
                  <c:v>9.662333333333331</c:v>
                </c:pt>
                <c:pt idx="50">
                  <c:v>9.5703666666666667</c:v>
                </c:pt>
                <c:pt idx="51">
                  <c:v>9.4866666666666681</c:v>
                </c:pt>
                <c:pt idx="52">
                  <c:v>9.4124666666666652</c:v>
                </c:pt>
                <c:pt idx="53">
                  <c:v>9.3253666666666675</c:v>
                </c:pt>
                <c:pt idx="54">
                  <c:v>9.2355666666666671</c:v>
                </c:pt>
                <c:pt idx="55">
                  <c:v>9.1458999999999993</c:v>
                </c:pt>
                <c:pt idx="56">
                  <c:v>9.054433333333332</c:v>
                </c:pt>
                <c:pt idx="57">
                  <c:v>8.9866999999999972</c:v>
                </c:pt>
                <c:pt idx="58">
                  <c:v>8.9241333333333337</c:v>
                </c:pt>
                <c:pt idx="59">
                  <c:v>8.8650333333333347</c:v>
                </c:pt>
                <c:pt idx="60">
                  <c:v>8.7988666666666671</c:v>
                </c:pt>
                <c:pt idx="61">
                  <c:v>8.737166666666667</c:v>
                </c:pt>
                <c:pt idx="62">
                  <c:v>8.6663666666666668</c:v>
                </c:pt>
                <c:pt idx="63">
                  <c:v>8.6028333333333347</c:v>
                </c:pt>
                <c:pt idx="64">
                  <c:v>8.5419333333333327</c:v>
                </c:pt>
                <c:pt idx="65">
                  <c:v>8.4744666666666664</c:v>
                </c:pt>
                <c:pt idx="66">
                  <c:v>8.4064999999999994</c:v>
                </c:pt>
                <c:pt idx="67">
                  <c:v>8.3584999999999994</c:v>
                </c:pt>
                <c:pt idx="68">
                  <c:v>8.3306666666666676</c:v>
                </c:pt>
                <c:pt idx="69">
                  <c:v>8.3034333333333343</c:v>
                </c:pt>
                <c:pt idx="70">
                  <c:v>8.2784666666666666</c:v>
                </c:pt>
                <c:pt idx="71">
                  <c:v>8.2508666666666652</c:v>
                </c:pt>
                <c:pt idx="72">
                  <c:v>8.2360333333333333</c:v>
                </c:pt>
                <c:pt idx="73">
                  <c:v>8.2454666666666672</c:v>
                </c:pt>
                <c:pt idx="74">
                  <c:v>8.2653333333333343</c:v>
                </c:pt>
                <c:pt idx="75">
                  <c:v>8.2898666666666667</c:v>
                </c:pt>
                <c:pt idx="76">
                  <c:v>8.3036666666666665</c:v>
                </c:pt>
                <c:pt idx="77">
                  <c:v>8.315666666666667</c:v>
                </c:pt>
                <c:pt idx="78">
                  <c:v>8.3211333333333322</c:v>
                </c:pt>
                <c:pt idx="79">
                  <c:v>8.3392999999999997</c:v>
                </c:pt>
                <c:pt idx="80">
                  <c:v>8.3606999999999996</c:v>
                </c:pt>
                <c:pt idx="81">
                  <c:v>8.3738333333333337</c:v>
                </c:pt>
                <c:pt idx="82">
                  <c:v>8.3949333333333325</c:v>
                </c:pt>
                <c:pt idx="83">
                  <c:v>8.4174333333333333</c:v>
                </c:pt>
                <c:pt idx="84">
                  <c:v>8.4404999999999983</c:v>
                </c:pt>
                <c:pt idx="85">
                  <c:v>8.4603666666666673</c:v>
                </c:pt>
                <c:pt idx="86">
                  <c:v>8.4817333333333327</c:v>
                </c:pt>
                <c:pt idx="87">
                  <c:v>8.4993999999999996</c:v>
                </c:pt>
                <c:pt idx="88">
                  <c:v>8.5238666666666667</c:v>
                </c:pt>
                <c:pt idx="89">
                  <c:v>8.5405666666666686</c:v>
                </c:pt>
                <c:pt idx="90">
                  <c:v>8.5628333333333337</c:v>
                </c:pt>
                <c:pt idx="91">
                  <c:v>8.5826333333333356</c:v>
                </c:pt>
                <c:pt idx="92">
                  <c:v>8.611933333333333</c:v>
                </c:pt>
                <c:pt idx="93">
                  <c:v>8.6378000000000004</c:v>
                </c:pt>
                <c:pt idx="94">
                  <c:v>8.6681000000000008</c:v>
                </c:pt>
                <c:pt idx="95">
                  <c:v>8.7044333333333341</c:v>
                </c:pt>
                <c:pt idx="96">
                  <c:v>8.7381666666666664</c:v>
                </c:pt>
                <c:pt idx="97">
                  <c:v>8.7695666666666661</c:v>
                </c:pt>
                <c:pt idx="98">
                  <c:v>8.8183000000000007</c:v>
                </c:pt>
                <c:pt idx="99">
                  <c:v>8.8661333333333339</c:v>
                </c:pt>
                <c:pt idx="100">
                  <c:v>8.9191666666666656</c:v>
                </c:pt>
                <c:pt idx="101">
                  <c:v>8.9687000000000019</c:v>
                </c:pt>
                <c:pt idx="102">
                  <c:v>9.0060333333333347</c:v>
                </c:pt>
                <c:pt idx="103">
                  <c:v>9.0210666666666661</c:v>
                </c:pt>
                <c:pt idx="104">
                  <c:v>9.0303000000000022</c:v>
                </c:pt>
                <c:pt idx="105">
                  <c:v>9.0374333333333325</c:v>
                </c:pt>
                <c:pt idx="106">
                  <c:v>9.0454333333333317</c:v>
                </c:pt>
                <c:pt idx="107">
                  <c:v>9.0460999999999991</c:v>
                </c:pt>
                <c:pt idx="108">
                  <c:v>9.044066666666664</c:v>
                </c:pt>
                <c:pt idx="109">
                  <c:v>9.0411333333333328</c:v>
                </c:pt>
                <c:pt idx="110">
                  <c:v>9.0492333333333317</c:v>
                </c:pt>
                <c:pt idx="111">
                  <c:v>9.0652666666666661</c:v>
                </c:pt>
                <c:pt idx="112">
                  <c:v>9.0727666666666646</c:v>
                </c:pt>
                <c:pt idx="113">
                  <c:v>9.0889333333333315</c:v>
                </c:pt>
                <c:pt idx="114">
                  <c:v>9.1131333333333338</c:v>
                </c:pt>
                <c:pt idx="115">
                  <c:v>9.1399333333333335</c:v>
                </c:pt>
                <c:pt idx="116">
                  <c:v>9.1693333333333324</c:v>
                </c:pt>
                <c:pt idx="117">
                  <c:v>9.1914999999999978</c:v>
                </c:pt>
                <c:pt idx="118">
                  <c:v>9.2054666666666645</c:v>
                </c:pt>
                <c:pt idx="119">
                  <c:v>9.2281999999999993</c:v>
                </c:pt>
                <c:pt idx="120">
                  <c:v>9.2479999999999976</c:v>
                </c:pt>
                <c:pt idx="121">
                  <c:v>9.2650666666666641</c:v>
                </c:pt>
                <c:pt idx="122">
                  <c:v>9.2827333333333328</c:v>
                </c:pt>
                <c:pt idx="123">
                  <c:v>9.3026999999999997</c:v>
                </c:pt>
                <c:pt idx="124">
                  <c:v>9.3129000000000008</c:v>
                </c:pt>
                <c:pt idx="125">
                  <c:v>9.3234666666666683</c:v>
                </c:pt>
                <c:pt idx="126">
                  <c:v>9.3445333333333362</c:v>
                </c:pt>
                <c:pt idx="127">
                  <c:v>9.366733333333336</c:v>
                </c:pt>
                <c:pt idx="128">
                  <c:v>9.3731666666666662</c:v>
                </c:pt>
                <c:pt idx="129">
                  <c:v>9.3815000000000008</c:v>
                </c:pt>
                <c:pt idx="130">
                  <c:v>9.3710666666666693</c:v>
                </c:pt>
                <c:pt idx="131">
                  <c:v>9.3648666666666678</c:v>
                </c:pt>
                <c:pt idx="132">
                  <c:v>9.3719000000000001</c:v>
                </c:pt>
                <c:pt idx="133">
                  <c:v>9.3783666666666665</c:v>
                </c:pt>
                <c:pt idx="134">
                  <c:v>9.3899666666666644</c:v>
                </c:pt>
                <c:pt idx="135">
                  <c:v>9.3942999999999994</c:v>
                </c:pt>
                <c:pt idx="136">
                  <c:v>9.409933333333333</c:v>
                </c:pt>
                <c:pt idx="137">
                  <c:v>9.4219666666666662</c:v>
                </c:pt>
                <c:pt idx="138">
                  <c:v>9.441399999999998</c:v>
                </c:pt>
                <c:pt idx="139">
                  <c:v>9.458400000000001</c:v>
                </c:pt>
                <c:pt idx="140">
                  <c:v>9.4666333333333323</c:v>
                </c:pt>
                <c:pt idx="141">
                  <c:v>9.4727666666666668</c:v>
                </c:pt>
                <c:pt idx="142">
                  <c:v>9.4694333333333329</c:v>
                </c:pt>
                <c:pt idx="143">
                  <c:v>9.4632666666666641</c:v>
                </c:pt>
                <c:pt idx="144">
                  <c:v>9.4509666666666643</c:v>
                </c:pt>
                <c:pt idx="145">
                  <c:v>9.4580999999999982</c:v>
                </c:pt>
                <c:pt idx="146">
                  <c:v>9.4655999999999985</c:v>
                </c:pt>
                <c:pt idx="147">
                  <c:v>9.4882333333333317</c:v>
                </c:pt>
                <c:pt idx="148">
                  <c:v>9.5060999999999982</c:v>
                </c:pt>
                <c:pt idx="149">
                  <c:v>9.5014333333333312</c:v>
                </c:pt>
                <c:pt idx="150">
                  <c:v>9.4971999999999994</c:v>
                </c:pt>
                <c:pt idx="151">
                  <c:v>9.4852333333333334</c:v>
                </c:pt>
                <c:pt idx="152">
                  <c:v>9.4558</c:v>
                </c:pt>
                <c:pt idx="153">
                  <c:v>9.4421999999999979</c:v>
                </c:pt>
                <c:pt idx="154">
                  <c:v>9.4363333333333319</c:v>
                </c:pt>
                <c:pt idx="155">
                  <c:v>9.4118333333333322</c:v>
                </c:pt>
                <c:pt idx="156">
                  <c:v>9.3676666666666666</c:v>
                </c:pt>
                <c:pt idx="157">
                  <c:v>9.3148333333333326</c:v>
                </c:pt>
                <c:pt idx="158">
                  <c:v>9.2768999999999995</c:v>
                </c:pt>
                <c:pt idx="159">
                  <c:v>9.2406666666666659</c:v>
                </c:pt>
                <c:pt idx="160">
                  <c:v>9.2138999999999971</c:v>
                </c:pt>
                <c:pt idx="161">
                  <c:v>9.1885999999999974</c:v>
                </c:pt>
                <c:pt idx="162">
                  <c:v>9.1461333333333332</c:v>
                </c:pt>
                <c:pt idx="163">
                  <c:v>9.111600000000001</c:v>
                </c:pt>
                <c:pt idx="164">
                  <c:v>9.0735333333333319</c:v>
                </c:pt>
                <c:pt idx="165">
                  <c:v>9.050166666666664</c:v>
                </c:pt>
                <c:pt idx="166">
                  <c:v>9.0155666666666665</c:v>
                </c:pt>
                <c:pt idx="167">
                  <c:v>8.994133333333334</c:v>
                </c:pt>
                <c:pt idx="168">
                  <c:v>8.9681666666666668</c:v>
                </c:pt>
                <c:pt idx="169">
                  <c:v>8.9352666666666671</c:v>
                </c:pt>
                <c:pt idx="170">
                  <c:v>8.90283333333333</c:v>
                </c:pt>
                <c:pt idx="171">
                  <c:v>8.8645666666666649</c:v>
                </c:pt>
                <c:pt idx="172">
                  <c:v>8.8531999999999993</c:v>
                </c:pt>
                <c:pt idx="173">
                  <c:v>8.849499999999999</c:v>
                </c:pt>
                <c:pt idx="174">
                  <c:v>8.8346333333333327</c:v>
                </c:pt>
                <c:pt idx="175">
                  <c:v>8.7827666666666655</c:v>
                </c:pt>
                <c:pt idx="176">
                  <c:v>8.7163999999999984</c:v>
                </c:pt>
                <c:pt idx="177">
                  <c:v>8.6446333333333314</c:v>
                </c:pt>
                <c:pt idx="178">
                  <c:v>8.570766666666664</c:v>
                </c:pt>
                <c:pt idx="179">
                  <c:v>8.5111666666666661</c:v>
                </c:pt>
                <c:pt idx="180">
                  <c:v>8.4662666666666642</c:v>
                </c:pt>
                <c:pt idx="181">
                  <c:v>8.4314333333333327</c:v>
                </c:pt>
                <c:pt idx="182">
                  <c:v>8.4056333333333324</c:v>
                </c:pt>
                <c:pt idx="183">
                  <c:v>8.3724000000000007</c:v>
                </c:pt>
                <c:pt idx="184">
                  <c:v>8.3582000000000001</c:v>
                </c:pt>
                <c:pt idx="185">
                  <c:v>8.3607666666666667</c:v>
                </c:pt>
                <c:pt idx="186">
                  <c:v>8.3715333333333319</c:v>
                </c:pt>
                <c:pt idx="187">
                  <c:v>8.3874666666666648</c:v>
                </c:pt>
                <c:pt idx="188">
                  <c:v>8.3909666666666656</c:v>
                </c:pt>
                <c:pt idx="189">
                  <c:v>8.3730999999999991</c:v>
                </c:pt>
                <c:pt idx="190">
                  <c:v>8.3645999999999994</c:v>
                </c:pt>
                <c:pt idx="191">
                  <c:v>8.3566666666666656</c:v>
                </c:pt>
                <c:pt idx="192">
                  <c:v>8.381733333333333</c:v>
                </c:pt>
                <c:pt idx="193">
                  <c:v>8.4062999999999981</c:v>
                </c:pt>
                <c:pt idx="194">
                  <c:v>8.4386333333333337</c:v>
                </c:pt>
                <c:pt idx="195">
                  <c:v>8.4776333333333334</c:v>
                </c:pt>
                <c:pt idx="196">
                  <c:v>8.5098333333333347</c:v>
                </c:pt>
                <c:pt idx="197">
                  <c:v>8.524633333333334</c:v>
                </c:pt>
                <c:pt idx="198">
                  <c:v>8.5170000000000012</c:v>
                </c:pt>
                <c:pt idx="199">
                  <c:v>8.524633333333334</c:v>
                </c:pt>
                <c:pt idx="200">
                  <c:v>8.5242000000000004</c:v>
                </c:pt>
                <c:pt idx="201">
                  <c:v>8.5263000000000009</c:v>
                </c:pt>
                <c:pt idx="202">
                  <c:v>8.5182666666666691</c:v>
                </c:pt>
                <c:pt idx="203">
                  <c:v>8.4917666666666687</c:v>
                </c:pt>
                <c:pt idx="204">
                  <c:v>8.5025000000000013</c:v>
                </c:pt>
                <c:pt idx="205">
                  <c:v>8.5158333333333349</c:v>
                </c:pt>
                <c:pt idx="206">
                  <c:v>8.5900666666666687</c:v>
                </c:pt>
                <c:pt idx="207">
                  <c:v>8.6535666666666682</c:v>
                </c:pt>
                <c:pt idx="208">
                  <c:v>8.7225000000000001</c:v>
                </c:pt>
                <c:pt idx="209">
                  <c:v>8.8376333333333346</c:v>
                </c:pt>
                <c:pt idx="210">
                  <c:v>8.9521333333333342</c:v>
                </c:pt>
                <c:pt idx="211">
                  <c:v>9.0800333333333345</c:v>
                </c:pt>
                <c:pt idx="212">
                  <c:v>9.2149000000000001</c:v>
                </c:pt>
                <c:pt idx="213">
                  <c:v>9.3513666666666673</c:v>
                </c:pt>
                <c:pt idx="214">
                  <c:v>9.4740000000000002</c:v>
                </c:pt>
                <c:pt idx="215">
                  <c:v>9.6068333333333324</c:v>
                </c:pt>
                <c:pt idx="216">
                  <c:v>9.7641999999999971</c:v>
                </c:pt>
                <c:pt idx="217">
                  <c:v>9.9198333333333313</c:v>
                </c:pt>
                <c:pt idx="218">
                  <c:v>10.097866666666665</c:v>
                </c:pt>
                <c:pt idx="219">
                  <c:v>10.310366666666662</c:v>
                </c:pt>
                <c:pt idx="220">
                  <c:v>10.520133333333328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2B-4C4D-933D-5D05B6CB6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326351"/>
        <c:axId val="1573333423"/>
      </c:lineChart>
      <c:dateAx>
        <c:axId val="1573326351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3333423"/>
        <c:crosses val="autoZero"/>
        <c:auto val="1"/>
        <c:lblOffset val="100"/>
        <c:baseTimeUnit val="days"/>
      </c:dateAx>
      <c:valAx>
        <c:axId val="1573333423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332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'Bank Sector OOS'!$E$4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OOS'!$A$5:$A$257</c:f>
              <c:numCache>
                <c:formatCode>d\-mmm\-yy</c:formatCode>
                <c:ptCount val="253"/>
                <c:pt idx="0">
                  <c:v>44606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44596</c:v>
                </c:pt>
                <c:pt idx="7">
                  <c:v>44595</c:v>
                </c:pt>
                <c:pt idx="8">
                  <c:v>44594</c:v>
                </c:pt>
                <c:pt idx="9">
                  <c:v>44593</c:v>
                </c:pt>
                <c:pt idx="10">
                  <c:v>44592</c:v>
                </c:pt>
                <c:pt idx="11">
                  <c:v>44589</c:v>
                </c:pt>
                <c:pt idx="12">
                  <c:v>44588</c:v>
                </c:pt>
                <c:pt idx="13">
                  <c:v>44587</c:v>
                </c:pt>
                <c:pt idx="14">
                  <c:v>44586</c:v>
                </c:pt>
                <c:pt idx="15">
                  <c:v>44585</c:v>
                </c:pt>
                <c:pt idx="16">
                  <c:v>44582</c:v>
                </c:pt>
                <c:pt idx="17">
                  <c:v>44581</c:v>
                </c:pt>
                <c:pt idx="18">
                  <c:v>44580</c:v>
                </c:pt>
                <c:pt idx="19">
                  <c:v>44579</c:v>
                </c:pt>
                <c:pt idx="20">
                  <c:v>44578</c:v>
                </c:pt>
                <c:pt idx="21">
                  <c:v>44575</c:v>
                </c:pt>
                <c:pt idx="22">
                  <c:v>44574</c:v>
                </c:pt>
                <c:pt idx="23">
                  <c:v>44573</c:v>
                </c:pt>
                <c:pt idx="24">
                  <c:v>44572</c:v>
                </c:pt>
                <c:pt idx="25">
                  <c:v>44571</c:v>
                </c:pt>
                <c:pt idx="26">
                  <c:v>44568</c:v>
                </c:pt>
                <c:pt idx="27">
                  <c:v>44567</c:v>
                </c:pt>
                <c:pt idx="28">
                  <c:v>44566</c:v>
                </c:pt>
                <c:pt idx="29">
                  <c:v>44565</c:v>
                </c:pt>
                <c:pt idx="30">
                  <c:v>44564</c:v>
                </c:pt>
                <c:pt idx="31">
                  <c:v>44560</c:v>
                </c:pt>
                <c:pt idx="32">
                  <c:v>44559</c:v>
                </c:pt>
                <c:pt idx="33">
                  <c:v>44558</c:v>
                </c:pt>
                <c:pt idx="34">
                  <c:v>44557</c:v>
                </c:pt>
                <c:pt idx="35">
                  <c:v>44553</c:v>
                </c:pt>
                <c:pt idx="36">
                  <c:v>44552</c:v>
                </c:pt>
                <c:pt idx="37">
                  <c:v>44551</c:v>
                </c:pt>
                <c:pt idx="38">
                  <c:v>44550</c:v>
                </c:pt>
                <c:pt idx="39">
                  <c:v>44547</c:v>
                </c:pt>
                <c:pt idx="40">
                  <c:v>44546</c:v>
                </c:pt>
                <c:pt idx="41">
                  <c:v>44545</c:v>
                </c:pt>
                <c:pt idx="42">
                  <c:v>44544</c:v>
                </c:pt>
                <c:pt idx="43">
                  <c:v>44543</c:v>
                </c:pt>
                <c:pt idx="44">
                  <c:v>44540</c:v>
                </c:pt>
                <c:pt idx="45">
                  <c:v>44539</c:v>
                </c:pt>
                <c:pt idx="46">
                  <c:v>44538</c:v>
                </c:pt>
                <c:pt idx="47">
                  <c:v>44537</c:v>
                </c:pt>
                <c:pt idx="48">
                  <c:v>44536</c:v>
                </c:pt>
                <c:pt idx="49">
                  <c:v>44533</c:v>
                </c:pt>
                <c:pt idx="50">
                  <c:v>44532</c:v>
                </c:pt>
                <c:pt idx="51">
                  <c:v>44531</c:v>
                </c:pt>
                <c:pt idx="52">
                  <c:v>44530</c:v>
                </c:pt>
                <c:pt idx="53">
                  <c:v>44529</c:v>
                </c:pt>
                <c:pt idx="54">
                  <c:v>44526</c:v>
                </c:pt>
                <c:pt idx="55">
                  <c:v>44525</c:v>
                </c:pt>
                <c:pt idx="56">
                  <c:v>44524</c:v>
                </c:pt>
                <c:pt idx="57">
                  <c:v>44523</c:v>
                </c:pt>
                <c:pt idx="58">
                  <c:v>44522</c:v>
                </c:pt>
                <c:pt idx="59">
                  <c:v>44519</c:v>
                </c:pt>
                <c:pt idx="60">
                  <c:v>44518</c:v>
                </c:pt>
                <c:pt idx="61">
                  <c:v>44517</c:v>
                </c:pt>
                <c:pt idx="62">
                  <c:v>44516</c:v>
                </c:pt>
                <c:pt idx="63">
                  <c:v>44515</c:v>
                </c:pt>
                <c:pt idx="64">
                  <c:v>44512</c:v>
                </c:pt>
                <c:pt idx="65">
                  <c:v>44511</c:v>
                </c:pt>
                <c:pt idx="66">
                  <c:v>44510</c:v>
                </c:pt>
                <c:pt idx="67">
                  <c:v>44509</c:v>
                </c:pt>
                <c:pt idx="68">
                  <c:v>44508</c:v>
                </c:pt>
                <c:pt idx="69">
                  <c:v>44505</c:v>
                </c:pt>
                <c:pt idx="70">
                  <c:v>44504</c:v>
                </c:pt>
                <c:pt idx="71">
                  <c:v>44503</c:v>
                </c:pt>
                <c:pt idx="72">
                  <c:v>44502</c:v>
                </c:pt>
                <c:pt idx="73">
                  <c:v>44501</c:v>
                </c:pt>
                <c:pt idx="74">
                  <c:v>44498</c:v>
                </c:pt>
                <c:pt idx="75">
                  <c:v>44497</c:v>
                </c:pt>
                <c:pt idx="76">
                  <c:v>44496</c:v>
                </c:pt>
                <c:pt idx="77">
                  <c:v>44495</c:v>
                </c:pt>
                <c:pt idx="78">
                  <c:v>44494</c:v>
                </c:pt>
                <c:pt idx="79">
                  <c:v>44491</c:v>
                </c:pt>
                <c:pt idx="80">
                  <c:v>44490</c:v>
                </c:pt>
                <c:pt idx="81">
                  <c:v>44489</c:v>
                </c:pt>
                <c:pt idx="82">
                  <c:v>44488</c:v>
                </c:pt>
                <c:pt idx="83">
                  <c:v>44487</c:v>
                </c:pt>
                <c:pt idx="84">
                  <c:v>44484</c:v>
                </c:pt>
                <c:pt idx="85">
                  <c:v>44483</c:v>
                </c:pt>
                <c:pt idx="86">
                  <c:v>44482</c:v>
                </c:pt>
                <c:pt idx="87">
                  <c:v>44481</c:v>
                </c:pt>
                <c:pt idx="88">
                  <c:v>44480</c:v>
                </c:pt>
                <c:pt idx="89">
                  <c:v>44477</c:v>
                </c:pt>
                <c:pt idx="90">
                  <c:v>44476</c:v>
                </c:pt>
                <c:pt idx="91">
                  <c:v>44475</c:v>
                </c:pt>
                <c:pt idx="92">
                  <c:v>44474</c:v>
                </c:pt>
                <c:pt idx="93">
                  <c:v>44473</c:v>
                </c:pt>
                <c:pt idx="94">
                  <c:v>44470</c:v>
                </c:pt>
                <c:pt idx="95">
                  <c:v>44469</c:v>
                </c:pt>
                <c:pt idx="96">
                  <c:v>44468</c:v>
                </c:pt>
                <c:pt idx="97">
                  <c:v>44467</c:v>
                </c:pt>
                <c:pt idx="98">
                  <c:v>44466</c:v>
                </c:pt>
                <c:pt idx="99">
                  <c:v>44463</c:v>
                </c:pt>
                <c:pt idx="100">
                  <c:v>44462</c:v>
                </c:pt>
                <c:pt idx="101">
                  <c:v>44461</c:v>
                </c:pt>
                <c:pt idx="102">
                  <c:v>44460</c:v>
                </c:pt>
                <c:pt idx="103">
                  <c:v>44459</c:v>
                </c:pt>
                <c:pt idx="104">
                  <c:v>44456</c:v>
                </c:pt>
                <c:pt idx="105">
                  <c:v>44455</c:v>
                </c:pt>
                <c:pt idx="106">
                  <c:v>44454</c:v>
                </c:pt>
                <c:pt idx="107">
                  <c:v>44453</c:v>
                </c:pt>
                <c:pt idx="108">
                  <c:v>44452</c:v>
                </c:pt>
                <c:pt idx="109">
                  <c:v>44449</c:v>
                </c:pt>
                <c:pt idx="110">
                  <c:v>44448</c:v>
                </c:pt>
                <c:pt idx="111">
                  <c:v>44447</c:v>
                </c:pt>
                <c:pt idx="112">
                  <c:v>44446</c:v>
                </c:pt>
                <c:pt idx="113">
                  <c:v>44445</c:v>
                </c:pt>
                <c:pt idx="114">
                  <c:v>44442</c:v>
                </c:pt>
                <c:pt idx="115">
                  <c:v>44441</c:v>
                </c:pt>
                <c:pt idx="116">
                  <c:v>44440</c:v>
                </c:pt>
                <c:pt idx="117">
                  <c:v>44439</c:v>
                </c:pt>
                <c:pt idx="118">
                  <c:v>44438</c:v>
                </c:pt>
                <c:pt idx="119">
                  <c:v>44435</c:v>
                </c:pt>
                <c:pt idx="120">
                  <c:v>44434</c:v>
                </c:pt>
                <c:pt idx="121">
                  <c:v>44433</c:v>
                </c:pt>
                <c:pt idx="122">
                  <c:v>44432</c:v>
                </c:pt>
                <c:pt idx="123">
                  <c:v>44431</c:v>
                </c:pt>
                <c:pt idx="124">
                  <c:v>44428</c:v>
                </c:pt>
                <c:pt idx="125">
                  <c:v>44427</c:v>
                </c:pt>
                <c:pt idx="126">
                  <c:v>44426</c:v>
                </c:pt>
                <c:pt idx="127">
                  <c:v>44425</c:v>
                </c:pt>
                <c:pt idx="128">
                  <c:v>44424</c:v>
                </c:pt>
                <c:pt idx="129">
                  <c:v>44421</c:v>
                </c:pt>
                <c:pt idx="130">
                  <c:v>44420</c:v>
                </c:pt>
                <c:pt idx="131">
                  <c:v>44419</c:v>
                </c:pt>
                <c:pt idx="132">
                  <c:v>44418</c:v>
                </c:pt>
                <c:pt idx="133">
                  <c:v>44417</c:v>
                </c:pt>
                <c:pt idx="134">
                  <c:v>44414</c:v>
                </c:pt>
                <c:pt idx="135">
                  <c:v>44413</c:v>
                </c:pt>
                <c:pt idx="136">
                  <c:v>44412</c:v>
                </c:pt>
                <c:pt idx="137">
                  <c:v>44411</c:v>
                </c:pt>
                <c:pt idx="138">
                  <c:v>44410</c:v>
                </c:pt>
                <c:pt idx="139">
                  <c:v>44407</c:v>
                </c:pt>
                <c:pt idx="140">
                  <c:v>44406</c:v>
                </c:pt>
                <c:pt idx="141">
                  <c:v>44405</c:v>
                </c:pt>
                <c:pt idx="142">
                  <c:v>44404</c:v>
                </c:pt>
                <c:pt idx="143">
                  <c:v>44403</c:v>
                </c:pt>
                <c:pt idx="144">
                  <c:v>44400</c:v>
                </c:pt>
                <c:pt idx="145">
                  <c:v>44399</c:v>
                </c:pt>
                <c:pt idx="146">
                  <c:v>44398</c:v>
                </c:pt>
                <c:pt idx="147">
                  <c:v>44397</c:v>
                </c:pt>
                <c:pt idx="148">
                  <c:v>44396</c:v>
                </c:pt>
                <c:pt idx="149">
                  <c:v>44393</c:v>
                </c:pt>
                <c:pt idx="150">
                  <c:v>44392</c:v>
                </c:pt>
                <c:pt idx="151">
                  <c:v>44391</c:v>
                </c:pt>
                <c:pt idx="152">
                  <c:v>44390</c:v>
                </c:pt>
                <c:pt idx="153">
                  <c:v>44389</c:v>
                </c:pt>
                <c:pt idx="154">
                  <c:v>44386</c:v>
                </c:pt>
                <c:pt idx="155">
                  <c:v>44385</c:v>
                </c:pt>
                <c:pt idx="156">
                  <c:v>44384</c:v>
                </c:pt>
                <c:pt idx="157">
                  <c:v>44383</c:v>
                </c:pt>
                <c:pt idx="158">
                  <c:v>44382</c:v>
                </c:pt>
                <c:pt idx="159">
                  <c:v>44379</c:v>
                </c:pt>
                <c:pt idx="160">
                  <c:v>44378</c:v>
                </c:pt>
                <c:pt idx="161">
                  <c:v>44377</c:v>
                </c:pt>
                <c:pt idx="162">
                  <c:v>44376</c:v>
                </c:pt>
                <c:pt idx="163">
                  <c:v>44375</c:v>
                </c:pt>
                <c:pt idx="164">
                  <c:v>44372</c:v>
                </c:pt>
                <c:pt idx="165">
                  <c:v>44371</c:v>
                </c:pt>
                <c:pt idx="166">
                  <c:v>44370</c:v>
                </c:pt>
                <c:pt idx="167">
                  <c:v>44369</c:v>
                </c:pt>
                <c:pt idx="168">
                  <c:v>44368</c:v>
                </c:pt>
                <c:pt idx="169">
                  <c:v>44365</c:v>
                </c:pt>
                <c:pt idx="170">
                  <c:v>44364</c:v>
                </c:pt>
                <c:pt idx="171">
                  <c:v>44363</c:v>
                </c:pt>
                <c:pt idx="172">
                  <c:v>44362</c:v>
                </c:pt>
                <c:pt idx="173">
                  <c:v>44361</c:v>
                </c:pt>
                <c:pt idx="174">
                  <c:v>44358</c:v>
                </c:pt>
                <c:pt idx="175">
                  <c:v>44357</c:v>
                </c:pt>
                <c:pt idx="176">
                  <c:v>44356</c:v>
                </c:pt>
                <c:pt idx="177">
                  <c:v>44355</c:v>
                </c:pt>
                <c:pt idx="178">
                  <c:v>44354</c:v>
                </c:pt>
                <c:pt idx="179">
                  <c:v>44351</c:v>
                </c:pt>
                <c:pt idx="180">
                  <c:v>44350</c:v>
                </c:pt>
                <c:pt idx="181">
                  <c:v>44349</c:v>
                </c:pt>
                <c:pt idx="182">
                  <c:v>44348</c:v>
                </c:pt>
                <c:pt idx="183">
                  <c:v>44347</c:v>
                </c:pt>
                <c:pt idx="184">
                  <c:v>44344</c:v>
                </c:pt>
                <c:pt idx="185">
                  <c:v>44343</c:v>
                </c:pt>
                <c:pt idx="186">
                  <c:v>44342</c:v>
                </c:pt>
                <c:pt idx="187">
                  <c:v>44341</c:v>
                </c:pt>
                <c:pt idx="188">
                  <c:v>44337</c:v>
                </c:pt>
                <c:pt idx="189">
                  <c:v>44336</c:v>
                </c:pt>
                <c:pt idx="190">
                  <c:v>44335</c:v>
                </c:pt>
                <c:pt idx="191">
                  <c:v>44334</c:v>
                </c:pt>
                <c:pt idx="192">
                  <c:v>44333</c:v>
                </c:pt>
                <c:pt idx="193">
                  <c:v>44330</c:v>
                </c:pt>
                <c:pt idx="194">
                  <c:v>44329</c:v>
                </c:pt>
                <c:pt idx="195">
                  <c:v>44328</c:v>
                </c:pt>
                <c:pt idx="196">
                  <c:v>44327</c:v>
                </c:pt>
                <c:pt idx="197">
                  <c:v>44326</c:v>
                </c:pt>
                <c:pt idx="198">
                  <c:v>44323</c:v>
                </c:pt>
                <c:pt idx="199">
                  <c:v>44322</c:v>
                </c:pt>
                <c:pt idx="200">
                  <c:v>44321</c:v>
                </c:pt>
                <c:pt idx="201">
                  <c:v>44320</c:v>
                </c:pt>
                <c:pt idx="202">
                  <c:v>44319</c:v>
                </c:pt>
                <c:pt idx="203">
                  <c:v>44316</c:v>
                </c:pt>
                <c:pt idx="204">
                  <c:v>44315</c:v>
                </c:pt>
                <c:pt idx="205">
                  <c:v>44314</c:v>
                </c:pt>
                <c:pt idx="206">
                  <c:v>44313</c:v>
                </c:pt>
                <c:pt idx="207">
                  <c:v>44312</c:v>
                </c:pt>
                <c:pt idx="208">
                  <c:v>44309</c:v>
                </c:pt>
                <c:pt idx="209">
                  <c:v>44308</c:v>
                </c:pt>
                <c:pt idx="210">
                  <c:v>44307</c:v>
                </c:pt>
                <c:pt idx="211">
                  <c:v>44306</c:v>
                </c:pt>
                <c:pt idx="212">
                  <c:v>44305</c:v>
                </c:pt>
                <c:pt idx="213">
                  <c:v>44302</c:v>
                </c:pt>
                <c:pt idx="214">
                  <c:v>44301</c:v>
                </c:pt>
                <c:pt idx="215">
                  <c:v>44300</c:v>
                </c:pt>
                <c:pt idx="216">
                  <c:v>44299</c:v>
                </c:pt>
                <c:pt idx="217">
                  <c:v>44298</c:v>
                </c:pt>
                <c:pt idx="218">
                  <c:v>44295</c:v>
                </c:pt>
                <c:pt idx="219">
                  <c:v>44294</c:v>
                </c:pt>
                <c:pt idx="220">
                  <c:v>44293</c:v>
                </c:pt>
                <c:pt idx="221">
                  <c:v>44292</c:v>
                </c:pt>
                <c:pt idx="222">
                  <c:v>44287</c:v>
                </c:pt>
                <c:pt idx="223">
                  <c:v>44286</c:v>
                </c:pt>
                <c:pt idx="224">
                  <c:v>44285</c:v>
                </c:pt>
                <c:pt idx="225">
                  <c:v>44284</c:v>
                </c:pt>
                <c:pt idx="226">
                  <c:v>44281</c:v>
                </c:pt>
                <c:pt idx="227">
                  <c:v>44280</c:v>
                </c:pt>
                <c:pt idx="228">
                  <c:v>44279</c:v>
                </c:pt>
                <c:pt idx="229">
                  <c:v>44278</c:v>
                </c:pt>
                <c:pt idx="230">
                  <c:v>44277</c:v>
                </c:pt>
                <c:pt idx="231">
                  <c:v>44274</c:v>
                </c:pt>
                <c:pt idx="232">
                  <c:v>44273</c:v>
                </c:pt>
                <c:pt idx="233">
                  <c:v>44272</c:v>
                </c:pt>
                <c:pt idx="234">
                  <c:v>44271</c:v>
                </c:pt>
                <c:pt idx="235">
                  <c:v>44270</c:v>
                </c:pt>
                <c:pt idx="236">
                  <c:v>44267</c:v>
                </c:pt>
                <c:pt idx="237">
                  <c:v>44266</c:v>
                </c:pt>
                <c:pt idx="238">
                  <c:v>44265</c:v>
                </c:pt>
                <c:pt idx="239">
                  <c:v>44264</c:v>
                </c:pt>
                <c:pt idx="240">
                  <c:v>44263</c:v>
                </c:pt>
                <c:pt idx="241">
                  <c:v>44260</c:v>
                </c:pt>
                <c:pt idx="242">
                  <c:v>44259</c:v>
                </c:pt>
                <c:pt idx="243">
                  <c:v>44258</c:v>
                </c:pt>
                <c:pt idx="244">
                  <c:v>44257</c:v>
                </c:pt>
                <c:pt idx="245">
                  <c:v>44256</c:v>
                </c:pt>
                <c:pt idx="246">
                  <c:v>44253</c:v>
                </c:pt>
                <c:pt idx="247">
                  <c:v>44252</c:v>
                </c:pt>
                <c:pt idx="248">
                  <c:v>44251</c:v>
                </c:pt>
                <c:pt idx="249">
                  <c:v>44250</c:v>
                </c:pt>
                <c:pt idx="250">
                  <c:v>44249</c:v>
                </c:pt>
                <c:pt idx="251">
                  <c:v>44246</c:v>
                </c:pt>
                <c:pt idx="252">
                  <c:v>44245</c:v>
                </c:pt>
              </c:numCache>
            </c:numRef>
          </c:cat>
          <c:val>
            <c:numRef>
              <c:f>'Bank Sector OOS'!$E$5:$E$257</c:f>
              <c:numCache>
                <c:formatCode>0.0</c:formatCode>
                <c:ptCount val="253"/>
                <c:pt idx="0">
                  <c:v>15.875999999999999</c:v>
                </c:pt>
                <c:pt idx="1">
                  <c:v>16.313998999999999</c:v>
                </c:pt>
                <c:pt idx="2">
                  <c:v>16.423999999999999</c:v>
                </c:pt>
                <c:pt idx="3">
                  <c:v>16.384001000000001</c:v>
                </c:pt>
                <c:pt idx="4">
                  <c:v>16.239999999999998</c:v>
                </c:pt>
                <c:pt idx="5">
                  <c:v>15.96</c:v>
                </c:pt>
                <c:pt idx="6">
                  <c:v>15.742000000000001</c:v>
                </c:pt>
                <c:pt idx="7">
                  <c:v>15.866</c:v>
                </c:pt>
                <c:pt idx="8">
                  <c:v>15.811999999999999</c:v>
                </c:pt>
                <c:pt idx="9">
                  <c:v>15.754</c:v>
                </c:pt>
                <c:pt idx="10">
                  <c:v>15.382</c:v>
                </c:pt>
                <c:pt idx="11">
                  <c:v>15.353999999999999</c:v>
                </c:pt>
                <c:pt idx="12">
                  <c:v>15.608000000000001</c:v>
                </c:pt>
                <c:pt idx="13">
                  <c:v>15.38</c:v>
                </c:pt>
                <c:pt idx="14">
                  <c:v>14.942</c:v>
                </c:pt>
                <c:pt idx="15">
                  <c:v>14.538</c:v>
                </c:pt>
                <c:pt idx="16">
                  <c:v>15.144</c:v>
                </c:pt>
                <c:pt idx="17">
                  <c:v>15.474</c:v>
                </c:pt>
                <c:pt idx="18">
                  <c:v>15.53</c:v>
                </c:pt>
                <c:pt idx="19">
                  <c:v>15.69</c:v>
                </c:pt>
                <c:pt idx="20">
                  <c:v>15.814</c:v>
                </c:pt>
                <c:pt idx="21">
                  <c:v>16.040001</c:v>
                </c:pt>
                <c:pt idx="22">
                  <c:v>16.065999999999999</c:v>
                </c:pt>
                <c:pt idx="23">
                  <c:v>15.862</c:v>
                </c:pt>
                <c:pt idx="24">
                  <c:v>15.648</c:v>
                </c:pt>
                <c:pt idx="25">
                  <c:v>15.584</c:v>
                </c:pt>
                <c:pt idx="26">
                  <c:v>15.545999999999999</c:v>
                </c:pt>
                <c:pt idx="27">
                  <c:v>15.388</c:v>
                </c:pt>
                <c:pt idx="28">
                  <c:v>15.22</c:v>
                </c:pt>
                <c:pt idx="29">
                  <c:v>15.176</c:v>
                </c:pt>
                <c:pt idx="30">
                  <c:v>14.746</c:v>
                </c:pt>
                <c:pt idx="31">
                  <c:v>14.582000000000001</c:v>
                </c:pt>
                <c:pt idx="32">
                  <c:v>14.548</c:v>
                </c:pt>
                <c:pt idx="33">
                  <c:v>14.603999999999999</c:v>
                </c:pt>
                <c:pt idx="34">
                  <c:v>14.506</c:v>
                </c:pt>
                <c:pt idx="35">
                  <c:v>14.416</c:v>
                </c:pt>
                <c:pt idx="36">
                  <c:v>14.194000000000001</c:v>
                </c:pt>
                <c:pt idx="37">
                  <c:v>14.125999999999999</c:v>
                </c:pt>
                <c:pt idx="38">
                  <c:v>13.8</c:v>
                </c:pt>
                <c:pt idx="39">
                  <c:v>13.974</c:v>
                </c:pt>
                <c:pt idx="40">
                  <c:v>14.16</c:v>
                </c:pt>
                <c:pt idx="41">
                  <c:v>13.852</c:v>
                </c:pt>
                <c:pt idx="42">
                  <c:v>13.964</c:v>
                </c:pt>
                <c:pt idx="43">
                  <c:v>13.843999999999999</c:v>
                </c:pt>
                <c:pt idx="44">
                  <c:v>14.048</c:v>
                </c:pt>
                <c:pt idx="45">
                  <c:v>14.134</c:v>
                </c:pt>
                <c:pt idx="46">
                  <c:v>14.202</c:v>
                </c:pt>
                <c:pt idx="47">
                  <c:v>14.342000000000001</c:v>
                </c:pt>
                <c:pt idx="48">
                  <c:v>14.144</c:v>
                </c:pt>
                <c:pt idx="49">
                  <c:v>13.872</c:v>
                </c:pt>
                <c:pt idx="50">
                  <c:v>13.981999999999999</c:v>
                </c:pt>
                <c:pt idx="51">
                  <c:v>14.028</c:v>
                </c:pt>
                <c:pt idx="52">
                  <c:v>13.72</c:v>
                </c:pt>
                <c:pt idx="53">
                  <c:v>13.802</c:v>
                </c:pt>
                <c:pt idx="54">
                  <c:v>13.624000000000001</c:v>
                </c:pt>
                <c:pt idx="55">
                  <c:v>14.68</c:v>
                </c:pt>
                <c:pt idx="56">
                  <c:v>14.634</c:v>
                </c:pt>
                <c:pt idx="57">
                  <c:v>14.625999999999999</c:v>
                </c:pt>
                <c:pt idx="58">
                  <c:v>14.672000000000001</c:v>
                </c:pt>
                <c:pt idx="59">
                  <c:v>14.488</c:v>
                </c:pt>
                <c:pt idx="60">
                  <c:v>14.832000000000001</c:v>
                </c:pt>
                <c:pt idx="61">
                  <c:v>14.98</c:v>
                </c:pt>
                <c:pt idx="62">
                  <c:v>14.984</c:v>
                </c:pt>
                <c:pt idx="63">
                  <c:v>14.996</c:v>
                </c:pt>
                <c:pt idx="64">
                  <c:v>14.868</c:v>
                </c:pt>
                <c:pt idx="65">
                  <c:v>14.958</c:v>
                </c:pt>
                <c:pt idx="66">
                  <c:v>14.848000000000001</c:v>
                </c:pt>
                <c:pt idx="67">
                  <c:v>14.762</c:v>
                </c:pt>
                <c:pt idx="68">
                  <c:v>14.91</c:v>
                </c:pt>
                <c:pt idx="69">
                  <c:v>14.95</c:v>
                </c:pt>
                <c:pt idx="70">
                  <c:v>14.802</c:v>
                </c:pt>
                <c:pt idx="71">
                  <c:v>15.077999999999999</c:v>
                </c:pt>
                <c:pt idx="72">
                  <c:v>15.002000000000001</c:v>
                </c:pt>
                <c:pt idx="73">
                  <c:v>15.086</c:v>
                </c:pt>
                <c:pt idx="74">
                  <c:v>14.872</c:v>
                </c:pt>
                <c:pt idx="75">
                  <c:v>14.776</c:v>
                </c:pt>
                <c:pt idx="76">
                  <c:v>14.808</c:v>
                </c:pt>
                <c:pt idx="77">
                  <c:v>14.988</c:v>
                </c:pt>
                <c:pt idx="78">
                  <c:v>14.914</c:v>
                </c:pt>
                <c:pt idx="79">
                  <c:v>14.805999999999999</c:v>
                </c:pt>
                <c:pt idx="80">
                  <c:v>14.757999999999999</c:v>
                </c:pt>
                <c:pt idx="81">
                  <c:v>14.846</c:v>
                </c:pt>
                <c:pt idx="82">
                  <c:v>14.811999999999999</c:v>
                </c:pt>
                <c:pt idx="83">
                  <c:v>14.782</c:v>
                </c:pt>
                <c:pt idx="84">
                  <c:v>14.795999999999999</c:v>
                </c:pt>
                <c:pt idx="85">
                  <c:v>14.598000000000001</c:v>
                </c:pt>
                <c:pt idx="86">
                  <c:v>14.44</c:v>
                </c:pt>
                <c:pt idx="87">
                  <c:v>14.698</c:v>
                </c:pt>
                <c:pt idx="88">
                  <c:v>14.676</c:v>
                </c:pt>
                <c:pt idx="89">
                  <c:v>14.568</c:v>
                </c:pt>
                <c:pt idx="90">
                  <c:v>14.534000000000001</c:v>
                </c:pt>
                <c:pt idx="91">
                  <c:v>14.262</c:v>
                </c:pt>
                <c:pt idx="92">
                  <c:v>14.288</c:v>
                </c:pt>
                <c:pt idx="93">
                  <c:v>13.79</c:v>
                </c:pt>
                <c:pt idx="94">
                  <c:v>13.898</c:v>
                </c:pt>
                <c:pt idx="95">
                  <c:v>13.972</c:v>
                </c:pt>
                <c:pt idx="96">
                  <c:v>13.93</c:v>
                </c:pt>
                <c:pt idx="97">
                  <c:v>13.738</c:v>
                </c:pt>
                <c:pt idx="98">
                  <c:v>13.962</c:v>
                </c:pt>
                <c:pt idx="99">
                  <c:v>13.571999999999999</c:v>
                </c:pt>
                <c:pt idx="100">
                  <c:v>13.561999999999999</c:v>
                </c:pt>
                <c:pt idx="101">
                  <c:v>13.3</c:v>
                </c:pt>
                <c:pt idx="102">
                  <c:v>12.89</c:v>
                </c:pt>
                <c:pt idx="103">
                  <c:v>12.872</c:v>
                </c:pt>
                <c:pt idx="104">
                  <c:v>13.582000000000001</c:v>
                </c:pt>
                <c:pt idx="105">
                  <c:v>13.488</c:v>
                </c:pt>
                <c:pt idx="106">
                  <c:v>13.391999999999999</c:v>
                </c:pt>
                <c:pt idx="107">
                  <c:v>13.394</c:v>
                </c:pt>
                <c:pt idx="108">
                  <c:v>13.507999999999999</c:v>
                </c:pt>
                <c:pt idx="109">
                  <c:v>13.286</c:v>
                </c:pt>
                <c:pt idx="110">
                  <c:v>13.385999999999999</c:v>
                </c:pt>
                <c:pt idx="111">
                  <c:v>13.35</c:v>
                </c:pt>
                <c:pt idx="112">
                  <c:v>13.532</c:v>
                </c:pt>
                <c:pt idx="113">
                  <c:v>13.571999999999999</c:v>
                </c:pt>
                <c:pt idx="114">
                  <c:v>13.464</c:v>
                </c:pt>
                <c:pt idx="115">
                  <c:v>13.552</c:v>
                </c:pt>
                <c:pt idx="116">
                  <c:v>13.54</c:v>
                </c:pt>
                <c:pt idx="117">
                  <c:v>13.4</c:v>
                </c:pt>
                <c:pt idx="118">
                  <c:v>13.396000000000001</c:v>
                </c:pt>
                <c:pt idx="119">
                  <c:v>13.497999999999999</c:v>
                </c:pt>
                <c:pt idx="120">
                  <c:v>13.474</c:v>
                </c:pt>
                <c:pt idx="121">
                  <c:v>13.58</c:v>
                </c:pt>
                <c:pt idx="122">
                  <c:v>13.353999999999999</c:v>
                </c:pt>
                <c:pt idx="123">
                  <c:v>13.353999999999999</c:v>
                </c:pt>
                <c:pt idx="124">
                  <c:v>13.26</c:v>
                </c:pt>
                <c:pt idx="125">
                  <c:v>13.224</c:v>
                </c:pt>
                <c:pt idx="126">
                  <c:v>13.552</c:v>
                </c:pt>
                <c:pt idx="127">
                  <c:v>13.46</c:v>
                </c:pt>
                <c:pt idx="128">
                  <c:v>13.656000000000001</c:v>
                </c:pt>
                <c:pt idx="129">
                  <c:v>13.81</c:v>
                </c:pt>
                <c:pt idx="130">
                  <c:v>13.798</c:v>
                </c:pt>
                <c:pt idx="131">
                  <c:v>13.858000000000001</c:v>
                </c:pt>
                <c:pt idx="132">
                  <c:v>13.736000000000001</c:v>
                </c:pt>
                <c:pt idx="133">
                  <c:v>13.718</c:v>
                </c:pt>
                <c:pt idx="134">
                  <c:v>13.667999999999999</c:v>
                </c:pt>
                <c:pt idx="135">
                  <c:v>13.406000000000001</c:v>
                </c:pt>
                <c:pt idx="136">
                  <c:v>13.311999999999999</c:v>
                </c:pt>
                <c:pt idx="137">
                  <c:v>13.194000000000001</c:v>
                </c:pt>
                <c:pt idx="138">
                  <c:v>13.058</c:v>
                </c:pt>
                <c:pt idx="139">
                  <c:v>13.071999999999999</c:v>
                </c:pt>
                <c:pt idx="140">
                  <c:v>13.183999999999999</c:v>
                </c:pt>
                <c:pt idx="141">
                  <c:v>13.023999999999999</c:v>
                </c:pt>
                <c:pt idx="142">
                  <c:v>13.042</c:v>
                </c:pt>
                <c:pt idx="143">
                  <c:v>13.114000000000001</c:v>
                </c:pt>
                <c:pt idx="144">
                  <c:v>12.901999999999999</c:v>
                </c:pt>
                <c:pt idx="145">
                  <c:v>12.757999999999999</c:v>
                </c:pt>
                <c:pt idx="146">
                  <c:v>12.778</c:v>
                </c:pt>
                <c:pt idx="147">
                  <c:v>12.407999999999999</c:v>
                </c:pt>
                <c:pt idx="148">
                  <c:v>12.272</c:v>
                </c:pt>
                <c:pt idx="149">
                  <c:v>12.766</c:v>
                </c:pt>
                <c:pt idx="150">
                  <c:v>12.968</c:v>
                </c:pt>
                <c:pt idx="151">
                  <c:v>13.098000000000001</c:v>
                </c:pt>
                <c:pt idx="152">
                  <c:v>13.055999999999999</c:v>
                </c:pt>
                <c:pt idx="153">
                  <c:v>13.202</c:v>
                </c:pt>
                <c:pt idx="154">
                  <c:v>13.164</c:v>
                </c:pt>
                <c:pt idx="155">
                  <c:v>12.858000000000001</c:v>
                </c:pt>
                <c:pt idx="156">
                  <c:v>13.186</c:v>
                </c:pt>
                <c:pt idx="157">
                  <c:v>13.2</c:v>
                </c:pt>
                <c:pt idx="158">
                  <c:v>13.554</c:v>
                </c:pt>
                <c:pt idx="159">
                  <c:v>13.316000000000001</c:v>
                </c:pt>
                <c:pt idx="160">
                  <c:v>13.5</c:v>
                </c:pt>
                <c:pt idx="161">
                  <c:v>13.3</c:v>
                </c:pt>
                <c:pt idx="162">
                  <c:v>13.433999999999999</c:v>
                </c:pt>
                <c:pt idx="163">
                  <c:v>13.37</c:v>
                </c:pt>
                <c:pt idx="164">
                  <c:v>13.662000000000001</c:v>
                </c:pt>
                <c:pt idx="165">
                  <c:v>13.564</c:v>
                </c:pt>
                <c:pt idx="166">
                  <c:v>13.406000000000001</c:v>
                </c:pt>
                <c:pt idx="167">
                  <c:v>13.432</c:v>
                </c:pt>
                <c:pt idx="168">
                  <c:v>13.446</c:v>
                </c:pt>
                <c:pt idx="169">
                  <c:v>13.375999999999999</c:v>
                </c:pt>
                <c:pt idx="170">
                  <c:v>13.79</c:v>
                </c:pt>
                <c:pt idx="171">
                  <c:v>13.706</c:v>
                </c:pt>
                <c:pt idx="172">
                  <c:v>13.832000000000001</c:v>
                </c:pt>
                <c:pt idx="173">
                  <c:v>13.896000000000001</c:v>
                </c:pt>
                <c:pt idx="174">
                  <c:v>13.846</c:v>
                </c:pt>
                <c:pt idx="175">
                  <c:v>13.852</c:v>
                </c:pt>
                <c:pt idx="176">
                  <c:v>13.804</c:v>
                </c:pt>
                <c:pt idx="177">
                  <c:v>13.944000000000001</c:v>
                </c:pt>
                <c:pt idx="178">
                  <c:v>14.082000000000001</c:v>
                </c:pt>
                <c:pt idx="179">
                  <c:v>13.981999999999999</c:v>
                </c:pt>
                <c:pt idx="180">
                  <c:v>14.118</c:v>
                </c:pt>
                <c:pt idx="181">
                  <c:v>14.068</c:v>
                </c:pt>
                <c:pt idx="182">
                  <c:v>14.004</c:v>
                </c:pt>
                <c:pt idx="183">
                  <c:v>13.856</c:v>
                </c:pt>
                <c:pt idx="184">
                  <c:v>13.97</c:v>
                </c:pt>
                <c:pt idx="185">
                  <c:v>13.878</c:v>
                </c:pt>
                <c:pt idx="186">
                  <c:v>13.622</c:v>
                </c:pt>
                <c:pt idx="187">
                  <c:v>13.778</c:v>
                </c:pt>
                <c:pt idx="188">
                  <c:v>13.708</c:v>
                </c:pt>
                <c:pt idx="189">
                  <c:v>13.606</c:v>
                </c:pt>
                <c:pt idx="190">
                  <c:v>13.512</c:v>
                </c:pt>
                <c:pt idx="191">
                  <c:v>13.708</c:v>
                </c:pt>
                <c:pt idx="192">
                  <c:v>13.648</c:v>
                </c:pt>
                <c:pt idx="193">
                  <c:v>13.688000000000001</c:v>
                </c:pt>
                <c:pt idx="194">
                  <c:v>13.433999999999999</c:v>
                </c:pt>
                <c:pt idx="195">
                  <c:v>13.49</c:v>
                </c:pt>
                <c:pt idx="196">
                  <c:v>13.39</c:v>
                </c:pt>
                <c:pt idx="197">
                  <c:v>13.634</c:v>
                </c:pt>
                <c:pt idx="198">
                  <c:v>13.36</c:v>
                </c:pt>
                <c:pt idx="199">
                  <c:v>13.33</c:v>
                </c:pt>
                <c:pt idx="200">
                  <c:v>13.316000000000001</c:v>
                </c:pt>
                <c:pt idx="201">
                  <c:v>12.978</c:v>
                </c:pt>
                <c:pt idx="202">
                  <c:v>13.182</c:v>
                </c:pt>
                <c:pt idx="203">
                  <c:v>13.182</c:v>
                </c:pt>
                <c:pt idx="204">
                  <c:v>13.238</c:v>
                </c:pt>
                <c:pt idx="205">
                  <c:v>13.064</c:v>
                </c:pt>
                <c:pt idx="206">
                  <c:v>12.868</c:v>
                </c:pt>
                <c:pt idx="207">
                  <c:v>12.646000000000001</c:v>
                </c:pt>
                <c:pt idx="208">
                  <c:v>12.4</c:v>
                </c:pt>
                <c:pt idx="209">
                  <c:v>12.378</c:v>
                </c:pt>
                <c:pt idx="210">
                  <c:v>12.356</c:v>
                </c:pt>
                <c:pt idx="211">
                  <c:v>12.438000000000001</c:v>
                </c:pt>
                <c:pt idx="212">
                  <c:v>12.907999999999999</c:v>
                </c:pt>
                <c:pt idx="213">
                  <c:v>12.81</c:v>
                </c:pt>
                <c:pt idx="214">
                  <c:v>12.606</c:v>
                </c:pt>
                <c:pt idx="215">
                  <c:v>12.76</c:v>
                </c:pt>
                <c:pt idx="216">
                  <c:v>12.708</c:v>
                </c:pt>
                <c:pt idx="217">
                  <c:v>12.768000000000001</c:v>
                </c:pt>
                <c:pt idx="218">
                  <c:v>12.736000000000001</c:v>
                </c:pt>
                <c:pt idx="219">
                  <c:v>12.805999999999999</c:v>
                </c:pt>
                <c:pt idx="220">
                  <c:v>12.84</c:v>
                </c:pt>
                <c:pt idx="221">
                  <c:v>12.8</c:v>
                </c:pt>
                <c:pt idx="222">
                  <c:v>12.752000000000001</c:v>
                </c:pt>
                <c:pt idx="223">
                  <c:v>12.724</c:v>
                </c:pt>
                <c:pt idx="224">
                  <c:v>12.894</c:v>
                </c:pt>
                <c:pt idx="225">
                  <c:v>12.55</c:v>
                </c:pt>
                <c:pt idx="226">
                  <c:v>12.688000000000001</c:v>
                </c:pt>
                <c:pt idx="227">
                  <c:v>12.558</c:v>
                </c:pt>
                <c:pt idx="228">
                  <c:v>12.654</c:v>
                </c:pt>
                <c:pt idx="229">
                  <c:v>12.522</c:v>
                </c:pt>
                <c:pt idx="230">
                  <c:v>12.554</c:v>
                </c:pt>
                <c:pt idx="231">
                  <c:v>12.706</c:v>
                </c:pt>
                <c:pt idx="232">
                  <c:v>12.997999999999999</c:v>
                </c:pt>
                <c:pt idx="233">
                  <c:v>12.74</c:v>
                </c:pt>
                <c:pt idx="234">
                  <c:v>12.635999999999999</c:v>
                </c:pt>
                <c:pt idx="235">
                  <c:v>12.614000000000001</c:v>
                </c:pt>
                <c:pt idx="236">
                  <c:v>12.744</c:v>
                </c:pt>
                <c:pt idx="237">
                  <c:v>12.576000000000001</c:v>
                </c:pt>
                <c:pt idx="238">
                  <c:v>12.73</c:v>
                </c:pt>
                <c:pt idx="239">
                  <c:v>12.756</c:v>
                </c:pt>
                <c:pt idx="240">
                  <c:v>12.888</c:v>
                </c:pt>
                <c:pt idx="241">
                  <c:v>12.472</c:v>
                </c:pt>
                <c:pt idx="242">
                  <c:v>12.346</c:v>
                </c:pt>
                <c:pt idx="243">
                  <c:v>12.401999999999999</c:v>
                </c:pt>
                <c:pt idx="244">
                  <c:v>12.112</c:v>
                </c:pt>
                <c:pt idx="245">
                  <c:v>12.06</c:v>
                </c:pt>
                <c:pt idx="246">
                  <c:v>11.942</c:v>
                </c:pt>
                <c:pt idx="247">
                  <c:v>12.183999999999999</c:v>
                </c:pt>
                <c:pt idx="248">
                  <c:v>12.124000000000001</c:v>
                </c:pt>
                <c:pt idx="249">
                  <c:v>11.97</c:v>
                </c:pt>
                <c:pt idx="250">
                  <c:v>11.888</c:v>
                </c:pt>
                <c:pt idx="251">
                  <c:v>11.818</c:v>
                </c:pt>
                <c:pt idx="252">
                  <c:v>11.58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8-4FE4-B4C9-7F6FE1D34C7E}"/>
            </c:ext>
          </c:extLst>
        </c:ser>
        <c:ser>
          <c:idx val="0"/>
          <c:order val="1"/>
          <c:tx>
            <c:strRef>
              <c:f>'Bank Sector OOS'!$J$4</c:f>
              <c:strCache>
                <c:ptCount val="1"/>
                <c:pt idx="0">
                  <c:v>SMA 5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OOS'!$A$5:$A$257</c:f>
              <c:numCache>
                <c:formatCode>d\-mmm\-yy</c:formatCode>
                <c:ptCount val="253"/>
                <c:pt idx="0">
                  <c:v>44606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44596</c:v>
                </c:pt>
                <c:pt idx="7">
                  <c:v>44595</c:v>
                </c:pt>
                <c:pt idx="8">
                  <c:v>44594</c:v>
                </c:pt>
                <c:pt idx="9">
                  <c:v>44593</c:v>
                </c:pt>
                <c:pt idx="10">
                  <c:v>44592</c:v>
                </c:pt>
                <c:pt idx="11">
                  <c:v>44589</c:v>
                </c:pt>
                <c:pt idx="12">
                  <c:v>44588</c:v>
                </c:pt>
                <c:pt idx="13">
                  <c:v>44587</c:v>
                </c:pt>
                <c:pt idx="14">
                  <c:v>44586</c:v>
                </c:pt>
                <c:pt idx="15">
                  <c:v>44585</c:v>
                </c:pt>
                <c:pt idx="16">
                  <c:v>44582</c:v>
                </c:pt>
                <c:pt idx="17">
                  <c:v>44581</c:v>
                </c:pt>
                <c:pt idx="18">
                  <c:v>44580</c:v>
                </c:pt>
                <c:pt idx="19">
                  <c:v>44579</c:v>
                </c:pt>
                <c:pt idx="20">
                  <c:v>44578</c:v>
                </c:pt>
                <c:pt idx="21">
                  <c:v>44575</c:v>
                </c:pt>
                <c:pt idx="22">
                  <c:v>44574</c:v>
                </c:pt>
                <c:pt idx="23">
                  <c:v>44573</c:v>
                </c:pt>
                <c:pt idx="24">
                  <c:v>44572</c:v>
                </c:pt>
                <c:pt idx="25">
                  <c:v>44571</c:v>
                </c:pt>
                <c:pt idx="26">
                  <c:v>44568</c:v>
                </c:pt>
                <c:pt idx="27">
                  <c:v>44567</c:v>
                </c:pt>
                <c:pt idx="28">
                  <c:v>44566</c:v>
                </c:pt>
                <c:pt idx="29">
                  <c:v>44565</c:v>
                </c:pt>
                <c:pt idx="30">
                  <c:v>44564</c:v>
                </c:pt>
                <c:pt idx="31">
                  <c:v>44560</c:v>
                </c:pt>
                <c:pt idx="32">
                  <c:v>44559</c:v>
                </c:pt>
                <c:pt idx="33">
                  <c:v>44558</c:v>
                </c:pt>
                <c:pt idx="34">
                  <c:v>44557</c:v>
                </c:pt>
                <c:pt idx="35">
                  <c:v>44553</c:v>
                </c:pt>
                <c:pt idx="36">
                  <c:v>44552</c:v>
                </c:pt>
                <c:pt idx="37">
                  <c:v>44551</c:v>
                </c:pt>
                <c:pt idx="38">
                  <c:v>44550</c:v>
                </c:pt>
                <c:pt idx="39">
                  <c:v>44547</c:v>
                </c:pt>
                <c:pt idx="40">
                  <c:v>44546</c:v>
                </c:pt>
                <c:pt idx="41">
                  <c:v>44545</c:v>
                </c:pt>
                <c:pt idx="42">
                  <c:v>44544</c:v>
                </c:pt>
                <c:pt idx="43">
                  <c:v>44543</c:v>
                </c:pt>
                <c:pt idx="44">
                  <c:v>44540</c:v>
                </c:pt>
                <c:pt idx="45">
                  <c:v>44539</c:v>
                </c:pt>
                <c:pt idx="46">
                  <c:v>44538</c:v>
                </c:pt>
                <c:pt idx="47">
                  <c:v>44537</c:v>
                </c:pt>
                <c:pt idx="48">
                  <c:v>44536</c:v>
                </c:pt>
                <c:pt idx="49">
                  <c:v>44533</c:v>
                </c:pt>
                <c:pt idx="50">
                  <c:v>44532</c:v>
                </c:pt>
                <c:pt idx="51">
                  <c:v>44531</c:v>
                </c:pt>
                <c:pt idx="52">
                  <c:v>44530</c:v>
                </c:pt>
                <c:pt idx="53">
                  <c:v>44529</c:v>
                </c:pt>
                <c:pt idx="54">
                  <c:v>44526</c:v>
                </c:pt>
                <c:pt idx="55">
                  <c:v>44525</c:v>
                </c:pt>
                <c:pt idx="56">
                  <c:v>44524</c:v>
                </c:pt>
                <c:pt idx="57">
                  <c:v>44523</c:v>
                </c:pt>
                <c:pt idx="58">
                  <c:v>44522</c:v>
                </c:pt>
                <c:pt idx="59">
                  <c:v>44519</c:v>
                </c:pt>
                <c:pt idx="60">
                  <c:v>44518</c:v>
                </c:pt>
                <c:pt idx="61">
                  <c:v>44517</c:v>
                </c:pt>
                <c:pt idx="62">
                  <c:v>44516</c:v>
                </c:pt>
                <c:pt idx="63">
                  <c:v>44515</c:v>
                </c:pt>
                <c:pt idx="64">
                  <c:v>44512</c:v>
                </c:pt>
                <c:pt idx="65">
                  <c:v>44511</c:v>
                </c:pt>
                <c:pt idx="66">
                  <c:v>44510</c:v>
                </c:pt>
                <c:pt idx="67">
                  <c:v>44509</c:v>
                </c:pt>
                <c:pt idx="68">
                  <c:v>44508</c:v>
                </c:pt>
                <c:pt idx="69">
                  <c:v>44505</c:v>
                </c:pt>
                <c:pt idx="70">
                  <c:v>44504</c:v>
                </c:pt>
                <c:pt idx="71">
                  <c:v>44503</c:v>
                </c:pt>
                <c:pt idx="72">
                  <c:v>44502</c:v>
                </c:pt>
                <c:pt idx="73">
                  <c:v>44501</c:v>
                </c:pt>
                <c:pt idx="74">
                  <c:v>44498</c:v>
                </c:pt>
                <c:pt idx="75">
                  <c:v>44497</c:v>
                </c:pt>
                <c:pt idx="76">
                  <c:v>44496</c:v>
                </c:pt>
                <c:pt idx="77">
                  <c:v>44495</c:v>
                </c:pt>
                <c:pt idx="78">
                  <c:v>44494</c:v>
                </c:pt>
                <c:pt idx="79">
                  <c:v>44491</c:v>
                </c:pt>
                <c:pt idx="80">
                  <c:v>44490</c:v>
                </c:pt>
                <c:pt idx="81">
                  <c:v>44489</c:v>
                </c:pt>
                <c:pt idx="82">
                  <c:v>44488</c:v>
                </c:pt>
                <c:pt idx="83">
                  <c:v>44487</c:v>
                </c:pt>
                <c:pt idx="84">
                  <c:v>44484</c:v>
                </c:pt>
                <c:pt idx="85">
                  <c:v>44483</c:v>
                </c:pt>
                <c:pt idx="86">
                  <c:v>44482</c:v>
                </c:pt>
                <c:pt idx="87">
                  <c:v>44481</c:v>
                </c:pt>
                <c:pt idx="88">
                  <c:v>44480</c:v>
                </c:pt>
                <c:pt idx="89">
                  <c:v>44477</c:v>
                </c:pt>
                <c:pt idx="90">
                  <c:v>44476</c:v>
                </c:pt>
                <c:pt idx="91">
                  <c:v>44475</c:v>
                </c:pt>
                <c:pt idx="92">
                  <c:v>44474</c:v>
                </c:pt>
                <c:pt idx="93">
                  <c:v>44473</c:v>
                </c:pt>
                <c:pt idx="94">
                  <c:v>44470</c:v>
                </c:pt>
                <c:pt idx="95">
                  <c:v>44469</c:v>
                </c:pt>
                <c:pt idx="96">
                  <c:v>44468</c:v>
                </c:pt>
                <c:pt idx="97">
                  <c:v>44467</c:v>
                </c:pt>
                <c:pt idx="98">
                  <c:v>44466</c:v>
                </c:pt>
                <c:pt idx="99">
                  <c:v>44463</c:v>
                </c:pt>
                <c:pt idx="100">
                  <c:v>44462</c:v>
                </c:pt>
                <c:pt idx="101">
                  <c:v>44461</c:v>
                </c:pt>
                <c:pt idx="102">
                  <c:v>44460</c:v>
                </c:pt>
                <c:pt idx="103">
                  <c:v>44459</c:v>
                </c:pt>
                <c:pt idx="104">
                  <c:v>44456</c:v>
                </c:pt>
                <c:pt idx="105">
                  <c:v>44455</c:v>
                </c:pt>
                <c:pt idx="106">
                  <c:v>44454</c:v>
                </c:pt>
                <c:pt idx="107">
                  <c:v>44453</c:v>
                </c:pt>
                <c:pt idx="108">
                  <c:v>44452</c:v>
                </c:pt>
                <c:pt idx="109">
                  <c:v>44449</c:v>
                </c:pt>
                <c:pt idx="110">
                  <c:v>44448</c:v>
                </c:pt>
                <c:pt idx="111">
                  <c:v>44447</c:v>
                </c:pt>
                <c:pt idx="112">
                  <c:v>44446</c:v>
                </c:pt>
                <c:pt idx="113">
                  <c:v>44445</c:v>
                </c:pt>
                <c:pt idx="114">
                  <c:v>44442</c:v>
                </c:pt>
                <c:pt idx="115">
                  <c:v>44441</c:v>
                </c:pt>
                <c:pt idx="116">
                  <c:v>44440</c:v>
                </c:pt>
                <c:pt idx="117">
                  <c:v>44439</c:v>
                </c:pt>
                <c:pt idx="118">
                  <c:v>44438</c:v>
                </c:pt>
                <c:pt idx="119">
                  <c:v>44435</c:v>
                </c:pt>
                <c:pt idx="120">
                  <c:v>44434</c:v>
                </c:pt>
                <c:pt idx="121">
                  <c:v>44433</c:v>
                </c:pt>
                <c:pt idx="122">
                  <c:v>44432</c:v>
                </c:pt>
                <c:pt idx="123">
                  <c:v>44431</c:v>
                </c:pt>
                <c:pt idx="124">
                  <c:v>44428</c:v>
                </c:pt>
                <c:pt idx="125">
                  <c:v>44427</c:v>
                </c:pt>
                <c:pt idx="126">
                  <c:v>44426</c:v>
                </c:pt>
                <c:pt idx="127">
                  <c:v>44425</c:v>
                </c:pt>
                <c:pt idx="128">
                  <c:v>44424</c:v>
                </c:pt>
                <c:pt idx="129">
                  <c:v>44421</c:v>
                </c:pt>
                <c:pt idx="130">
                  <c:v>44420</c:v>
                </c:pt>
                <c:pt idx="131">
                  <c:v>44419</c:v>
                </c:pt>
                <c:pt idx="132">
                  <c:v>44418</c:v>
                </c:pt>
                <c:pt idx="133">
                  <c:v>44417</c:v>
                </c:pt>
                <c:pt idx="134">
                  <c:v>44414</c:v>
                </c:pt>
                <c:pt idx="135">
                  <c:v>44413</c:v>
                </c:pt>
                <c:pt idx="136">
                  <c:v>44412</c:v>
                </c:pt>
                <c:pt idx="137">
                  <c:v>44411</c:v>
                </c:pt>
                <c:pt idx="138">
                  <c:v>44410</c:v>
                </c:pt>
                <c:pt idx="139">
                  <c:v>44407</c:v>
                </c:pt>
                <c:pt idx="140">
                  <c:v>44406</c:v>
                </c:pt>
                <c:pt idx="141">
                  <c:v>44405</c:v>
                </c:pt>
                <c:pt idx="142">
                  <c:v>44404</c:v>
                </c:pt>
                <c:pt idx="143">
                  <c:v>44403</c:v>
                </c:pt>
                <c:pt idx="144">
                  <c:v>44400</c:v>
                </c:pt>
                <c:pt idx="145">
                  <c:v>44399</c:v>
                </c:pt>
                <c:pt idx="146">
                  <c:v>44398</c:v>
                </c:pt>
                <c:pt idx="147">
                  <c:v>44397</c:v>
                </c:pt>
                <c:pt idx="148">
                  <c:v>44396</c:v>
                </c:pt>
                <c:pt idx="149">
                  <c:v>44393</c:v>
                </c:pt>
                <c:pt idx="150">
                  <c:v>44392</c:v>
                </c:pt>
                <c:pt idx="151">
                  <c:v>44391</c:v>
                </c:pt>
                <c:pt idx="152">
                  <c:v>44390</c:v>
                </c:pt>
                <c:pt idx="153">
                  <c:v>44389</c:v>
                </c:pt>
                <c:pt idx="154">
                  <c:v>44386</c:v>
                </c:pt>
                <c:pt idx="155">
                  <c:v>44385</c:v>
                </c:pt>
                <c:pt idx="156">
                  <c:v>44384</c:v>
                </c:pt>
                <c:pt idx="157">
                  <c:v>44383</c:v>
                </c:pt>
                <c:pt idx="158">
                  <c:v>44382</c:v>
                </c:pt>
                <c:pt idx="159">
                  <c:v>44379</c:v>
                </c:pt>
                <c:pt idx="160">
                  <c:v>44378</c:v>
                </c:pt>
                <c:pt idx="161">
                  <c:v>44377</c:v>
                </c:pt>
                <c:pt idx="162">
                  <c:v>44376</c:v>
                </c:pt>
                <c:pt idx="163">
                  <c:v>44375</c:v>
                </c:pt>
                <c:pt idx="164">
                  <c:v>44372</c:v>
                </c:pt>
                <c:pt idx="165">
                  <c:v>44371</c:v>
                </c:pt>
                <c:pt idx="166">
                  <c:v>44370</c:v>
                </c:pt>
                <c:pt idx="167">
                  <c:v>44369</c:v>
                </c:pt>
                <c:pt idx="168">
                  <c:v>44368</c:v>
                </c:pt>
                <c:pt idx="169">
                  <c:v>44365</c:v>
                </c:pt>
                <c:pt idx="170">
                  <c:v>44364</c:v>
                </c:pt>
                <c:pt idx="171">
                  <c:v>44363</c:v>
                </c:pt>
                <c:pt idx="172">
                  <c:v>44362</c:v>
                </c:pt>
                <c:pt idx="173">
                  <c:v>44361</c:v>
                </c:pt>
                <c:pt idx="174">
                  <c:v>44358</c:v>
                </c:pt>
                <c:pt idx="175">
                  <c:v>44357</c:v>
                </c:pt>
                <c:pt idx="176">
                  <c:v>44356</c:v>
                </c:pt>
                <c:pt idx="177">
                  <c:v>44355</c:v>
                </c:pt>
                <c:pt idx="178">
                  <c:v>44354</c:v>
                </c:pt>
                <c:pt idx="179">
                  <c:v>44351</c:v>
                </c:pt>
                <c:pt idx="180">
                  <c:v>44350</c:v>
                </c:pt>
                <c:pt idx="181">
                  <c:v>44349</c:v>
                </c:pt>
                <c:pt idx="182">
                  <c:v>44348</c:v>
                </c:pt>
                <c:pt idx="183">
                  <c:v>44347</c:v>
                </c:pt>
                <c:pt idx="184">
                  <c:v>44344</c:v>
                </c:pt>
                <c:pt idx="185">
                  <c:v>44343</c:v>
                </c:pt>
                <c:pt idx="186">
                  <c:v>44342</c:v>
                </c:pt>
                <c:pt idx="187">
                  <c:v>44341</c:v>
                </c:pt>
                <c:pt idx="188">
                  <c:v>44337</c:v>
                </c:pt>
                <c:pt idx="189">
                  <c:v>44336</c:v>
                </c:pt>
                <c:pt idx="190">
                  <c:v>44335</c:v>
                </c:pt>
                <c:pt idx="191">
                  <c:v>44334</c:v>
                </c:pt>
                <c:pt idx="192">
                  <c:v>44333</c:v>
                </c:pt>
                <c:pt idx="193">
                  <c:v>44330</c:v>
                </c:pt>
                <c:pt idx="194">
                  <c:v>44329</c:v>
                </c:pt>
                <c:pt idx="195">
                  <c:v>44328</c:v>
                </c:pt>
                <c:pt idx="196">
                  <c:v>44327</c:v>
                </c:pt>
                <c:pt idx="197">
                  <c:v>44326</c:v>
                </c:pt>
                <c:pt idx="198">
                  <c:v>44323</c:v>
                </c:pt>
                <c:pt idx="199">
                  <c:v>44322</c:v>
                </c:pt>
                <c:pt idx="200">
                  <c:v>44321</c:v>
                </c:pt>
                <c:pt idx="201">
                  <c:v>44320</c:v>
                </c:pt>
                <c:pt idx="202">
                  <c:v>44319</c:v>
                </c:pt>
                <c:pt idx="203">
                  <c:v>44316</c:v>
                </c:pt>
                <c:pt idx="204">
                  <c:v>44315</c:v>
                </c:pt>
                <c:pt idx="205">
                  <c:v>44314</c:v>
                </c:pt>
                <c:pt idx="206">
                  <c:v>44313</c:v>
                </c:pt>
                <c:pt idx="207">
                  <c:v>44312</c:v>
                </c:pt>
                <c:pt idx="208">
                  <c:v>44309</c:v>
                </c:pt>
                <c:pt idx="209">
                  <c:v>44308</c:v>
                </c:pt>
                <c:pt idx="210">
                  <c:v>44307</c:v>
                </c:pt>
                <c:pt idx="211">
                  <c:v>44306</c:v>
                </c:pt>
                <c:pt idx="212">
                  <c:v>44305</c:v>
                </c:pt>
                <c:pt idx="213">
                  <c:v>44302</c:v>
                </c:pt>
                <c:pt idx="214">
                  <c:v>44301</c:v>
                </c:pt>
                <c:pt idx="215">
                  <c:v>44300</c:v>
                </c:pt>
                <c:pt idx="216">
                  <c:v>44299</c:v>
                </c:pt>
                <c:pt idx="217">
                  <c:v>44298</c:v>
                </c:pt>
                <c:pt idx="218">
                  <c:v>44295</c:v>
                </c:pt>
                <c:pt idx="219">
                  <c:v>44294</c:v>
                </c:pt>
                <c:pt idx="220">
                  <c:v>44293</c:v>
                </c:pt>
                <c:pt idx="221">
                  <c:v>44292</c:v>
                </c:pt>
                <c:pt idx="222">
                  <c:v>44287</c:v>
                </c:pt>
                <c:pt idx="223">
                  <c:v>44286</c:v>
                </c:pt>
                <c:pt idx="224">
                  <c:v>44285</c:v>
                </c:pt>
                <c:pt idx="225">
                  <c:v>44284</c:v>
                </c:pt>
                <c:pt idx="226">
                  <c:v>44281</c:v>
                </c:pt>
                <c:pt idx="227">
                  <c:v>44280</c:v>
                </c:pt>
                <c:pt idx="228">
                  <c:v>44279</c:v>
                </c:pt>
                <c:pt idx="229">
                  <c:v>44278</c:v>
                </c:pt>
                <c:pt idx="230">
                  <c:v>44277</c:v>
                </c:pt>
                <c:pt idx="231">
                  <c:v>44274</c:v>
                </c:pt>
                <c:pt idx="232">
                  <c:v>44273</c:v>
                </c:pt>
                <c:pt idx="233">
                  <c:v>44272</c:v>
                </c:pt>
                <c:pt idx="234">
                  <c:v>44271</c:v>
                </c:pt>
                <c:pt idx="235">
                  <c:v>44270</c:v>
                </c:pt>
                <c:pt idx="236">
                  <c:v>44267</c:v>
                </c:pt>
                <c:pt idx="237">
                  <c:v>44266</c:v>
                </c:pt>
                <c:pt idx="238">
                  <c:v>44265</c:v>
                </c:pt>
                <c:pt idx="239">
                  <c:v>44264</c:v>
                </c:pt>
                <c:pt idx="240">
                  <c:v>44263</c:v>
                </c:pt>
                <c:pt idx="241">
                  <c:v>44260</c:v>
                </c:pt>
                <c:pt idx="242">
                  <c:v>44259</c:v>
                </c:pt>
                <c:pt idx="243">
                  <c:v>44258</c:v>
                </c:pt>
                <c:pt idx="244">
                  <c:v>44257</c:v>
                </c:pt>
                <c:pt idx="245">
                  <c:v>44256</c:v>
                </c:pt>
                <c:pt idx="246">
                  <c:v>44253</c:v>
                </c:pt>
                <c:pt idx="247">
                  <c:v>44252</c:v>
                </c:pt>
                <c:pt idx="248">
                  <c:v>44251</c:v>
                </c:pt>
                <c:pt idx="249">
                  <c:v>44250</c:v>
                </c:pt>
                <c:pt idx="250">
                  <c:v>44249</c:v>
                </c:pt>
                <c:pt idx="251">
                  <c:v>44246</c:v>
                </c:pt>
                <c:pt idx="252">
                  <c:v>44245</c:v>
                </c:pt>
              </c:numCache>
            </c:numRef>
          </c:cat>
          <c:val>
            <c:numRef>
              <c:f>'Bank Sector OOS'!$J$5:$J$257</c:f>
              <c:numCache>
                <c:formatCode>0.0</c:formatCode>
                <c:ptCount val="253"/>
                <c:pt idx="0">
                  <c:v>16.247599999999998</c:v>
                </c:pt>
                <c:pt idx="1">
                  <c:v>16.264400000000002</c:v>
                </c:pt>
                <c:pt idx="2">
                  <c:v>16.150000200000001</c:v>
                </c:pt>
                <c:pt idx="3">
                  <c:v>16.038400200000002</c:v>
                </c:pt>
                <c:pt idx="4">
                  <c:v>15.924000000000001</c:v>
                </c:pt>
                <c:pt idx="5">
                  <c:v>15.8268</c:v>
                </c:pt>
                <c:pt idx="6">
                  <c:v>15.7112</c:v>
                </c:pt>
                <c:pt idx="7">
                  <c:v>15.633599999999998</c:v>
                </c:pt>
                <c:pt idx="8">
                  <c:v>15.581999999999999</c:v>
                </c:pt>
                <c:pt idx="9">
                  <c:v>15.4956</c:v>
                </c:pt>
                <c:pt idx="10">
                  <c:v>15.3332</c:v>
                </c:pt>
                <c:pt idx="11">
                  <c:v>15.164400000000001</c:v>
                </c:pt>
                <c:pt idx="12">
                  <c:v>15.122400000000003</c:v>
                </c:pt>
                <c:pt idx="13">
                  <c:v>15.095599999999999</c:v>
                </c:pt>
                <c:pt idx="14">
                  <c:v>15.1256</c:v>
                </c:pt>
                <c:pt idx="15">
                  <c:v>15.275200000000002</c:v>
                </c:pt>
                <c:pt idx="16">
                  <c:v>15.5304</c:v>
                </c:pt>
                <c:pt idx="17">
                  <c:v>15.709600200000001</c:v>
                </c:pt>
                <c:pt idx="18">
                  <c:v>15.8280002</c:v>
                </c:pt>
                <c:pt idx="19">
                  <c:v>15.894400199999998</c:v>
                </c:pt>
                <c:pt idx="20">
                  <c:v>15.886000200000002</c:v>
                </c:pt>
                <c:pt idx="21">
                  <c:v>15.8400002</c:v>
                </c:pt>
                <c:pt idx="22">
                  <c:v>15.741199999999997</c:v>
                </c:pt>
                <c:pt idx="23">
                  <c:v>15.605599999999999</c:v>
                </c:pt>
                <c:pt idx="24">
                  <c:v>15.4772</c:v>
                </c:pt>
                <c:pt idx="25">
                  <c:v>15.3828</c:v>
                </c:pt>
                <c:pt idx="26">
                  <c:v>15.215199999999999</c:v>
                </c:pt>
                <c:pt idx="27">
                  <c:v>15.022399999999999</c:v>
                </c:pt>
                <c:pt idx="28">
                  <c:v>14.854400000000002</c:v>
                </c:pt>
                <c:pt idx="29">
                  <c:v>14.731200000000001</c:v>
                </c:pt>
                <c:pt idx="30">
                  <c:v>14.597200000000001</c:v>
                </c:pt>
                <c:pt idx="31">
                  <c:v>14.531200000000002</c:v>
                </c:pt>
                <c:pt idx="32">
                  <c:v>14.4536</c:v>
                </c:pt>
                <c:pt idx="33">
                  <c:v>14.369200000000001</c:v>
                </c:pt>
                <c:pt idx="34">
                  <c:v>14.208400000000001</c:v>
                </c:pt>
                <c:pt idx="35">
                  <c:v>14.102</c:v>
                </c:pt>
                <c:pt idx="36">
                  <c:v>14.050800000000001</c:v>
                </c:pt>
                <c:pt idx="37">
                  <c:v>13.982400000000002</c:v>
                </c:pt>
                <c:pt idx="38">
                  <c:v>13.95</c:v>
                </c:pt>
                <c:pt idx="39">
                  <c:v>13.9588</c:v>
                </c:pt>
                <c:pt idx="40">
                  <c:v>13.973599999999999</c:v>
                </c:pt>
                <c:pt idx="41">
                  <c:v>13.968400000000003</c:v>
                </c:pt>
                <c:pt idx="42">
                  <c:v>14.038400000000001</c:v>
                </c:pt>
                <c:pt idx="43">
                  <c:v>14.113999999999999</c:v>
                </c:pt>
                <c:pt idx="44">
                  <c:v>14.174000000000001</c:v>
                </c:pt>
                <c:pt idx="45">
                  <c:v>14.138799999999998</c:v>
                </c:pt>
                <c:pt idx="46">
                  <c:v>14.1084</c:v>
                </c:pt>
                <c:pt idx="47">
                  <c:v>14.073600000000003</c:v>
                </c:pt>
                <c:pt idx="48">
                  <c:v>13.949199999999999</c:v>
                </c:pt>
                <c:pt idx="49">
                  <c:v>13.880799999999999</c:v>
                </c:pt>
                <c:pt idx="50">
                  <c:v>13.831199999999999</c:v>
                </c:pt>
                <c:pt idx="51">
                  <c:v>13.970800000000001</c:v>
                </c:pt>
                <c:pt idx="52">
                  <c:v>14.092000000000002</c:v>
                </c:pt>
                <c:pt idx="53">
                  <c:v>14.273199999999999</c:v>
                </c:pt>
                <c:pt idx="54">
                  <c:v>14.4472</c:v>
                </c:pt>
                <c:pt idx="55">
                  <c:v>14.62</c:v>
                </c:pt>
                <c:pt idx="56">
                  <c:v>14.650400000000001</c:v>
                </c:pt>
                <c:pt idx="57">
                  <c:v>14.7196</c:v>
                </c:pt>
                <c:pt idx="58">
                  <c:v>14.7912</c:v>
                </c:pt>
                <c:pt idx="59">
                  <c:v>14.856</c:v>
                </c:pt>
                <c:pt idx="60">
                  <c:v>14.931999999999999</c:v>
                </c:pt>
                <c:pt idx="61">
                  <c:v>14.9572</c:v>
                </c:pt>
                <c:pt idx="62">
                  <c:v>14.9308</c:v>
                </c:pt>
                <c:pt idx="63">
                  <c:v>14.8864</c:v>
                </c:pt>
                <c:pt idx="64">
                  <c:v>14.869200000000001</c:v>
                </c:pt>
                <c:pt idx="65">
                  <c:v>14.8856</c:v>
                </c:pt>
                <c:pt idx="66">
                  <c:v>14.854399999999998</c:v>
                </c:pt>
                <c:pt idx="67">
                  <c:v>14.900399999999999</c:v>
                </c:pt>
                <c:pt idx="68">
                  <c:v>14.948399999999998</c:v>
                </c:pt>
                <c:pt idx="69">
                  <c:v>14.983600000000001</c:v>
                </c:pt>
                <c:pt idx="70">
                  <c:v>14.968</c:v>
                </c:pt>
                <c:pt idx="71">
                  <c:v>14.962799999999998</c:v>
                </c:pt>
                <c:pt idx="72">
                  <c:v>14.908800000000003</c:v>
                </c:pt>
                <c:pt idx="73">
                  <c:v>14.906000000000001</c:v>
                </c:pt>
                <c:pt idx="74">
                  <c:v>14.871600000000001</c:v>
                </c:pt>
                <c:pt idx="75">
                  <c:v>14.8584</c:v>
                </c:pt>
                <c:pt idx="76">
                  <c:v>14.854800000000001</c:v>
                </c:pt>
                <c:pt idx="77">
                  <c:v>14.862399999999999</c:v>
                </c:pt>
                <c:pt idx="78">
                  <c:v>14.827199999999999</c:v>
                </c:pt>
                <c:pt idx="79">
                  <c:v>14.800799999999999</c:v>
                </c:pt>
                <c:pt idx="80">
                  <c:v>14.7988</c:v>
                </c:pt>
                <c:pt idx="81">
                  <c:v>14.7668</c:v>
                </c:pt>
                <c:pt idx="82">
                  <c:v>14.685599999999999</c:v>
                </c:pt>
                <c:pt idx="83">
                  <c:v>14.662799999999999</c:v>
                </c:pt>
                <c:pt idx="84">
                  <c:v>14.6416</c:v>
                </c:pt>
                <c:pt idx="85">
                  <c:v>14.596</c:v>
                </c:pt>
                <c:pt idx="86">
                  <c:v>14.5832</c:v>
                </c:pt>
                <c:pt idx="87">
                  <c:v>14.547599999999999</c:v>
                </c:pt>
                <c:pt idx="88">
                  <c:v>14.4656</c:v>
                </c:pt>
                <c:pt idx="89">
                  <c:v>14.288400000000001</c:v>
                </c:pt>
                <c:pt idx="90">
                  <c:v>14.154400000000001</c:v>
                </c:pt>
                <c:pt idx="91">
                  <c:v>14.041999999999998</c:v>
                </c:pt>
                <c:pt idx="92">
                  <c:v>13.9756</c:v>
                </c:pt>
                <c:pt idx="93">
                  <c:v>13.865600000000001</c:v>
                </c:pt>
                <c:pt idx="94">
                  <c:v>13.9</c:v>
                </c:pt>
                <c:pt idx="95">
                  <c:v>13.834800000000001</c:v>
                </c:pt>
                <c:pt idx="96">
                  <c:v>13.752799999999999</c:v>
                </c:pt>
                <c:pt idx="97">
                  <c:v>13.626799999999999</c:v>
                </c:pt>
                <c:pt idx="98">
                  <c:v>13.4572</c:v>
                </c:pt>
                <c:pt idx="99">
                  <c:v>13.2392</c:v>
                </c:pt>
                <c:pt idx="100">
                  <c:v>13.241200000000001</c:v>
                </c:pt>
                <c:pt idx="101">
                  <c:v>13.226400000000002</c:v>
                </c:pt>
                <c:pt idx="102">
                  <c:v>13.244800000000001</c:v>
                </c:pt>
                <c:pt idx="103">
                  <c:v>13.345600000000001</c:v>
                </c:pt>
                <c:pt idx="104">
                  <c:v>13.472800000000001</c:v>
                </c:pt>
                <c:pt idx="105">
                  <c:v>13.413599999999999</c:v>
                </c:pt>
                <c:pt idx="106">
                  <c:v>13.393199999999998</c:v>
                </c:pt>
                <c:pt idx="107">
                  <c:v>13.384799999999998</c:v>
                </c:pt>
                <c:pt idx="108">
                  <c:v>13.4124</c:v>
                </c:pt>
                <c:pt idx="109">
                  <c:v>13.4252</c:v>
                </c:pt>
                <c:pt idx="110">
                  <c:v>13.460800000000001</c:v>
                </c:pt>
                <c:pt idx="111">
                  <c:v>13.494</c:v>
                </c:pt>
                <c:pt idx="112">
                  <c:v>13.532</c:v>
                </c:pt>
                <c:pt idx="113">
                  <c:v>13.505600000000001</c:v>
                </c:pt>
                <c:pt idx="114">
                  <c:v>13.470400000000001</c:v>
                </c:pt>
                <c:pt idx="115">
                  <c:v>13.4772</c:v>
                </c:pt>
                <c:pt idx="116">
                  <c:v>13.461599999999999</c:v>
                </c:pt>
                <c:pt idx="117">
                  <c:v>13.4696</c:v>
                </c:pt>
                <c:pt idx="118">
                  <c:v>13.460399999999998</c:v>
                </c:pt>
                <c:pt idx="119">
                  <c:v>13.451999999999998</c:v>
                </c:pt>
                <c:pt idx="120">
                  <c:v>13.404400000000001</c:v>
                </c:pt>
                <c:pt idx="121">
                  <c:v>13.354399999999998</c:v>
                </c:pt>
                <c:pt idx="122">
                  <c:v>13.348800000000001</c:v>
                </c:pt>
                <c:pt idx="123">
                  <c:v>13.37</c:v>
                </c:pt>
                <c:pt idx="124">
                  <c:v>13.430400000000001</c:v>
                </c:pt>
                <c:pt idx="125">
                  <c:v>13.5404</c:v>
                </c:pt>
                <c:pt idx="126">
                  <c:v>13.655199999999999</c:v>
                </c:pt>
                <c:pt idx="127">
                  <c:v>13.716400000000002</c:v>
                </c:pt>
                <c:pt idx="128">
                  <c:v>13.771600000000001</c:v>
                </c:pt>
                <c:pt idx="129">
                  <c:v>13.784000000000001</c:v>
                </c:pt>
                <c:pt idx="130">
                  <c:v>13.755599999999998</c:v>
                </c:pt>
                <c:pt idx="131">
                  <c:v>13.677199999999999</c:v>
                </c:pt>
                <c:pt idx="132">
                  <c:v>13.568000000000001</c:v>
                </c:pt>
                <c:pt idx="133">
                  <c:v>13.4596</c:v>
                </c:pt>
                <c:pt idx="134">
                  <c:v>13.3276</c:v>
                </c:pt>
                <c:pt idx="135">
                  <c:v>13.208400000000001</c:v>
                </c:pt>
                <c:pt idx="136">
                  <c:v>13.163999999999998</c:v>
                </c:pt>
                <c:pt idx="137">
                  <c:v>13.106399999999999</c:v>
                </c:pt>
                <c:pt idx="138">
                  <c:v>13.075999999999999</c:v>
                </c:pt>
                <c:pt idx="139">
                  <c:v>13.087200000000001</c:v>
                </c:pt>
                <c:pt idx="140">
                  <c:v>13.0532</c:v>
                </c:pt>
                <c:pt idx="141">
                  <c:v>12.968</c:v>
                </c:pt>
                <c:pt idx="142">
                  <c:v>12.918800000000001</c:v>
                </c:pt>
                <c:pt idx="143">
                  <c:v>12.792</c:v>
                </c:pt>
                <c:pt idx="144">
                  <c:v>12.6236</c:v>
                </c:pt>
                <c:pt idx="145">
                  <c:v>12.596399999999999</c:v>
                </c:pt>
                <c:pt idx="146">
                  <c:v>12.638399999999999</c:v>
                </c:pt>
                <c:pt idx="147">
                  <c:v>12.702400000000001</c:v>
                </c:pt>
                <c:pt idx="148">
                  <c:v>12.831999999999999</c:v>
                </c:pt>
                <c:pt idx="149">
                  <c:v>13.018000000000001</c:v>
                </c:pt>
                <c:pt idx="150">
                  <c:v>13.0976</c:v>
                </c:pt>
                <c:pt idx="151">
                  <c:v>13.0756</c:v>
                </c:pt>
                <c:pt idx="152">
                  <c:v>13.093200000000001</c:v>
                </c:pt>
                <c:pt idx="153">
                  <c:v>13.122</c:v>
                </c:pt>
                <c:pt idx="154">
                  <c:v>13.192400000000001</c:v>
                </c:pt>
                <c:pt idx="155">
                  <c:v>13.222800000000001</c:v>
                </c:pt>
                <c:pt idx="156">
                  <c:v>13.3512</c:v>
                </c:pt>
                <c:pt idx="157">
                  <c:v>13.374000000000001</c:v>
                </c:pt>
                <c:pt idx="158">
                  <c:v>13.4208</c:v>
                </c:pt>
                <c:pt idx="159">
                  <c:v>13.384</c:v>
                </c:pt>
                <c:pt idx="160">
                  <c:v>13.453200000000001</c:v>
                </c:pt>
                <c:pt idx="161">
                  <c:v>13.465999999999999</c:v>
                </c:pt>
                <c:pt idx="162">
                  <c:v>13.487200000000001</c:v>
                </c:pt>
                <c:pt idx="163">
                  <c:v>13.486799999999999</c:v>
                </c:pt>
                <c:pt idx="164">
                  <c:v>13.502000000000001</c:v>
                </c:pt>
                <c:pt idx="165">
                  <c:v>13.444800000000001</c:v>
                </c:pt>
                <c:pt idx="166">
                  <c:v>13.489999999999998</c:v>
                </c:pt>
                <c:pt idx="167">
                  <c:v>13.55</c:v>
                </c:pt>
                <c:pt idx="168">
                  <c:v>13.63</c:v>
                </c:pt>
                <c:pt idx="169">
                  <c:v>13.719999999999999</c:v>
                </c:pt>
                <c:pt idx="170">
                  <c:v>13.814000000000002</c:v>
                </c:pt>
                <c:pt idx="171">
                  <c:v>13.826400000000001</c:v>
                </c:pt>
                <c:pt idx="172">
                  <c:v>13.846</c:v>
                </c:pt>
                <c:pt idx="173">
                  <c:v>13.868399999999999</c:v>
                </c:pt>
                <c:pt idx="174">
                  <c:v>13.905600000000002</c:v>
                </c:pt>
                <c:pt idx="175">
                  <c:v>13.9328</c:v>
                </c:pt>
                <c:pt idx="176">
                  <c:v>13.985999999999999</c:v>
                </c:pt>
                <c:pt idx="177">
                  <c:v>14.0388</c:v>
                </c:pt>
                <c:pt idx="178">
                  <c:v>14.050800000000001</c:v>
                </c:pt>
                <c:pt idx="179">
                  <c:v>14.005599999999998</c:v>
                </c:pt>
                <c:pt idx="180">
                  <c:v>14.003200000000001</c:v>
                </c:pt>
                <c:pt idx="181">
                  <c:v>13.9552</c:v>
                </c:pt>
                <c:pt idx="182">
                  <c:v>13.866</c:v>
                </c:pt>
                <c:pt idx="183">
                  <c:v>13.8208</c:v>
                </c:pt>
                <c:pt idx="184">
                  <c:v>13.7912</c:v>
                </c:pt>
                <c:pt idx="185">
                  <c:v>13.718399999999999</c:v>
                </c:pt>
                <c:pt idx="186">
                  <c:v>13.645199999999999</c:v>
                </c:pt>
                <c:pt idx="187">
                  <c:v>13.6624</c:v>
                </c:pt>
                <c:pt idx="188">
                  <c:v>13.6364</c:v>
                </c:pt>
                <c:pt idx="189">
                  <c:v>13.632400000000001</c:v>
                </c:pt>
                <c:pt idx="190">
                  <c:v>13.597999999999999</c:v>
                </c:pt>
                <c:pt idx="191">
                  <c:v>13.5936</c:v>
                </c:pt>
                <c:pt idx="192">
                  <c:v>13.530000000000001</c:v>
                </c:pt>
                <c:pt idx="193">
                  <c:v>13.527199999999999</c:v>
                </c:pt>
                <c:pt idx="194">
                  <c:v>13.461599999999999</c:v>
                </c:pt>
                <c:pt idx="195">
                  <c:v>13.440800000000001</c:v>
                </c:pt>
                <c:pt idx="196">
                  <c:v>13.406000000000001</c:v>
                </c:pt>
                <c:pt idx="197">
                  <c:v>13.323599999999999</c:v>
                </c:pt>
                <c:pt idx="198">
                  <c:v>13.2332</c:v>
                </c:pt>
                <c:pt idx="199">
                  <c:v>13.1976</c:v>
                </c:pt>
                <c:pt idx="200">
                  <c:v>13.1792</c:v>
                </c:pt>
                <c:pt idx="201">
                  <c:v>13.128800000000002</c:v>
                </c:pt>
                <c:pt idx="202">
                  <c:v>13.106800000000002</c:v>
                </c:pt>
                <c:pt idx="203">
                  <c:v>12.999600000000001</c:v>
                </c:pt>
                <c:pt idx="204">
                  <c:v>12.843200000000001</c:v>
                </c:pt>
                <c:pt idx="205">
                  <c:v>12.671200000000001</c:v>
                </c:pt>
                <c:pt idx="206">
                  <c:v>12.5296</c:v>
                </c:pt>
                <c:pt idx="207">
                  <c:v>12.4436</c:v>
                </c:pt>
                <c:pt idx="208">
                  <c:v>12.496</c:v>
                </c:pt>
                <c:pt idx="209">
                  <c:v>12.578000000000001</c:v>
                </c:pt>
                <c:pt idx="210">
                  <c:v>12.6236</c:v>
                </c:pt>
                <c:pt idx="211">
                  <c:v>12.7044</c:v>
                </c:pt>
                <c:pt idx="212">
                  <c:v>12.758399999999998</c:v>
                </c:pt>
                <c:pt idx="213">
                  <c:v>12.730399999999999</c:v>
                </c:pt>
                <c:pt idx="214">
                  <c:v>12.7156</c:v>
                </c:pt>
                <c:pt idx="215">
                  <c:v>12.755600000000001</c:v>
                </c:pt>
                <c:pt idx="216">
                  <c:v>12.771600000000001</c:v>
                </c:pt>
                <c:pt idx="217">
                  <c:v>12.790000000000001</c:v>
                </c:pt>
                <c:pt idx="218">
                  <c:v>12.786800000000001</c:v>
                </c:pt>
                <c:pt idx="219">
                  <c:v>12.7844</c:v>
                </c:pt>
                <c:pt idx="220">
                  <c:v>12.802000000000001</c:v>
                </c:pt>
                <c:pt idx="221">
                  <c:v>12.744</c:v>
                </c:pt>
                <c:pt idx="222">
                  <c:v>12.7216</c:v>
                </c:pt>
                <c:pt idx="223">
                  <c:v>12.682800000000002</c:v>
                </c:pt>
                <c:pt idx="224">
                  <c:v>12.668800000000001</c:v>
                </c:pt>
                <c:pt idx="225">
                  <c:v>12.5944</c:v>
                </c:pt>
                <c:pt idx="226">
                  <c:v>12.595200000000002</c:v>
                </c:pt>
                <c:pt idx="227">
                  <c:v>12.598800000000001</c:v>
                </c:pt>
                <c:pt idx="228">
                  <c:v>12.686800000000002</c:v>
                </c:pt>
                <c:pt idx="229">
                  <c:v>12.703999999999999</c:v>
                </c:pt>
                <c:pt idx="230">
                  <c:v>12.726800000000001</c:v>
                </c:pt>
                <c:pt idx="231">
                  <c:v>12.738800000000001</c:v>
                </c:pt>
                <c:pt idx="232">
                  <c:v>12.7464</c:v>
                </c:pt>
                <c:pt idx="233">
                  <c:v>12.661999999999999</c:v>
                </c:pt>
                <c:pt idx="234">
                  <c:v>12.66</c:v>
                </c:pt>
                <c:pt idx="235">
                  <c:v>12.684000000000001</c:v>
                </c:pt>
                <c:pt idx="236">
                  <c:v>12.738799999999999</c:v>
                </c:pt>
                <c:pt idx="237">
                  <c:v>12.6844</c:v>
                </c:pt>
                <c:pt idx="238">
                  <c:v>12.638400000000001</c:v>
                </c:pt>
                <c:pt idx="239">
                  <c:v>12.572800000000001</c:v>
                </c:pt>
                <c:pt idx="240">
                  <c:v>12.444000000000001</c:v>
                </c:pt>
                <c:pt idx="241">
                  <c:v>12.278400000000001</c:v>
                </c:pt>
                <c:pt idx="242">
                  <c:v>12.1724</c:v>
                </c:pt>
                <c:pt idx="243">
                  <c:v>12.139999999999999</c:v>
                </c:pt>
                <c:pt idx="244">
                  <c:v>12.0844</c:v>
                </c:pt>
                <c:pt idx="245">
                  <c:v>12.056000000000001</c:v>
                </c:pt>
                <c:pt idx="246">
                  <c:v>12.021599999999999</c:v>
                </c:pt>
                <c:pt idx="247">
                  <c:v>11.996799999999999</c:v>
                </c:pt>
                <c:pt idx="248">
                  <c:v>11.875999999999999</c:v>
                </c:pt>
                <c:pt idx="249">
                  <c:v>11.802</c:v>
                </c:pt>
                <c:pt idx="250">
                  <c:v>11.767199999999999</c:v>
                </c:pt>
                <c:pt idx="251">
                  <c:v>11.722800000000001</c:v>
                </c:pt>
                <c:pt idx="252">
                  <c:v>11.619599999999998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8-4FE4-B4C9-7F6FE1D34C7E}"/>
            </c:ext>
          </c:extLst>
        </c:ser>
        <c:ser>
          <c:idx val="1"/>
          <c:order val="2"/>
          <c:tx>
            <c:strRef>
              <c:f>'Bank Sector OOS'!$K$4</c:f>
              <c:strCache>
                <c:ptCount val="1"/>
                <c:pt idx="0">
                  <c:v>SMA 30</c:v>
                </c:pt>
              </c:strCache>
            </c:strRef>
          </c:tx>
          <c:spPr>
            <a:ln w="158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OOS'!$A$5:$A$257</c:f>
              <c:numCache>
                <c:formatCode>d\-mmm\-yy</c:formatCode>
                <c:ptCount val="253"/>
                <c:pt idx="0">
                  <c:v>44606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44596</c:v>
                </c:pt>
                <c:pt idx="7">
                  <c:v>44595</c:v>
                </c:pt>
                <c:pt idx="8">
                  <c:v>44594</c:v>
                </c:pt>
                <c:pt idx="9">
                  <c:v>44593</c:v>
                </c:pt>
                <c:pt idx="10">
                  <c:v>44592</c:v>
                </c:pt>
                <c:pt idx="11">
                  <c:v>44589</c:v>
                </c:pt>
                <c:pt idx="12">
                  <c:v>44588</c:v>
                </c:pt>
                <c:pt idx="13">
                  <c:v>44587</c:v>
                </c:pt>
                <c:pt idx="14">
                  <c:v>44586</c:v>
                </c:pt>
                <c:pt idx="15">
                  <c:v>44585</c:v>
                </c:pt>
                <c:pt idx="16">
                  <c:v>44582</c:v>
                </c:pt>
                <c:pt idx="17">
                  <c:v>44581</c:v>
                </c:pt>
                <c:pt idx="18">
                  <c:v>44580</c:v>
                </c:pt>
                <c:pt idx="19">
                  <c:v>44579</c:v>
                </c:pt>
                <c:pt idx="20">
                  <c:v>44578</c:v>
                </c:pt>
                <c:pt idx="21">
                  <c:v>44575</c:v>
                </c:pt>
                <c:pt idx="22">
                  <c:v>44574</c:v>
                </c:pt>
                <c:pt idx="23">
                  <c:v>44573</c:v>
                </c:pt>
                <c:pt idx="24">
                  <c:v>44572</c:v>
                </c:pt>
                <c:pt idx="25">
                  <c:v>44571</c:v>
                </c:pt>
                <c:pt idx="26">
                  <c:v>44568</c:v>
                </c:pt>
                <c:pt idx="27">
                  <c:v>44567</c:v>
                </c:pt>
                <c:pt idx="28">
                  <c:v>44566</c:v>
                </c:pt>
                <c:pt idx="29">
                  <c:v>44565</c:v>
                </c:pt>
                <c:pt idx="30">
                  <c:v>44564</c:v>
                </c:pt>
                <c:pt idx="31">
                  <c:v>44560</c:v>
                </c:pt>
                <c:pt idx="32">
                  <c:v>44559</c:v>
                </c:pt>
                <c:pt idx="33">
                  <c:v>44558</c:v>
                </c:pt>
                <c:pt idx="34">
                  <c:v>44557</c:v>
                </c:pt>
                <c:pt idx="35">
                  <c:v>44553</c:v>
                </c:pt>
                <c:pt idx="36">
                  <c:v>44552</c:v>
                </c:pt>
                <c:pt idx="37">
                  <c:v>44551</c:v>
                </c:pt>
                <c:pt idx="38">
                  <c:v>44550</c:v>
                </c:pt>
                <c:pt idx="39">
                  <c:v>44547</c:v>
                </c:pt>
                <c:pt idx="40">
                  <c:v>44546</c:v>
                </c:pt>
                <c:pt idx="41">
                  <c:v>44545</c:v>
                </c:pt>
                <c:pt idx="42">
                  <c:v>44544</c:v>
                </c:pt>
                <c:pt idx="43">
                  <c:v>44543</c:v>
                </c:pt>
                <c:pt idx="44">
                  <c:v>44540</c:v>
                </c:pt>
                <c:pt idx="45">
                  <c:v>44539</c:v>
                </c:pt>
                <c:pt idx="46">
                  <c:v>44538</c:v>
                </c:pt>
                <c:pt idx="47">
                  <c:v>44537</c:v>
                </c:pt>
                <c:pt idx="48">
                  <c:v>44536</c:v>
                </c:pt>
                <c:pt idx="49">
                  <c:v>44533</c:v>
                </c:pt>
                <c:pt idx="50">
                  <c:v>44532</c:v>
                </c:pt>
                <c:pt idx="51">
                  <c:v>44531</c:v>
                </c:pt>
                <c:pt idx="52">
                  <c:v>44530</c:v>
                </c:pt>
                <c:pt idx="53">
                  <c:v>44529</c:v>
                </c:pt>
                <c:pt idx="54">
                  <c:v>44526</c:v>
                </c:pt>
                <c:pt idx="55">
                  <c:v>44525</c:v>
                </c:pt>
                <c:pt idx="56">
                  <c:v>44524</c:v>
                </c:pt>
                <c:pt idx="57">
                  <c:v>44523</c:v>
                </c:pt>
                <c:pt idx="58">
                  <c:v>44522</c:v>
                </c:pt>
                <c:pt idx="59">
                  <c:v>44519</c:v>
                </c:pt>
                <c:pt idx="60">
                  <c:v>44518</c:v>
                </c:pt>
                <c:pt idx="61">
                  <c:v>44517</c:v>
                </c:pt>
                <c:pt idx="62">
                  <c:v>44516</c:v>
                </c:pt>
                <c:pt idx="63">
                  <c:v>44515</c:v>
                </c:pt>
                <c:pt idx="64">
                  <c:v>44512</c:v>
                </c:pt>
                <c:pt idx="65">
                  <c:v>44511</c:v>
                </c:pt>
                <c:pt idx="66">
                  <c:v>44510</c:v>
                </c:pt>
                <c:pt idx="67">
                  <c:v>44509</c:v>
                </c:pt>
                <c:pt idx="68">
                  <c:v>44508</c:v>
                </c:pt>
                <c:pt idx="69">
                  <c:v>44505</c:v>
                </c:pt>
                <c:pt idx="70">
                  <c:v>44504</c:v>
                </c:pt>
                <c:pt idx="71">
                  <c:v>44503</c:v>
                </c:pt>
                <c:pt idx="72">
                  <c:v>44502</c:v>
                </c:pt>
                <c:pt idx="73">
                  <c:v>44501</c:v>
                </c:pt>
                <c:pt idx="74">
                  <c:v>44498</c:v>
                </c:pt>
                <c:pt idx="75">
                  <c:v>44497</c:v>
                </c:pt>
                <c:pt idx="76">
                  <c:v>44496</c:v>
                </c:pt>
                <c:pt idx="77">
                  <c:v>44495</c:v>
                </c:pt>
                <c:pt idx="78">
                  <c:v>44494</c:v>
                </c:pt>
                <c:pt idx="79">
                  <c:v>44491</c:v>
                </c:pt>
                <c:pt idx="80">
                  <c:v>44490</c:v>
                </c:pt>
                <c:pt idx="81">
                  <c:v>44489</c:v>
                </c:pt>
                <c:pt idx="82">
                  <c:v>44488</c:v>
                </c:pt>
                <c:pt idx="83">
                  <c:v>44487</c:v>
                </c:pt>
                <c:pt idx="84">
                  <c:v>44484</c:v>
                </c:pt>
                <c:pt idx="85">
                  <c:v>44483</c:v>
                </c:pt>
                <c:pt idx="86">
                  <c:v>44482</c:v>
                </c:pt>
                <c:pt idx="87">
                  <c:v>44481</c:v>
                </c:pt>
                <c:pt idx="88">
                  <c:v>44480</c:v>
                </c:pt>
                <c:pt idx="89">
                  <c:v>44477</c:v>
                </c:pt>
                <c:pt idx="90">
                  <c:v>44476</c:v>
                </c:pt>
                <c:pt idx="91">
                  <c:v>44475</c:v>
                </c:pt>
                <c:pt idx="92">
                  <c:v>44474</c:v>
                </c:pt>
                <c:pt idx="93">
                  <c:v>44473</c:v>
                </c:pt>
                <c:pt idx="94">
                  <c:v>44470</c:v>
                </c:pt>
                <c:pt idx="95">
                  <c:v>44469</c:v>
                </c:pt>
                <c:pt idx="96">
                  <c:v>44468</c:v>
                </c:pt>
                <c:pt idx="97">
                  <c:v>44467</c:v>
                </c:pt>
                <c:pt idx="98">
                  <c:v>44466</c:v>
                </c:pt>
                <c:pt idx="99">
                  <c:v>44463</c:v>
                </c:pt>
                <c:pt idx="100">
                  <c:v>44462</c:v>
                </c:pt>
                <c:pt idx="101">
                  <c:v>44461</c:v>
                </c:pt>
                <c:pt idx="102">
                  <c:v>44460</c:v>
                </c:pt>
                <c:pt idx="103">
                  <c:v>44459</c:v>
                </c:pt>
                <c:pt idx="104">
                  <c:v>44456</c:v>
                </c:pt>
                <c:pt idx="105">
                  <c:v>44455</c:v>
                </c:pt>
                <c:pt idx="106">
                  <c:v>44454</c:v>
                </c:pt>
                <c:pt idx="107">
                  <c:v>44453</c:v>
                </c:pt>
                <c:pt idx="108">
                  <c:v>44452</c:v>
                </c:pt>
                <c:pt idx="109">
                  <c:v>44449</c:v>
                </c:pt>
                <c:pt idx="110">
                  <c:v>44448</c:v>
                </c:pt>
                <c:pt idx="111">
                  <c:v>44447</c:v>
                </c:pt>
                <c:pt idx="112">
                  <c:v>44446</c:v>
                </c:pt>
                <c:pt idx="113">
                  <c:v>44445</c:v>
                </c:pt>
                <c:pt idx="114">
                  <c:v>44442</c:v>
                </c:pt>
                <c:pt idx="115">
                  <c:v>44441</c:v>
                </c:pt>
                <c:pt idx="116">
                  <c:v>44440</c:v>
                </c:pt>
                <c:pt idx="117">
                  <c:v>44439</c:v>
                </c:pt>
                <c:pt idx="118">
                  <c:v>44438</c:v>
                </c:pt>
                <c:pt idx="119">
                  <c:v>44435</c:v>
                </c:pt>
                <c:pt idx="120">
                  <c:v>44434</c:v>
                </c:pt>
                <c:pt idx="121">
                  <c:v>44433</c:v>
                </c:pt>
                <c:pt idx="122">
                  <c:v>44432</c:v>
                </c:pt>
                <c:pt idx="123">
                  <c:v>44431</c:v>
                </c:pt>
                <c:pt idx="124">
                  <c:v>44428</c:v>
                </c:pt>
                <c:pt idx="125">
                  <c:v>44427</c:v>
                </c:pt>
                <c:pt idx="126">
                  <c:v>44426</c:v>
                </c:pt>
                <c:pt idx="127">
                  <c:v>44425</c:v>
                </c:pt>
                <c:pt idx="128">
                  <c:v>44424</c:v>
                </c:pt>
                <c:pt idx="129">
                  <c:v>44421</c:v>
                </c:pt>
                <c:pt idx="130">
                  <c:v>44420</c:v>
                </c:pt>
                <c:pt idx="131">
                  <c:v>44419</c:v>
                </c:pt>
                <c:pt idx="132">
                  <c:v>44418</c:v>
                </c:pt>
                <c:pt idx="133">
                  <c:v>44417</c:v>
                </c:pt>
                <c:pt idx="134">
                  <c:v>44414</c:v>
                </c:pt>
                <c:pt idx="135">
                  <c:v>44413</c:v>
                </c:pt>
                <c:pt idx="136">
                  <c:v>44412</c:v>
                </c:pt>
                <c:pt idx="137">
                  <c:v>44411</c:v>
                </c:pt>
                <c:pt idx="138">
                  <c:v>44410</c:v>
                </c:pt>
                <c:pt idx="139">
                  <c:v>44407</c:v>
                </c:pt>
                <c:pt idx="140">
                  <c:v>44406</c:v>
                </c:pt>
                <c:pt idx="141">
                  <c:v>44405</c:v>
                </c:pt>
                <c:pt idx="142">
                  <c:v>44404</c:v>
                </c:pt>
                <c:pt idx="143">
                  <c:v>44403</c:v>
                </c:pt>
                <c:pt idx="144">
                  <c:v>44400</c:v>
                </c:pt>
                <c:pt idx="145">
                  <c:v>44399</c:v>
                </c:pt>
                <c:pt idx="146">
                  <c:v>44398</c:v>
                </c:pt>
                <c:pt idx="147">
                  <c:v>44397</c:v>
                </c:pt>
                <c:pt idx="148">
                  <c:v>44396</c:v>
                </c:pt>
                <c:pt idx="149">
                  <c:v>44393</c:v>
                </c:pt>
                <c:pt idx="150">
                  <c:v>44392</c:v>
                </c:pt>
                <c:pt idx="151">
                  <c:v>44391</c:v>
                </c:pt>
                <c:pt idx="152">
                  <c:v>44390</c:v>
                </c:pt>
                <c:pt idx="153">
                  <c:v>44389</c:v>
                </c:pt>
                <c:pt idx="154">
                  <c:v>44386</c:v>
                </c:pt>
                <c:pt idx="155">
                  <c:v>44385</c:v>
                </c:pt>
                <c:pt idx="156">
                  <c:v>44384</c:v>
                </c:pt>
                <c:pt idx="157">
                  <c:v>44383</c:v>
                </c:pt>
                <c:pt idx="158">
                  <c:v>44382</c:v>
                </c:pt>
                <c:pt idx="159">
                  <c:v>44379</c:v>
                </c:pt>
                <c:pt idx="160">
                  <c:v>44378</c:v>
                </c:pt>
                <c:pt idx="161">
                  <c:v>44377</c:v>
                </c:pt>
                <c:pt idx="162">
                  <c:v>44376</c:v>
                </c:pt>
                <c:pt idx="163">
                  <c:v>44375</c:v>
                </c:pt>
                <c:pt idx="164">
                  <c:v>44372</c:v>
                </c:pt>
                <c:pt idx="165">
                  <c:v>44371</c:v>
                </c:pt>
                <c:pt idx="166">
                  <c:v>44370</c:v>
                </c:pt>
                <c:pt idx="167">
                  <c:v>44369</c:v>
                </c:pt>
                <c:pt idx="168">
                  <c:v>44368</c:v>
                </c:pt>
                <c:pt idx="169">
                  <c:v>44365</c:v>
                </c:pt>
                <c:pt idx="170">
                  <c:v>44364</c:v>
                </c:pt>
                <c:pt idx="171">
                  <c:v>44363</c:v>
                </c:pt>
                <c:pt idx="172">
                  <c:v>44362</c:v>
                </c:pt>
                <c:pt idx="173">
                  <c:v>44361</c:v>
                </c:pt>
                <c:pt idx="174">
                  <c:v>44358</c:v>
                </c:pt>
                <c:pt idx="175">
                  <c:v>44357</c:v>
                </c:pt>
                <c:pt idx="176">
                  <c:v>44356</c:v>
                </c:pt>
                <c:pt idx="177">
                  <c:v>44355</c:v>
                </c:pt>
                <c:pt idx="178">
                  <c:v>44354</c:v>
                </c:pt>
                <c:pt idx="179">
                  <c:v>44351</c:v>
                </c:pt>
                <c:pt idx="180">
                  <c:v>44350</c:v>
                </c:pt>
                <c:pt idx="181">
                  <c:v>44349</c:v>
                </c:pt>
                <c:pt idx="182">
                  <c:v>44348</c:v>
                </c:pt>
                <c:pt idx="183">
                  <c:v>44347</c:v>
                </c:pt>
                <c:pt idx="184">
                  <c:v>44344</c:v>
                </c:pt>
                <c:pt idx="185">
                  <c:v>44343</c:v>
                </c:pt>
                <c:pt idx="186">
                  <c:v>44342</c:v>
                </c:pt>
                <c:pt idx="187">
                  <c:v>44341</c:v>
                </c:pt>
                <c:pt idx="188">
                  <c:v>44337</c:v>
                </c:pt>
                <c:pt idx="189">
                  <c:v>44336</c:v>
                </c:pt>
                <c:pt idx="190">
                  <c:v>44335</c:v>
                </c:pt>
                <c:pt idx="191">
                  <c:v>44334</c:v>
                </c:pt>
                <c:pt idx="192">
                  <c:v>44333</c:v>
                </c:pt>
                <c:pt idx="193">
                  <c:v>44330</c:v>
                </c:pt>
                <c:pt idx="194">
                  <c:v>44329</c:v>
                </c:pt>
                <c:pt idx="195">
                  <c:v>44328</c:v>
                </c:pt>
                <c:pt idx="196">
                  <c:v>44327</c:v>
                </c:pt>
                <c:pt idx="197">
                  <c:v>44326</c:v>
                </c:pt>
                <c:pt idx="198">
                  <c:v>44323</c:v>
                </c:pt>
                <c:pt idx="199">
                  <c:v>44322</c:v>
                </c:pt>
                <c:pt idx="200">
                  <c:v>44321</c:v>
                </c:pt>
                <c:pt idx="201">
                  <c:v>44320</c:v>
                </c:pt>
                <c:pt idx="202">
                  <c:v>44319</c:v>
                </c:pt>
                <c:pt idx="203">
                  <c:v>44316</c:v>
                </c:pt>
                <c:pt idx="204">
                  <c:v>44315</c:v>
                </c:pt>
                <c:pt idx="205">
                  <c:v>44314</c:v>
                </c:pt>
                <c:pt idx="206">
                  <c:v>44313</c:v>
                </c:pt>
                <c:pt idx="207">
                  <c:v>44312</c:v>
                </c:pt>
                <c:pt idx="208">
                  <c:v>44309</c:v>
                </c:pt>
                <c:pt idx="209">
                  <c:v>44308</c:v>
                </c:pt>
                <c:pt idx="210">
                  <c:v>44307</c:v>
                </c:pt>
                <c:pt idx="211">
                  <c:v>44306</c:v>
                </c:pt>
                <c:pt idx="212">
                  <c:v>44305</c:v>
                </c:pt>
                <c:pt idx="213">
                  <c:v>44302</c:v>
                </c:pt>
                <c:pt idx="214">
                  <c:v>44301</c:v>
                </c:pt>
                <c:pt idx="215">
                  <c:v>44300</c:v>
                </c:pt>
                <c:pt idx="216">
                  <c:v>44299</c:v>
                </c:pt>
                <c:pt idx="217">
                  <c:v>44298</c:v>
                </c:pt>
                <c:pt idx="218">
                  <c:v>44295</c:v>
                </c:pt>
                <c:pt idx="219">
                  <c:v>44294</c:v>
                </c:pt>
                <c:pt idx="220">
                  <c:v>44293</c:v>
                </c:pt>
                <c:pt idx="221">
                  <c:v>44292</c:v>
                </c:pt>
                <c:pt idx="222">
                  <c:v>44287</c:v>
                </c:pt>
                <c:pt idx="223">
                  <c:v>44286</c:v>
                </c:pt>
                <c:pt idx="224">
                  <c:v>44285</c:v>
                </c:pt>
                <c:pt idx="225">
                  <c:v>44284</c:v>
                </c:pt>
                <c:pt idx="226">
                  <c:v>44281</c:v>
                </c:pt>
                <c:pt idx="227">
                  <c:v>44280</c:v>
                </c:pt>
                <c:pt idx="228">
                  <c:v>44279</c:v>
                </c:pt>
                <c:pt idx="229">
                  <c:v>44278</c:v>
                </c:pt>
                <c:pt idx="230">
                  <c:v>44277</c:v>
                </c:pt>
                <c:pt idx="231">
                  <c:v>44274</c:v>
                </c:pt>
                <c:pt idx="232">
                  <c:v>44273</c:v>
                </c:pt>
                <c:pt idx="233">
                  <c:v>44272</c:v>
                </c:pt>
                <c:pt idx="234">
                  <c:v>44271</c:v>
                </c:pt>
                <c:pt idx="235">
                  <c:v>44270</c:v>
                </c:pt>
                <c:pt idx="236">
                  <c:v>44267</c:v>
                </c:pt>
                <c:pt idx="237">
                  <c:v>44266</c:v>
                </c:pt>
                <c:pt idx="238">
                  <c:v>44265</c:v>
                </c:pt>
                <c:pt idx="239">
                  <c:v>44264</c:v>
                </c:pt>
                <c:pt idx="240">
                  <c:v>44263</c:v>
                </c:pt>
                <c:pt idx="241">
                  <c:v>44260</c:v>
                </c:pt>
                <c:pt idx="242">
                  <c:v>44259</c:v>
                </c:pt>
                <c:pt idx="243">
                  <c:v>44258</c:v>
                </c:pt>
                <c:pt idx="244">
                  <c:v>44257</c:v>
                </c:pt>
                <c:pt idx="245">
                  <c:v>44256</c:v>
                </c:pt>
                <c:pt idx="246">
                  <c:v>44253</c:v>
                </c:pt>
                <c:pt idx="247">
                  <c:v>44252</c:v>
                </c:pt>
                <c:pt idx="248">
                  <c:v>44251</c:v>
                </c:pt>
                <c:pt idx="249">
                  <c:v>44250</c:v>
                </c:pt>
                <c:pt idx="250">
                  <c:v>44249</c:v>
                </c:pt>
                <c:pt idx="251">
                  <c:v>44246</c:v>
                </c:pt>
                <c:pt idx="252">
                  <c:v>44245</c:v>
                </c:pt>
              </c:numCache>
            </c:numRef>
          </c:cat>
          <c:val>
            <c:numRef>
              <c:f>'Bank Sector OOS'!$K$5:$K$257</c:f>
              <c:numCache>
                <c:formatCode>0.0</c:formatCode>
                <c:ptCount val="253"/>
                <c:pt idx="0">
                  <c:v>15.658600033333334</c:v>
                </c:pt>
                <c:pt idx="1">
                  <c:v>15.620933366666668</c:v>
                </c:pt>
                <c:pt idx="2">
                  <c:v>15.563200066666667</c:v>
                </c:pt>
                <c:pt idx="3">
                  <c:v>15.500666733333336</c:v>
                </c:pt>
                <c:pt idx="4">
                  <c:v>15.441333366666667</c:v>
                </c:pt>
                <c:pt idx="5">
                  <c:v>15.383533366666665</c:v>
                </c:pt>
                <c:pt idx="6">
                  <c:v>15.332066699999997</c:v>
                </c:pt>
                <c:pt idx="7">
                  <c:v>15.2804667</c:v>
                </c:pt>
                <c:pt idx="8">
                  <c:v>15.222466699999995</c:v>
                </c:pt>
                <c:pt idx="9">
                  <c:v>15.155400033333329</c:v>
                </c:pt>
                <c:pt idx="10">
                  <c:v>15.096066699999998</c:v>
                </c:pt>
                <c:pt idx="11">
                  <c:v>15.055333366666668</c:v>
                </c:pt>
                <c:pt idx="12">
                  <c:v>15.005266699999998</c:v>
                </c:pt>
                <c:pt idx="13">
                  <c:v>14.950466699999996</c:v>
                </c:pt>
                <c:pt idx="14">
                  <c:v>14.899266699999997</c:v>
                </c:pt>
                <c:pt idx="15">
                  <c:v>14.8694667</c:v>
                </c:pt>
                <c:pt idx="16">
                  <c:v>14.856000033333334</c:v>
                </c:pt>
                <c:pt idx="17">
                  <c:v>14.824600033333333</c:v>
                </c:pt>
                <c:pt idx="18">
                  <c:v>14.786866699999997</c:v>
                </c:pt>
                <c:pt idx="19">
                  <c:v>14.7406667</c:v>
                </c:pt>
                <c:pt idx="20">
                  <c:v>14.680066699999999</c:v>
                </c:pt>
                <c:pt idx="21">
                  <c:v>14.619000033333331</c:v>
                </c:pt>
                <c:pt idx="22">
                  <c:v>14.551933333333332</c:v>
                </c:pt>
                <c:pt idx="23">
                  <c:v>14.473733333333334</c:v>
                </c:pt>
                <c:pt idx="24">
                  <c:v>14.405066666666668</c:v>
                </c:pt>
                <c:pt idx="25">
                  <c:v>14.337600000000005</c:v>
                </c:pt>
                <c:pt idx="26">
                  <c:v>14.30746666666667</c:v>
                </c:pt>
                <c:pt idx="27">
                  <c:v>14.277066666666668</c:v>
                </c:pt>
                <c:pt idx="28">
                  <c:v>14.25166666666667</c:v>
                </c:pt>
                <c:pt idx="29">
                  <c:v>14.233400000000005</c:v>
                </c:pt>
                <c:pt idx="30">
                  <c:v>14.210466666666669</c:v>
                </c:pt>
                <c:pt idx="31">
                  <c:v>14.213333333333336</c:v>
                </c:pt>
                <c:pt idx="32">
                  <c:v>14.226600000000003</c:v>
                </c:pt>
                <c:pt idx="33">
                  <c:v>14.241133333333336</c:v>
                </c:pt>
                <c:pt idx="34">
                  <c:v>14.254200000000003</c:v>
                </c:pt>
                <c:pt idx="35">
                  <c:v>14.266266666666667</c:v>
                </c:pt>
                <c:pt idx="36">
                  <c:v>14.284333333333334</c:v>
                </c:pt>
                <c:pt idx="37">
                  <c:v>14.306133333333333</c:v>
                </c:pt>
                <c:pt idx="38">
                  <c:v>14.327333333333334</c:v>
                </c:pt>
                <c:pt idx="39">
                  <c:v>14.364333333333333</c:v>
                </c:pt>
                <c:pt idx="40">
                  <c:v>14.396866666666666</c:v>
                </c:pt>
                <c:pt idx="41">
                  <c:v>14.418266666666669</c:v>
                </c:pt>
                <c:pt idx="42">
                  <c:v>14.459133333333334</c:v>
                </c:pt>
                <c:pt idx="43">
                  <c:v>14.493733333333333</c:v>
                </c:pt>
                <c:pt idx="44">
                  <c:v>14.535133333333334</c:v>
                </c:pt>
                <c:pt idx="45">
                  <c:v>14.562600000000002</c:v>
                </c:pt>
                <c:pt idx="46">
                  <c:v>14.584000000000003</c:v>
                </c:pt>
                <c:pt idx="47">
                  <c:v>14.604200000000004</c:v>
                </c:pt>
                <c:pt idx="48">
                  <c:v>14.625733333333335</c:v>
                </c:pt>
                <c:pt idx="49">
                  <c:v>14.651400000000001</c:v>
                </c:pt>
                <c:pt idx="50">
                  <c:v>14.682533333333334</c:v>
                </c:pt>
                <c:pt idx="51">
                  <c:v>14.708400000000001</c:v>
                </c:pt>
                <c:pt idx="52">
                  <c:v>14.735666666666667</c:v>
                </c:pt>
                <c:pt idx="53">
                  <c:v>14.772066666666666</c:v>
                </c:pt>
                <c:pt idx="54">
                  <c:v>14.804733333333333</c:v>
                </c:pt>
                <c:pt idx="55">
                  <c:v>14.843799999999998</c:v>
                </c:pt>
                <c:pt idx="56">
                  <c:v>14.841066666666666</c:v>
                </c:pt>
                <c:pt idx="57">
                  <c:v>14.834599999999998</c:v>
                </c:pt>
                <c:pt idx="58">
                  <c:v>14.836999999999998</c:v>
                </c:pt>
                <c:pt idx="59">
                  <c:v>14.83713333333333</c:v>
                </c:pt>
                <c:pt idx="60">
                  <c:v>14.839799999999997</c:v>
                </c:pt>
                <c:pt idx="61">
                  <c:v>14.829866666666664</c:v>
                </c:pt>
                <c:pt idx="62">
                  <c:v>14.805933333333332</c:v>
                </c:pt>
                <c:pt idx="63">
                  <c:v>14.782733333333333</c:v>
                </c:pt>
                <c:pt idx="64">
                  <c:v>14.742533333333334</c:v>
                </c:pt>
                <c:pt idx="65">
                  <c:v>14.710199999999999</c:v>
                </c:pt>
                <c:pt idx="66">
                  <c:v>14.677333333333333</c:v>
                </c:pt>
                <c:pt idx="67">
                  <c:v>14.646733333333335</c:v>
                </c:pt>
                <c:pt idx="68">
                  <c:v>14.612599999999999</c:v>
                </c:pt>
                <c:pt idx="69">
                  <c:v>14.581</c:v>
                </c:pt>
                <c:pt idx="70">
                  <c:v>14.535066666666667</c:v>
                </c:pt>
                <c:pt idx="71">
                  <c:v>14.493733333333335</c:v>
                </c:pt>
                <c:pt idx="72">
                  <c:v>14.434466666666671</c:v>
                </c:pt>
                <c:pt idx="73">
                  <c:v>14.36406666666667</c:v>
                </c:pt>
                <c:pt idx="74">
                  <c:v>14.290266666666669</c:v>
                </c:pt>
                <c:pt idx="75">
                  <c:v>14.247266666666668</c:v>
                </c:pt>
                <c:pt idx="76">
                  <c:v>14.204333333333334</c:v>
                </c:pt>
                <c:pt idx="77">
                  <c:v>14.157133333333332</c:v>
                </c:pt>
                <c:pt idx="78">
                  <c:v>14.104000000000001</c:v>
                </c:pt>
                <c:pt idx="79">
                  <c:v>14.057133333333331</c:v>
                </c:pt>
                <c:pt idx="80">
                  <c:v>14.006466666666665</c:v>
                </c:pt>
                <c:pt idx="81">
                  <c:v>13.960733333333335</c:v>
                </c:pt>
                <c:pt idx="82">
                  <c:v>13.910866666666667</c:v>
                </c:pt>
                <c:pt idx="83">
                  <c:v>13.8682</c:v>
                </c:pt>
                <c:pt idx="84">
                  <c:v>13.827866666666669</c:v>
                </c:pt>
                <c:pt idx="85">
                  <c:v>13.783466666666669</c:v>
                </c:pt>
                <c:pt idx="86">
                  <c:v>13.748600000000003</c:v>
                </c:pt>
                <c:pt idx="87">
                  <c:v>13.718600000000004</c:v>
                </c:pt>
                <c:pt idx="88">
                  <c:v>13.675333333333334</c:v>
                </c:pt>
                <c:pt idx="89">
                  <c:v>13.632666666666669</c:v>
                </c:pt>
                <c:pt idx="90">
                  <c:v>13.597000000000003</c:v>
                </c:pt>
                <c:pt idx="91">
                  <c:v>13.561666666666667</c:v>
                </c:pt>
                <c:pt idx="92">
                  <c:v>13.538933333333334</c:v>
                </c:pt>
                <c:pt idx="93">
                  <c:v>13.5078</c:v>
                </c:pt>
                <c:pt idx="94">
                  <c:v>13.493266666666665</c:v>
                </c:pt>
                <c:pt idx="95">
                  <c:v>13.472</c:v>
                </c:pt>
                <c:pt idx="96">
                  <c:v>13.447066666666665</c:v>
                </c:pt>
                <c:pt idx="97">
                  <c:v>13.434466666666664</c:v>
                </c:pt>
                <c:pt idx="98">
                  <c:v>13.425199999999997</c:v>
                </c:pt>
                <c:pt idx="99">
                  <c:v>13.414999999999997</c:v>
                </c:pt>
                <c:pt idx="100">
                  <c:v>13.422933333333331</c:v>
                </c:pt>
                <c:pt idx="101">
                  <c:v>13.430799999999998</c:v>
                </c:pt>
                <c:pt idx="102">
                  <c:v>13.449399999999997</c:v>
                </c:pt>
                <c:pt idx="103">
                  <c:v>13.477599999999999</c:v>
                </c:pt>
                <c:pt idx="104">
                  <c:v>13.505799999999999</c:v>
                </c:pt>
                <c:pt idx="105">
                  <c:v>13.508666666666667</c:v>
                </c:pt>
                <c:pt idx="106">
                  <c:v>13.505933333333333</c:v>
                </c:pt>
                <c:pt idx="107">
                  <c:v>13.503266666666667</c:v>
                </c:pt>
                <c:pt idx="108">
                  <c:v>13.496600000000001</c:v>
                </c:pt>
                <c:pt idx="109">
                  <c:v>13.481600000000002</c:v>
                </c:pt>
                <c:pt idx="110">
                  <c:v>13.474466666666668</c:v>
                </c:pt>
                <c:pt idx="111">
                  <c:v>13.467733333333335</c:v>
                </c:pt>
                <c:pt idx="112">
                  <c:v>13.456866666666668</c:v>
                </c:pt>
                <c:pt idx="113">
                  <c:v>13.440533333333336</c:v>
                </c:pt>
                <c:pt idx="114">
                  <c:v>13.425266666666667</c:v>
                </c:pt>
                <c:pt idx="115">
                  <c:v>13.406533333333332</c:v>
                </c:pt>
                <c:pt idx="116">
                  <c:v>13.380066666666664</c:v>
                </c:pt>
                <c:pt idx="117">
                  <c:v>13.354666666666667</c:v>
                </c:pt>
                <c:pt idx="118">
                  <c:v>13.3216</c:v>
                </c:pt>
                <c:pt idx="119">
                  <c:v>13.284133333333333</c:v>
                </c:pt>
                <c:pt idx="120">
                  <c:v>13.259733333333335</c:v>
                </c:pt>
                <c:pt idx="121">
                  <c:v>13.242866666666666</c:v>
                </c:pt>
                <c:pt idx="122">
                  <c:v>13.226799999999999</c:v>
                </c:pt>
                <c:pt idx="123">
                  <c:v>13.216866666666666</c:v>
                </c:pt>
                <c:pt idx="124">
                  <c:v>13.211800000000002</c:v>
                </c:pt>
                <c:pt idx="125">
                  <c:v>13.208600000000001</c:v>
                </c:pt>
                <c:pt idx="126">
                  <c:v>13.196400000000002</c:v>
                </c:pt>
                <c:pt idx="127">
                  <c:v>13.184200000000001</c:v>
                </c:pt>
                <c:pt idx="128">
                  <c:v>13.175533333333332</c:v>
                </c:pt>
                <c:pt idx="129">
                  <c:v>13.172133333333331</c:v>
                </c:pt>
                <c:pt idx="130">
                  <c:v>13.155666666666663</c:v>
                </c:pt>
                <c:pt idx="131">
                  <c:v>13.145733333333329</c:v>
                </c:pt>
                <c:pt idx="132">
                  <c:v>13.127133333333328</c:v>
                </c:pt>
                <c:pt idx="133">
                  <c:v>13.117066666666663</c:v>
                </c:pt>
                <c:pt idx="134">
                  <c:v>13.105466666666665</c:v>
                </c:pt>
                <c:pt idx="135">
                  <c:v>13.105266666666664</c:v>
                </c:pt>
                <c:pt idx="136">
                  <c:v>13.110533333333331</c:v>
                </c:pt>
                <c:pt idx="137">
                  <c:v>13.113666666666665</c:v>
                </c:pt>
                <c:pt idx="138">
                  <c:v>13.121600000000001</c:v>
                </c:pt>
                <c:pt idx="139">
                  <c:v>13.134533333333335</c:v>
                </c:pt>
                <c:pt idx="140">
                  <c:v>13.144666666666669</c:v>
                </c:pt>
                <c:pt idx="141">
                  <c:v>13.164866666666672</c:v>
                </c:pt>
                <c:pt idx="142">
                  <c:v>13.187600000000003</c:v>
                </c:pt>
                <c:pt idx="143">
                  <c:v>13.213933333333335</c:v>
                </c:pt>
                <c:pt idx="144">
                  <c:v>13.240000000000002</c:v>
                </c:pt>
                <c:pt idx="145">
                  <c:v>13.271466666666671</c:v>
                </c:pt>
                <c:pt idx="146">
                  <c:v>13.307933333333335</c:v>
                </c:pt>
                <c:pt idx="147">
                  <c:v>13.342133333333333</c:v>
                </c:pt>
                <c:pt idx="148">
                  <c:v>13.393333333333334</c:v>
                </c:pt>
                <c:pt idx="149">
                  <c:v>13.453666666666667</c:v>
                </c:pt>
                <c:pt idx="150">
                  <c:v>13.494200000000001</c:v>
                </c:pt>
                <c:pt idx="151">
                  <c:v>13.532533333333335</c:v>
                </c:pt>
                <c:pt idx="152">
                  <c:v>13.564866666666665</c:v>
                </c:pt>
                <c:pt idx="153">
                  <c:v>13.596466666666664</c:v>
                </c:pt>
                <c:pt idx="154">
                  <c:v>13.618266666666665</c:v>
                </c:pt>
                <c:pt idx="155">
                  <c:v>13.645133333333332</c:v>
                </c:pt>
                <c:pt idx="156">
                  <c:v>13.679133333333331</c:v>
                </c:pt>
                <c:pt idx="157">
                  <c:v>13.693666666666667</c:v>
                </c:pt>
                <c:pt idx="158">
                  <c:v>13.712933333333336</c:v>
                </c:pt>
                <c:pt idx="159">
                  <c:v>13.718066666666671</c:v>
                </c:pt>
                <c:pt idx="160">
                  <c:v>13.727733333333337</c:v>
                </c:pt>
                <c:pt idx="161">
                  <c:v>13.728133333333336</c:v>
                </c:pt>
                <c:pt idx="162">
                  <c:v>13.741733333333336</c:v>
                </c:pt>
                <c:pt idx="163">
                  <c:v>13.74886666666667</c:v>
                </c:pt>
                <c:pt idx="164">
                  <c:v>13.75946666666667</c:v>
                </c:pt>
                <c:pt idx="165">
                  <c:v>13.751866666666672</c:v>
                </c:pt>
                <c:pt idx="166">
                  <c:v>13.749400000000003</c:v>
                </c:pt>
                <c:pt idx="167">
                  <c:v>13.748866666666668</c:v>
                </c:pt>
                <c:pt idx="168">
                  <c:v>13.755600000000005</c:v>
                </c:pt>
                <c:pt idx="169">
                  <c:v>13.752733333333339</c:v>
                </c:pt>
                <c:pt idx="170">
                  <c:v>13.751200000000003</c:v>
                </c:pt>
                <c:pt idx="171">
                  <c:v>13.735400000000002</c:v>
                </c:pt>
                <c:pt idx="172">
                  <c:v>13.711133333333335</c:v>
                </c:pt>
                <c:pt idx="173">
                  <c:v>13.68946666666667</c:v>
                </c:pt>
                <c:pt idx="174">
                  <c:v>13.665666666666668</c:v>
                </c:pt>
                <c:pt idx="175">
                  <c:v>13.6454</c:v>
                </c:pt>
                <c:pt idx="176">
                  <c:v>13.619133333333334</c:v>
                </c:pt>
                <c:pt idx="177">
                  <c:v>13.587933333333332</c:v>
                </c:pt>
                <c:pt idx="178">
                  <c:v>13.544666666666668</c:v>
                </c:pt>
                <c:pt idx="179">
                  <c:v>13.4886</c:v>
                </c:pt>
                <c:pt idx="180">
                  <c:v>13.435133333333335</c:v>
                </c:pt>
                <c:pt idx="181">
                  <c:v>13.3764</c:v>
                </c:pt>
                <c:pt idx="182">
                  <c:v>13.322066666666668</c:v>
                </c:pt>
                <c:pt idx="183">
                  <c:v>13.285533333333337</c:v>
                </c:pt>
                <c:pt idx="184">
                  <c:v>13.250666666666669</c:v>
                </c:pt>
                <c:pt idx="185">
                  <c:v>13.2052</c:v>
                </c:pt>
                <c:pt idx="186">
                  <c:v>13.167933333333334</c:v>
                </c:pt>
                <c:pt idx="187">
                  <c:v>13.137466666666667</c:v>
                </c:pt>
                <c:pt idx="188">
                  <c:v>13.103799999999998</c:v>
                </c:pt>
                <c:pt idx="189">
                  <c:v>13.071399999999999</c:v>
                </c:pt>
                <c:pt idx="190">
                  <c:v>13.044733333333332</c:v>
                </c:pt>
                <c:pt idx="191">
                  <c:v>13.022333333333332</c:v>
                </c:pt>
                <c:pt idx="192">
                  <c:v>12.992066666666666</c:v>
                </c:pt>
                <c:pt idx="193">
                  <c:v>12.962199999999999</c:v>
                </c:pt>
                <c:pt idx="194">
                  <c:v>12.930066666666663</c:v>
                </c:pt>
                <c:pt idx="195">
                  <c:v>12.912066666666668</c:v>
                </c:pt>
                <c:pt idx="196">
                  <c:v>12.880733333333334</c:v>
                </c:pt>
                <c:pt idx="197">
                  <c:v>12.857333333333331</c:v>
                </c:pt>
                <c:pt idx="198">
                  <c:v>12.821466666666662</c:v>
                </c:pt>
                <c:pt idx="199">
                  <c:v>12.797933333333331</c:v>
                </c:pt>
                <c:pt idx="200">
                  <c:v>12.770999999999997</c:v>
                </c:pt>
                <c:pt idx="201">
                  <c:v>12.745599999999998</c:v>
                </c:pt>
                <c:pt idx="202">
                  <c:v>12.736533333333332</c:v>
                </c:pt>
                <c:pt idx="203">
                  <c:v>12.730399999999999</c:v>
                </c:pt>
                <c:pt idx="204">
                  <c:v>12.715666666666666</c:v>
                </c:pt>
                <c:pt idx="205">
                  <c:v>12.695600000000001</c:v>
                </c:pt>
                <c:pt idx="206">
                  <c:v>12.6806</c:v>
                </c:pt>
                <c:pt idx="207">
                  <c:v>12.676466666666666</c:v>
                </c:pt>
                <c:pt idx="208">
                  <c:v>12.674133333333335</c:v>
                </c:pt>
                <c:pt idx="209">
                  <c:v>12.685133333333336</c:v>
                </c:pt>
                <c:pt idx="210">
                  <c:v>12.697733333333334</c:v>
                </c:pt>
                <c:pt idx="211">
                  <c:v>12.715466666666666</c:v>
                </c:pt>
                <c:pt idx="212">
                  <c:v>12.7166</c:v>
                </c:pt>
                <c:pt idx="213">
                  <c:v>12.697866666666666</c:v>
                </c:pt>
                <c:pt idx="214">
                  <c:v>12.684266666666664</c:v>
                </c:pt>
                <c:pt idx="215">
                  <c:v>12.667799999999998</c:v>
                </c:pt>
                <c:pt idx="216">
                  <c:v>12.644466666666665</c:v>
                </c:pt>
                <c:pt idx="217">
                  <c:v>12.618933333333333</c:v>
                </c:pt>
                <c:pt idx="218">
                  <c:v>12.599466666666666</c:v>
                </c:pt>
                <c:pt idx="219">
                  <c:v>12.579066666666668</c:v>
                </c:pt>
                <c:pt idx="220">
                  <c:v>12.551200000000001</c:v>
                </c:pt>
                <c:pt idx="221">
                  <c:v>12.519466666666668</c:v>
                </c:pt>
                <c:pt idx="222">
                  <c:v>12.486733333333335</c:v>
                </c:pt>
                <c:pt idx="223">
                  <c:v>12.447666666666668</c:v>
                </c:pt>
                <c:pt idx="224">
                  <c:v>12.415333333333336</c:v>
                </c:pt>
                <c:pt idx="225">
                  <c:v>12.378733333333335</c:v>
                </c:pt>
                <c:pt idx="226">
                  <c:v>12.349266666666667</c:v>
                </c:pt>
                <c:pt idx="227">
                  <c:v>12.303066666666668</c:v>
                </c:pt>
                <c:pt idx="228">
                  <c:v>12.257933333333334</c:v>
                </c:pt>
                <c:pt idx="229">
                  <c:v>12.2112</c:v>
                </c:pt>
                <c:pt idx="230">
                  <c:v>12.165933333333333</c:v>
                </c:pt>
                <c:pt idx="231">
                  <c:v>12.119866666666669</c:v>
                </c:pt>
                <c:pt idx="232">
                  <c:v>12.065866666666668</c:v>
                </c:pt>
                <c:pt idx="233">
                  <c:v>11.998333333333335</c:v>
                </c:pt>
                <c:pt idx="234">
                  <c:v>11.929533333333335</c:v>
                </c:pt>
                <c:pt idx="235">
                  <c:v>11.862400000000003</c:v>
                </c:pt>
                <c:pt idx="236">
                  <c:v>11.787333333333333</c:v>
                </c:pt>
                <c:pt idx="237">
                  <c:v>11.705933333333336</c:v>
                </c:pt>
                <c:pt idx="238">
                  <c:v>11.638133333333336</c:v>
                </c:pt>
                <c:pt idx="239">
                  <c:v>11.562200000000001</c:v>
                </c:pt>
                <c:pt idx="240">
                  <c:v>11.4922</c:v>
                </c:pt>
                <c:pt idx="241">
                  <c:v>11.412933333333335</c:v>
                </c:pt>
                <c:pt idx="242">
                  <c:v>11.358266666666669</c:v>
                </c:pt>
                <c:pt idx="243">
                  <c:v>11.314533333333333</c:v>
                </c:pt>
                <c:pt idx="244">
                  <c:v>11.268399999999996</c:v>
                </c:pt>
                <c:pt idx="245">
                  <c:v>11.230466666666665</c:v>
                </c:pt>
                <c:pt idx="246">
                  <c:v>11.197866666666666</c:v>
                </c:pt>
                <c:pt idx="247">
                  <c:v>11.166066666666666</c:v>
                </c:pt>
                <c:pt idx="248">
                  <c:v>11.132666666666667</c:v>
                </c:pt>
                <c:pt idx="249">
                  <c:v>11.098599999999999</c:v>
                </c:pt>
                <c:pt idx="250">
                  <c:v>11.074199999999998</c:v>
                </c:pt>
                <c:pt idx="251">
                  <c:v>11.04693333333333</c:v>
                </c:pt>
                <c:pt idx="252">
                  <c:v>11.025333333333331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38-4FE4-B4C9-7F6FE1D34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326351"/>
        <c:axId val="1573333423"/>
      </c:lineChart>
      <c:dateAx>
        <c:axId val="1573326351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3333423"/>
        <c:crosses val="autoZero"/>
        <c:auto val="1"/>
        <c:lblOffset val="100"/>
        <c:baseTimeUnit val="days"/>
      </c:dateAx>
      <c:valAx>
        <c:axId val="1573333423"/>
        <c:scaling>
          <c:orientation val="minMax"/>
          <c:min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332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'Bank Sector In-Sample'!$E$4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In-Sample'!$A$5:$A$225</c:f>
              <c:numCache>
                <c:formatCode>d\-mmm\-yy</c:formatCode>
                <c:ptCount val="221"/>
                <c:pt idx="0">
                  <c:v>44242</c:v>
                </c:pt>
                <c:pt idx="1">
                  <c:v>44239</c:v>
                </c:pt>
                <c:pt idx="2">
                  <c:v>44238</c:v>
                </c:pt>
                <c:pt idx="3">
                  <c:v>44237</c:v>
                </c:pt>
                <c:pt idx="4">
                  <c:v>44236</c:v>
                </c:pt>
                <c:pt idx="5">
                  <c:v>44235</c:v>
                </c:pt>
                <c:pt idx="6">
                  <c:v>44232</c:v>
                </c:pt>
                <c:pt idx="7">
                  <c:v>44231</c:v>
                </c:pt>
                <c:pt idx="8">
                  <c:v>44230</c:v>
                </c:pt>
                <c:pt idx="9">
                  <c:v>44229</c:v>
                </c:pt>
                <c:pt idx="10">
                  <c:v>44228</c:v>
                </c:pt>
                <c:pt idx="11">
                  <c:v>44225</c:v>
                </c:pt>
                <c:pt idx="12">
                  <c:v>44224</c:v>
                </c:pt>
                <c:pt idx="13">
                  <c:v>44223</c:v>
                </c:pt>
                <c:pt idx="14">
                  <c:v>44222</c:v>
                </c:pt>
                <c:pt idx="15">
                  <c:v>44221</c:v>
                </c:pt>
                <c:pt idx="16">
                  <c:v>44218</c:v>
                </c:pt>
                <c:pt idx="17">
                  <c:v>44217</c:v>
                </c:pt>
                <c:pt idx="18">
                  <c:v>44216</c:v>
                </c:pt>
                <c:pt idx="19">
                  <c:v>44215</c:v>
                </c:pt>
                <c:pt idx="20">
                  <c:v>44214</c:v>
                </c:pt>
                <c:pt idx="21">
                  <c:v>44211</c:v>
                </c:pt>
                <c:pt idx="22">
                  <c:v>44210</c:v>
                </c:pt>
                <c:pt idx="23">
                  <c:v>44209</c:v>
                </c:pt>
                <c:pt idx="24">
                  <c:v>44208</c:v>
                </c:pt>
                <c:pt idx="25">
                  <c:v>44207</c:v>
                </c:pt>
                <c:pt idx="26">
                  <c:v>44204</c:v>
                </c:pt>
                <c:pt idx="27">
                  <c:v>44203</c:v>
                </c:pt>
                <c:pt idx="28">
                  <c:v>44202</c:v>
                </c:pt>
                <c:pt idx="29">
                  <c:v>44201</c:v>
                </c:pt>
                <c:pt idx="30">
                  <c:v>44200</c:v>
                </c:pt>
                <c:pt idx="31">
                  <c:v>44195</c:v>
                </c:pt>
                <c:pt idx="32">
                  <c:v>44194</c:v>
                </c:pt>
                <c:pt idx="33">
                  <c:v>44193</c:v>
                </c:pt>
                <c:pt idx="34">
                  <c:v>44188</c:v>
                </c:pt>
                <c:pt idx="35">
                  <c:v>44187</c:v>
                </c:pt>
                <c:pt idx="36">
                  <c:v>44186</c:v>
                </c:pt>
                <c:pt idx="37">
                  <c:v>44183</c:v>
                </c:pt>
                <c:pt idx="38">
                  <c:v>44182</c:v>
                </c:pt>
                <c:pt idx="39">
                  <c:v>44181</c:v>
                </c:pt>
                <c:pt idx="40">
                  <c:v>44180</c:v>
                </c:pt>
                <c:pt idx="41">
                  <c:v>44179</c:v>
                </c:pt>
                <c:pt idx="42">
                  <c:v>44176</c:v>
                </c:pt>
                <c:pt idx="43">
                  <c:v>44175</c:v>
                </c:pt>
                <c:pt idx="44">
                  <c:v>44174</c:v>
                </c:pt>
                <c:pt idx="45">
                  <c:v>44173</c:v>
                </c:pt>
                <c:pt idx="46">
                  <c:v>44172</c:v>
                </c:pt>
                <c:pt idx="47">
                  <c:v>44169</c:v>
                </c:pt>
                <c:pt idx="48">
                  <c:v>44168</c:v>
                </c:pt>
                <c:pt idx="49">
                  <c:v>44167</c:v>
                </c:pt>
                <c:pt idx="50">
                  <c:v>44166</c:v>
                </c:pt>
                <c:pt idx="51">
                  <c:v>44165</c:v>
                </c:pt>
                <c:pt idx="52">
                  <c:v>44162</c:v>
                </c:pt>
                <c:pt idx="53">
                  <c:v>44161</c:v>
                </c:pt>
                <c:pt idx="54">
                  <c:v>44160</c:v>
                </c:pt>
                <c:pt idx="55">
                  <c:v>44159</c:v>
                </c:pt>
                <c:pt idx="56">
                  <c:v>44158</c:v>
                </c:pt>
                <c:pt idx="57">
                  <c:v>44155</c:v>
                </c:pt>
                <c:pt idx="58">
                  <c:v>44154</c:v>
                </c:pt>
                <c:pt idx="59">
                  <c:v>44153</c:v>
                </c:pt>
                <c:pt idx="60">
                  <c:v>44152</c:v>
                </c:pt>
                <c:pt idx="61">
                  <c:v>44151</c:v>
                </c:pt>
                <c:pt idx="62">
                  <c:v>44148</c:v>
                </c:pt>
                <c:pt idx="63">
                  <c:v>44147</c:v>
                </c:pt>
                <c:pt idx="64">
                  <c:v>44146</c:v>
                </c:pt>
                <c:pt idx="65">
                  <c:v>44145</c:v>
                </c:pt>
                <c:pt idx="66">
                  <c:v>44144</c:v>
                </c:pt>
                <c:pt idx="67">
                  <c:v>44141</c:v>
                </c:pt>
                <c:pt idx="68">
                  <c:v>44140</c:v>
                </c:pt>
                <c:pt idx="69">
                  <c:v>44139</c:v>
                </c:pt>
                <c:pt idx="70">
                  <c:v>44138</c:v>
                </c:pt>
                <c:pt idx="71">
                  <c:v>44137</c:v>
                </c:pt>
                <c:pt idx="72">
                  <c:v>44134</c:v>
                </c:pt>
                <c:pt idx="73">
                  <c:v>44133</c:v>
                </c:pt>
                <c:pt idx="74">
                  <c:v>44132</c:v>
                </c:pt>
                <c:pt idx="75">
                  <c:v>44131</c:v>
                </c:pt>
                <c:pt idx="76">
                  <c:v>44130</c:v>
                </c:pt>
                <c:pt idx="77">
                  <c:v>44127</c:v>
                </c:pt>
                <c:pt idx="78">
                  <c:v>44126</c:v>
                </c:pt>
                <c:pt idx="79">
                  <c:v>44125</c:v>
                </c:pt>
                <c:pt idx="80">
                  <c:v>44124</c:v>
                </c:pt>
                <c:pt idx="81">
                  <c:v>44123</c:v>
                </c:pt>
                <c:pt idx="82">
                  <c:v>44120</c:v>
                </c:pt>
                <c:pt idx="83">
                  <c:v>44119</c:v>
                </c:pt>
                <c:pt idx="84">
                  <c:v>44118</c:v>
                </c:pt>
                <c:pt idx="85">
                  <c:v>44117</c:v>
                </c:pt>
                <c:pt idx="86">
                  <c:v>44116</c:v>
                </c:pt>
                <c:pt idx="87">
                  <c:v>44113</c:v>
                </c:pt>
                <c:pt idx="88">
                  <c:v>44112</c:v>
                </c:pt>
                <c:pt idx="89">
                  <c:v>44111</c:v>
                </c:pt>
                <c:pt idx="90">
                  <c:v>44110</c:v>
                </c:pt>
                <c:pt idx="91">
                  <c:v>44109</c:v>
                </c:pt>
                <c:pt idx="92">
                  <c:v>44106</c:v>
                </c:pt>
                <c:pt idx="93">
                  <c:v>44105</c:v>
                </c:pt>
                <c:pt idx="94">
                  <c:v>44104</c:v>
                </c:pt>
                <c:pt idx="95">
                  <c:v>44103</c:v>
                </c:pt>
                <c:pt idx="96">
                  <c:v>44102</c:v>
                </c:pt>
                <c:pt idx="97">
                  <c:v>44099</c:v>
                </c:pt>
                <c:pt idx="98">
                  <c:v>44098</c:v>
                </c:pt>
                <c:pt idx="99">
                  <c:v>44097</c:v>
                </c:pt>
                <c:pt idx="100">
                  <c:v>44096</c:v>
                </c:pt>
                <c:pt idx="101">
                  <c:v>44095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44085</c:v>
                </c:pt>
                <c:pt idx="108">
                  <c:v>44084</c:v>
                </c:pt>
                <c:pt idx="109">
                  <c:v>44083</c:v>
                </c:pt>
                <c:pt idx="110">
                  <c:v>44082</c:v>
                </c:pt>
                <c:pt idx="111">
                  <c:v>44081</c:v>
                </c:pt>
                <c:pt idx="112">
                  <c:v>44078</c:v>
                </c:pt>
                <c:pt idx="113">
                  <c:v>44077</c:v>
                </c:pt>
                <c:pt idx="114">
                  <c:v>44076</c:v>
                </c:pt>
                <c:pt idx="115">
                  <c:v>44075</c:v>
                </c:pt>
                <c:pt idx="116">
                  <c:v>44074</c:v>
                </c:pt>
                <c:pt idx="117">
                  <c:v>44071</c:v>
                </c:pt>
                <c:pt idx="118">
                  <c:v>44070</c:v>
                </c:pt>
                <c:pt idx="119">
                  <c:v>44069</c:v>
                </c:pt>
                <c:pt idx="120">
                  <c:v>44068</c:v>
                </c:pt>
                <c:pt idx="121">
                  <c:v>44067</c:v>
                </c:pt>
                <c:pt idx="122">
                  <c:v>44064</c:v>
                </c:pt>
                <c:pt idx="123">
                  <c:v>44063</c:v>
                </c:pt>
                <c:pt idx="124">
                  <c:v>44062</c:v>
                </c:pt>
                <c:pt idx="125">
                  <c:v>44061</c:v>
                </c:pt>
                <c:pt idx="126">
                  <c:v>44060</c:v>
                </c:pt>
                <c:pt idx="127">
                  <c:v>44057</c:v>
                </c:pt>
                <c:pt idx="128">
                  <c:v>44056</c:v>
                </c:pt>
                <c:pt idx="129">
                  <c:v>44055</c:v>
                </c:pt>
                <c:pt idx="130">
                  <c:v>44054</c:v>
                </c:pt>
                <c:pt idx="131">
                  <c:v>44053</c:v>
                </c:pt>
                <c:pt idx="132">
                  <c:v>44050</c:v>
                </c:pt>
                <c:pt idx="133">
                  <c:v>44049</c:v>
                </c:pt>
                <c:pt idx="134">
                  <c:v>44048</c:v>
                </c:pt>
                <c:pt idx="135">
                  <c:v>44047</c:v>
                </c:pt>
                <c:pt idx="136">
                  <c:v>44046</c:v>
                </c:pt>
                <c:pt idx="137">
                  <c:v>44043</c:v>
                </c:pt>
                <c:pt idx="138">
                  <c:v>44042</c:v>
                </c:pt>
                <c:pt idx="139">
                  <c:v>44041</c:v>
                </c:pt>
                <c:pt idx="140">
                  <c:v>44040</c:v>
                </c:pt>
                <c:pt idx="141">
                  <c:v>44039</c:v>
                </c:pt>
                <c:pt idx="142">
                  <c:v>44036</c:v>
                </c:pt>
                <c:pt idx="143">
                  <c:v>44035</c:v>
                </c:pt>
                <c:pt idx="144">
                  <c:v>44034</c:v>
                </c:pt>
                <c:pt idx="145">
                  <c:v>44033</c:v>
                </c:pt>
                <c:pt idx="146">
                  <c:v>44032</c:v>
                </c:pt>
                <c:pt idx="147">
                  <c:v>44029</c:v>
                </c:pt>
                <c:pt idx="148">
                  <c:v>44028</c:v>
                </c:pt>
                <c:pt idx="149">
                  <c:v>44027</c:v>
                </c:pt>
                <c:pt idx="150">
                  <c:v>44026</c:v>
                </c:pt>
                <c:pt idx="151">
                  <c:v>44025</c:v>
                </c:pt>
                <c:pt idx="152">
                  <c:v>44022</c:v>
                </c:pt>
                <c:pt idx="153">
                  <c:v>44021</c:v>
                </c:pt>
                <c:pt idx="154">
                  <c:v>44020</c:v>
                </c:pt>
                <c:pt idx="155">
                  <c:v>44019</c:v>
                </c:pt>
                <c:pt idx="156">
                  <c:v>44018</c:v>
                </c:pt>
                <c:pt idx="157">
                  <c:v>44015</c:v>
                </c:pt>
                <c:pt idx="158">
                  <c:v>44014</c:v>
                </c:pt>
                <c:pt idx="159">
                  <c:v>44013</c:v>
                </c:pt>
                <c:pt idx="160">
                  <c:v>44012</c:v>
                </c:pt>
                <c:pt idx="161">
                  <c:v>44011</c:v>
                </c:pt>
                <c:pt idx="162">
                  <c:v>44008</c:v>
                </c:pt>
                <c:pt idx="163">
                  <c:v>44007</c:v>
                </c:pt>
                <c:pt idx="164">
                  <c:v>44006</c:v>
                </c:pt>
                <c:pt idx="165">
                  <c:v>44005</c:v>
                </c:pt>
                <c:pt idx="166">
                  <c:v>44004</c:v>
                </c:pt>
                <c:pt idx="167">
                  <c:v>44001</c:v>
                </c:pt>
                <c:pt idx="168">
                  <c:v>44000</c:v>
                </c:pt>
                <c:pt idx="169">
                  <c:v>43999</c:v>
                </c:pt>
                <c:pt idx="170">
                  <c:v>43998</c:v>
                </c:pt>
                <c:pt idx="171">
                  <c:v>43997</c:v>
                </c:pt>
                <c:pt idx="172">
                  <c:v>43994</c:v>
                </c:pt>
                <c:pt idx="173">
                  <c:v>43993</c:v>
                </c:pt>
                <c:pt idx="174">
                  <c:v>43992</c:v>
                </c:pt>
                <c:pt idx="175">
                  <c:v>43991</c:v>
                </c:pt>
                <c:pt idx="176">
                  <c:v>43990</c:v>
                </c:pt>
                <c:pt idx="177">
                  <c:v>43987</c:v>
                </c:pt>
                <c:pt idx="178">
                  <c:v>43986</c:v>
                </c:pt>
                <c:pt idx="179">
                  <c:v>43985</c:v>
                </c:pt>
                <c:pt idx="180">
                  <c:v>43984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43973</c:v>
                </c:pt>
                <c:pt idx="187">
                  <c:v>43972</c:v>
                </c:pt>
                <c:pt idx="188">
                  <c:v>43971</c:v>
                </c:pt>
                <c:pt idx="189">
                  <c:v>43970</c:v>
                </c:pt>
                <c:pt idx="190">
                  <c:v>43969</c:v>
                </c:pt>
                <c:pt idx="191">
                  <c:v>43966</c:v>
                </c:pt>
                <c:pt idx="192">
                  <c:v>43965</c:v>
                </c:pt>
                <c:pt idx="193">
                  <c:v>43964</c:v>
                </c:pt>
                <c:pt idx="194">
                  <c:v>43963</c:v>
                </c:pt>
                <c:pt idx="195">
                  <c:v>43962</c:v>
                </c:pt>
                <c:pt idx="196">
                  <c:v>43959</c:v>
                </c:pt>
                <c:pt idx="197">
                  <c:v>43958</c:v>
                </c:pt>
                <c:pt idx="198">
                  <c:v>43957</c:v>
                </c:pt>
                <c:pt idx="199">
                  <c:v>43956</c:v>
                </c:pt>
                <c:pt idx="200">
                  <c:v>43955</c:v>
                </c:pt>
                <c:pt idx="201">
                  <c:v>43951</c:v>
                </c:pt>
                <c:pt idx="202">
                  <c:v>43950</c:v>
                </c:pt>
                <c:pt idx="203">
                  <c:v>43949</c:v>
                </c:pt>
                <c:pt idx="204">
                  <c:v>43948</c:v>
                </c:pt>
                <c:pt idx="205">
                  <c:v>43945</c:v>
                </c:pt>
                <c:pt idx="206">
                  <c:v>43944</c:v>
                </c:pt>
                <c:pt idx="207">
                  <c:v>43943</c:v>
                </c:pt>
                <c:pt idx="208">
                  <c:v>43942</c:v>
                </c:pt>
                <c:pt idx="209">
                  <c:v>43941</c:v>
                </c:pt>
                <c:pt idx="210">
                  <c:v>43938</c:v>
                </c:pt>
                <c:pt idx="211">
                  <c:v>43937</c:v>
                </c:pt>
                <c:pt idx="212">
                  <c:v>43936</c:v>
                </c:pt>
                <c:pt idx="213">
                  <c:v>43935</c:v>
                </c:pt>
                <c:pt idx="214">
                  <c:v>43930</c:v>
                </c:pt>
                <c:pt idx="215">
                  <c:v>43929</c:v>
                </c:pt>
                <c:pt idx="216">
                  <c:v>43928</c:v>
                </c:pt>
                <c:pt idx="217">
                  <c:v>43927</c:v>
                </c:pt>
                <c:pt idx="218">
                  <c:v>43924</c:v>
                </c:pt>
                <c:pt idx="219">
                  <c:v>43923</c:v>
                </c:pt>
                <c:pt idx="220">
                  <c:v>43922</c:v>
                </c:pt>
              </c:numCache>
            </c:numRef>
          </c:cat>
          <c:val>
            <c:numRef>
              <c:f>'Bank Sector In-Sample'!$E$5:$E$225</c:f>
              <c:numCache>
                <c:formatCode>0.0</c:formatCode>
                <c:ptCount val="221"/>
                <c:pt idx="0">
                  <c:v>11.666</c:v>
                </c:pt>
                <c:pt idx="1">
                  <c:v>11.302</c:v>
                </c:pt>
                <c:pt idx="2">
                  <c:v>11.204000000000001</c:v>
                </c:pt>
                <c:pt idx="3">
                  <c:v>11.252000000000001</c:v>
                </c:pt>
                <c:pt idx="4">
                  <c:v>11.164</c:v>
                </c:pt>
                <c:pt idx="5">
                  <c:v>11.172000000000001</c:v>
                </c:pt>
                <c:pt idx="6">
                  <c:v>11.086</c:v>
                </c:pt>
                <c:pt idx="7">
                  <c:v>10.972</c:v>
                </c:pt>
                <c:pt idx="8">
                  <c:v>10.676</c:v>
                </c:pt>
                <c:pt idx="9">
                  <c:v>10.622</c:v>
                </c:pt>
                <c:pt idx="10">
                  <c:v>10.362</c:v>
                </c:pt>
                <c:pt idx="11">
                  <c:v>10.302</c:v>
                </c:pt>
                <c:pt idx="12">
                  <c:v>10.542</c:v>
                </c:pt>
                <c:pt idx="13">
                  <c:v>10.452</c:v>
                </c:pt>
                <c:pt idx="14">
                  <c:v>10.656000000000001</c:v>
                </c:pt>
                <c:pt idx="15">
                  <c:v>10.51</c:v>
                </c:pt>
                <c:pt idx="16">
                  <c:v>10.832000000000001</c:v>
                </c:pt>
                <c:pt idx="17">
                  <c:v>11.034000000000001</c:v>
                </c:pt>
                <c:pt idx="18">
                  <c:v>11.018000000000001</c:v>
                </c:pt>
                <c:pt idx="19">
                  <c:v>10.974</c:v>
                </c:pt>
                <c:pt idx="20">
                  <c:v>11.082000000000001</c:v>
                </c:pt>
                <c:pt idx="21">
                  <c:v>10.988</c:v>
                </c:pt>
                <c:pt idx="22">
                  <c:v>11.182</c:v>
                </c:pt>
                <c:pt idx="23">
                  <c:v>11.102</c:v>
                </c:pt>
                <c:pt idx="24">
                  <c:v>11.238</c:v>
                </c:pt>
                <c:pt idx="25">
                  <c:v>11.07</c:v>
                </c:pt>
                <c:pt idx="26">
                  <c:v>11.17</c:v>
                </c:pt>
                <c:pt idx="27">
                  <c:v>11.272</c:v>
                </c:pt>
                <c:pt idx="28">
                  <c:v>11.114000000000001</c:v>
                </c:pt>
                <c:pt idx="29">
                  <c:v>10.513999999999999</c:v>
                </c:pt>
                <c:pt idx="30">
                  <c:v>10.492000000000001</c:v>
                </c:pt>
                <c:pt idx="31">
                  <c:v>10.673999999999999</c:v>
                </c:pt>
                <c:pt idx="32">
                  <c:v>10.66</c:v>
                </c:pt>
                <c:pt idx="33">
                  <c:v>10.72</c:v>
                </c:pt>
                <c:pt idx="34">
                  <c:v>10.683999999999999</c:v>
                </c:pt>
                <c:pt idx="35">
                  <c:v>10.368</c:v>
                </c:pt>
                <c:pt idx="36">
                  <c:v>10.212</c:v>
                </c:pt>
                <c:pt idx="37">
                  <c:v>10.593999999999999</c:v>
                </c:pt>
                <c:pt idx="38">
                  <c:v>10.768000000000001</c:v>
                </c:pt>
                <c:pt idx="39">
                  <c:v>10.778</c:v>
                </c:pt>
                <c:pt idx="40">
                  <c:v>10.888</c:v>
                </c:pt>
                <c:pt idx="41">
                  <c:v>10.742000000000001</c:v>
                </c:pt>
                <c:pt idx="42">
                  <c:v>10.566000000000001</c:v>
                </c:pt>
                <c:pt idx="43">
                  <c:v>10.788</c:v>
                </c:pt>
                <c:pt idx="44">
                  <c:v>11.006</c:v>
                </c:pt>
                <c:pt idx="45">
                  <c:v>10.95</c:v>
                </c:pt>
                <c:pt idx="46">
                  <c:v>11.036</c:v>
                </c:pt>
                <c:pt idx="47">
                  <c:v>11.273999999999999</c:v>
                </c:pt>
                <c:pt idx="48">
                  <c:v>11.166</c:v>
                </c:pt>
                <c:pt idx="49">
                  <c:v>11.086</c:v>
                </c:pt>
                <c:pt idx="50">
                  <c:v>10.944000000000001</c:v>
                </c:pt>
                <c:pt idx="51">
                  <c:v>10.625999999999999</c:v>
                </c:pt>
                <c:pt idx="52">
                  <c:v>10.92</c:v>
                </c:pt>
                <c:pt idx="53">
                  <c:v>10.846</c:v>
                </c:pt>
                <c:pt idx="54">
                  <c:v>10.97</c:v>
                </c:pt>
                <c:pt idx="55">
                  <c:v>11.032</c:v>
                </c:pt>
                <c:pt idx="56">
                  <c:v>10.552</c:v>
                </c:pt>
                <c:pt idx="57">
                  <c:v>10.412000000000001</c:v>
                </c:pt>
                <c:pt idx="58">
                  <c:v>10.372</c:v>
                </c:pt>
                <c:pt idx="59">
                  <c:v>10.486000000000001</c:v>
                </c:pt>
                <c:pt idx="60">
                  <c:v>10.37</c:v>
                </c:pt>
                <c:pt idx="61">
                  <c:v>10.37</c:v>
                </c:pt>
                <c:pt idx="62">
                  <c:v>10.036</c:v>
                </c:pt>
                <c:pt idx="63">
                  <c:v>9.9049999999999994</c:v>
                </c:pt>
                <c:pt idx="64">
                  <c:v>10.112</c:v>
                </c:pt>
                <c:pt idx="65">
                  <c:v>10.058</c:v>
                </c:pt>
                <c:pt idx="66">
                  <c:v>9.6359999999999992</c:v>
                </c:pt>
                <c:pt idx="67">
                  <c:v>8.6059999999999999</c:v>
                </c:pt>
                <c:pt idx="68">
                  <c:v>8.6839999999999993</c:v>
                </c:pt>
                <c:pt idx="69">
                  <c:v>8.6419999999999995</c:v>
                </c:pt>
                <c:pt idx="70">
                  <c:v>8.7520000000000007</c:v>
                </c:pt>
                <c:pt idx="71">
                  <c:v>8.3940000000000001</c:v>
                </c:pt>
                <c:pt idx="72">
                  <c:v>8.1530000000000005</c:v>
                </c:pt>
                <c:pt idx="73">
                  <c:v>8.0419999999999998</c:v>
                </c:pt>
                <c:pt idx="74">
                  <c:v>8.0500000000000007</c:v>
                </c:pt>
                <c:pt idx="75">
                  <c:v>8.3469999999999995</c:v>
                </c:pt>
                <c:pt idx="76">
                  <c:v>8.4860000000000007</c:v>
                </c:pt>
                <c:pt idx="77">
                  <c:v>8.609</c:v>
                </c:pt>
                <c:pt idx="78">
                  <c:v>8.3719999999999999</c:v>
                </c:pt>
                <c:pt idx="79">
                  <c:v>8.327</c:v>
                </c:pt>
                <c:pt idx="80">
                  <c:v>8.4329999999999998</c:v>
                </c:pt>
                <c:pt idx="81">
                  <c:v>8.4</c:v>
                </c:pt>
                <c:pt idx="82">
                  <c:v>8.3070000000000004</c:v>
                </c:pt>
                <c:pt idx="83">
                  <c:v>8.1519999999999992</c:v>
                </c:pt>
                <c:pt idx="84">
                  <c:v>8.2799999999999994</c:v>
                </c:pt>
                <c:pt idx="85">
                  <c:v>8.2880000000000003</c:v>
                </c:pt>
                <c:pt idx="86">
                  <c:v>8.52</c:v>
                </c:pt>
                <c:pt idx="87">
                  <c:v>8.5350000000000001</c:v>
                </c:pt>
                <c:pt idx="88">
                  <c:v>8.5990000000000002</c:v>
                </c:pt>
                <c:pt idx="89">
                  <c:v>8.5009999999999994</c:v>
                </c:pt>
                <c:pt idx="90">
                  <c:v>8.5190000000000001</c:v>
                </c:pt>
                <c:pt idx="91">
                  <c:v>8.2460000000000004</c:v>
                </c:pt>
                <c:pt idx="92">
                  <c:v>8.1300000000000008</c:v>
                </c:pt>
                <c:pt idx="93">
                  <c:v>8.0779999999999994</c:v>
                </c:pt>
                <c:pt idx="94">
                  <c:v>8.0879999999999992</c:v>
                </c:pt>
                <c:pt idx="95">
                  <c:v>8.0190000000000001</c:v>
                </c:pt>
                <c:pt idx="96">
                  <c:v>8.1959999999999997</c:v>
                </c:pt>
                <c:pt idx="97">
                  <c:v>7.7709999999999999</c:v>
                </c:pt>
                <c:pt idx="98">
                  <c:v>7.867</c:v>
                </c:pt>
                <c:pt idx="99">
                  <c:v>7.8929999999999998</c:v>
                </c:pt>
                <c:pt idx="100">
                  <c:v>7.9240000000000004</c:v>
                </c:pt>
                <c:pt idx="101">
                  <c:v>7.9489999999999998</c:v>
                </c:pt>
                <c:pt idx="102">
                  <c:v>8.4359999999999999</c:v>
                </c:pt>
                <c:pt idx="103">
                  <c:v>8.6379999999999999</c:v>
                </c:pt>
                <c:pt idx="104">
                  <c:v>8.7859999999999996</c:v>
                </c:pt>
                <c:pt idx="105">
                  <c:v>8.7609999999999992</c:v>
                </c:pt>
                <c:pt idx="106">
                  <c:v>8.8460000000000001</c:v>
                </c:pt>
                <c:pt idx="107">
                  <c:v>8.7729999999999997</c:v>
                </c:pt>
                <c:pt idx="108">
                  <c:v>8.9169999999999998</c:v>
                </c:pt>
                <c:pt idx="109">
                  <c:v>8.9689999999999994</c:v>
                </c:pt>
                <c:pt idx="110">
                  <c:v>8.827</c:v>
                </c:pt>
                <c:pt idx="111">
                  <c:v>9.0329999999999995</c:v>
                </c:pt>
                <c:pt idx="112">
                  <c:v>8.9819999999999993</c:v>
                </c:pt>
                <c:pt idx="113">
                  <c:v>8.8439999999999994</c:v>
                </c:pt>
                <c:pt idx="114">
                  <c:v>8.8759999999999994</c:v>
                </c:pt>
                <c:pt idx="115">
                  <c:v>8.9290000000000003</c:v>
                </c:pt>
                <c:pt idx="116">
                  <c:v>9.0500000000000007</c:v>
                </c:pt>
                <c:pt idx="117">
                  <c:v>9.2690000000000001</c:v>
                </c:pt>
                <c:pt idx="118">
                  <c:v>9.1</c:v>
                </c:pt>
                <c:pt idx="119">
                  <c:v>9.1690000000000005</c:v>
                </c:pt>
                <c:pt idx="120">
                  <c:v>9.1129999999999995</c:v>
                </c:pt>
                <c:pt idx="121">
                  <c:v>9.125</c:v>
                </c:pt>
                <c:pt idx="122">
                  <c:v>8.9060000000000006</c:v>
                </c:pt>
                <c:pt idx="123">
                  <c:v>8.9870000000000001</c:v>
                </c:pt>
                <c:pt idx="124">
                  <c:v>9.1780000000000008</c:v>
                </c:pt>
                <c:pt idx="125">
                  <c:v>9.0310000000000006</c:v>
                </c:pt>
                <c:pt idx="126">
                  <c:v>9.1379999999999999</c:v>
                </c:pt>
                <c:pt idx="127">
                  <c:v>9.2330000000000005</c:v>
                </c:pt>
                <c:pt idx="128">
                  <c:v>9.3019999999999996</c:v>
                </c:pt>
                <c:pt idx="129">
                  <c:v>9.484</c:v>
                </c:pt>
                <c:pt idx="130">
                  <c:v>9.41</c:v>
                </c:pt>
                <c:pt idx="131">
                  <c:v>9.0690000000000008</c:v>
                </c:pt>
                <c:pt idx="132">
                  <c:v>8.8870000000000005</c:v>
                </c:pt>
                <c:pt idx="133">
                  <c:v>8.9149999999999991</c:v>
                </c:pt>
                <c:pt idx="134">
                  <c:v>9</c:v>
                </c:pt>
                <c:pt idx="135">
                  <c:v>9.0009999999999994</c:v>
                </c:pt>
                <c:pt idx="136">
                  <c:v>8.8659999999999997</c:v>
                </c:pt>
                <c:pt idx="137">
                  <c:v>8.7119999999999997</c:v>
                </c:pt>
                <c:pt idx="138">
                  <c:v>8.8290000000000006</c:v>
                </c:pt>
                <c:pt idx="139">
                  <c:v>9.2119999999999997</c:v>
                </c:pt>
                <c:pt idx="140">
                  <c:v>9.3079999999999998</c:v>
                </c:pt>
                <c:pt idx="141">
                  <c:v>9.2579999999999991</c:v>
                </c:pt>
                <c:pt idx="142">
                  <c:v>9.4670000000000005</c:v>
                </c:pt>
                <c:pt idx="143">
                  <c:v>9.57</c:v>
                </c:pt>
                <c:pt idx="144">
                  <c:v>9.68</c:v>
                </c:pt>
                <c:pt idx="145">
                  <c:v>9.8109999999999999</c:v>
                </c:pt>
                <c:pt idx="146">
                  <c:v>9.7149999999999999</c:v>
                </c:pt>
                <c:pt idx="147">
                  <c:v>9.6880000000000006</c:v>
                </c:pt>
                <c:pt idx="148">
                  <c:v>9.782</c:v>
                </c:pt>
                <c:pt idx="149">
                  <c:v>9.7629999999999999</c:v>
                </c:pt>
                <c:pt idx="150">
                  <c:v>9.625</c:v>
                </c:pt>
                <c:pt idx="151">
                  <c:v>9.6549999999999994</c:v>
                </c:pt>
                <c:pt idx="152">
                  <c:v>9.5050000000000008</c:v>
                </c:pt>
                <c:pt idx="153">
                  <c:v>9.2929999999999993</c:v>
                </c:pt>
                <c:pt idx="154">
                  <c:v>9.4949999999999992</c:v>
                </c:pt>
                <c:pt idx="155">
                  <c:v>9.6630000000000003</c:v>
                </c:pt>
                <c:pt idx="156">
                  <c:v>9.8040000000000003</c:v>
                </c:pt>
                <c:pt idx="157">
                  <c:v>9.4260000000000002</c:v>
                </c:pt>
                <c:pt idx="158">
                  <c:v>9.5519999999999996</c:v>
                </c:pt>
                <c:pt idx="159">
                  <c:v>9.1709999999999994</c:v>
                </c:pt>
                <c:pt idx="160">
                  <c:v>9.2240000000000002</c:v>
                </c:pt>
                <c:pt idx="161">
                  <c:v>9.2799999999999994</c:v>
                </c:pt>
                <c:pt idx="162">
                  <c:v>9.0809999999999995</c:v>
                </c:pt>
                <c:pt idx="163">
                  <c:v>9.2629999999999999</c:v>
                </c:pt>
                <c:pt idx="164">
                  <c:v>9.1300000000000008</c:v>
                </c:pt>
                <c:pt idx="165">
                  <c:v>9.4700000000000006</c:v>
                </c:pt>
                <c:pt idx="166">
                  <c:v>9.2270000000000003</c:v>
                </c:pt>
                <c:pt idx="167">
                  <c:v>9.2949999999999999</c:v>
                </c:pt>
                <c:pt idx="168">
                  <c:v>9.3390000000000004</c:v>
                </c:pt>
                <c:pt idx="169">
                  <c:v>9.4589999999999996</c:v>
                </c:pt>
                <c:pt idx="170">
                  <c:v>9.4920000000000009</c:v>
                </c:pt>
                <c:pt idx="171">
                  <c:v>9.1579999999999995</c:v>
                </c:pt>
                <c:pt idx="172">
                  <c:v>9.282</c:v>
                </c:pt>
                <c:pt idx="173">
                  <c:v>9.2010000000000005</c:v>
                </c:pt>
                <c:pt idx="174">
                  <c:v>9.8940000000000001</c:v>
                </c:pt>
                <c:pt idx="175">
                  <c:v>10.036</c:v>
                </c:pt>
                <c:pt idx="176">
                  <c:v>10.394</c:v>
                </c:pt>
                <c:pt idx="177">
                  <c:v>10.224</c:v>
                </c:pt>
                <c:pt idx="178">
                  <c:v>9.6419999999999995</c:v>
                </c:pt>
                <c:pt idx="179">
                  <c:v>9.6359999999999992</c:v>
                </c:pt>
                <c:pt idx="180">
                  <c:v>9.266</c:v>
                </c:pt>
                <c:pt idx="181">
                  <c:v>8.7720000000000002</c:v>
                </c:pt>
                <c:pt idx="182">
                  <c:v>9.0969999999999995</c:v>
                </c:pt>
                <c:pt idx="183">
                  <c:v>9.1170000000000009</c:v>
                </c:pt>
                <c:pt idx="184">
                  <c:v>8.76</c:v>
                </c:pt>
                <c:pt idx="185">
                  <c:v>8.3379999999999992</c:v>
                </c:pt>
                <c:pt idx="186">
                  <c:v>8.2189999999999994</c:v>
                </c:pt>
                <c:pt idx="187">
                  <c:v>8.2880000000000003</c:v>
                </c:pt>
                <c:pt idx="188">
                  <c:v>8.4649999999999999</c:v>
                </c:pt>
                <c:pt idx="189">
                  <c:v>8.3680000000000003</c:v>
                </c:pt>
                <c:pt idx="190">
                  <c:v>8.4649999999999999</c:v>
                </c:pt>
                <c:pt idx="191">
                  <c:v>8.0060000000000002</c:v>
                </c:pt>
                <c:pt idx="192">
                  <c:v>8.0449999999999999</c:v>
                </c:pt>
                <c:pt idx="193">
                  <c:v>8.1210000000000004</c:v>
                </c:pt>
                <c:pt idx="194">
                  <c:v>8.4290000000000003</c:v>
                </c:pt>
                <c:pt idx="195">
                  <c:v>8.4320000000000004</c:v>
                </c:pt>
                <c:pt idx="196">
                  <c:v>8.5839999999999996</c:v>
                </c:pt>
                <c:pt idx="197">
                  <c:v>8.516</c:v>
                </c:pt>
                <c:pt idx="198">
                  <c:v>8.3520000000000003</c:v>
                </c:pt>
                <c:pt idx="199">
                  <c:v>8.4860000000000007</c:v>
                </c:pt>
                <c:pt idx="200">
                  <c:v>8.3439999999999994</c:v>
                </c:pt>
                <c:pt idx="201">
                  <c:v>8.8170000000000002</c:v>
                </c:pt>
                <c:pt idx="202">
                  <c:v>9.1709999999999994</c:v>
                </c:pt>
                <c:pt idx="203">
                  <c:v>8.7550000000000008</c:v>
                </c:pt>
                <c:pt idx="204">
                  <c:v>8.3379999999999992</c:v>
                </c:pt>
                <c:pt idx="205">
                  <c:v>8.0449999999999999</c:v>
                </c:pt>
                <c:pt idx="206">
                  <c:v>8.2409999999999997</c:v>
                </c:pt>
                <c:pt idx="207">
                  <c:v>8.0079999999999991</c:v>
                </c:pt>
                <c:pt idx="208">
                  <c:v>7.8540000000000001</c:v>
                </c:pt>
                <c:pt idx="209">
                  <c:v>8.2889999999999997</c:v>
                </c:pt>
                <c:pt idx="210">
                  <c:v>8.2210000000000001</c:v>
                </c:pt>
                <c:pt idx="211">
                  <c:v>7.9980000000000002</c:v>
                </c:pt>
                <c:pt idx="212">
                  <c:v>8.1</c:v>
                </c:pt>
                <c:pt idx="213">
                  <c:v>8.6910000000000007</c:v>
                </c:pt>
                <c:pt idx="214">
                  <c:v>8.8369999999999997</c:v>
                </c:pt>
                <c:pt idx="215">
                  <c:v>8.6609999999999996</c:v>
                </c:pt>
                <c:pt idx="216">
                  <c:v>8.6969999999999992</c:v>
                </c:pt>
                <c:pt idx="217">
                  <c:v>8.3930000000000007</c:v>
                </c:pt>
                <c:pt idx="218">
                  <c:v>7.9290000000000003</c:v>
                </c:pt>
                <c:pt idx="219">
                  <c:v>8.1129999999999995</c:v>
                </c:pt>
                <c:pt idx="220">
                  <c:v>8.2270000000000003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F-4BC4-997C-9A2CC4EAD8F0}"/>
            </c:ext>
          </c:extLst>
        </c:ser>
        <c:ser>
          <c:idx val="0"/>
          <c:order val="1"/>
          <c:tx>
            <c:strRef>
              <c:f>'Bank Sector In-Sample'!$AB$4</c:f>
              <c:strCache>
                <c:ptCount val="1"/>
                <c:pt idx="0">
                  <c:v>EMA 5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In-Sample'!$A$5:$A$225</c:f>
              <c:numCache>
                <c:formatCode>d\-mmm\-yy</c:formatCode>
                <c:ptCount val="221"/>
                <c:pt idx="0">
                  <c:v>44242</c:v>
                </c:pt>
                <c:pt idx="1">
                  <c:v>44239</c:v>
                </c:pt>
                <c:pt idx="2">
                  <c:v>44238</c:v>
                </c:pt>
                <c:pt idx="3">
                  <c:v>44237</c:v>
                </c:pt>
                <c:pt idx="4">
                  <c:v>44236</c:v>
                </c:pt>
                <c:pt idx="5">
                  <c:v>44235</c:v>
                </c:pt>
                <c:pt idx="6">
                  <c:v>44232</c:v>
                </c:pt>
                <c:pt idx="7">
                  <c:v>44231</c:v>
                </c:pt>
                <c:pt idx="8">
                  <c:v>44230</c:v>
                </c:pt>
                <c:pt idx="9">
                  <c:v>44229</c:v>
                </c:pt>
                <c:pt idx="10">
                  <c:v>44228</c:v>
                </c:pt>
                <c:pt idx="11">
                  <c:v>44225</c:v>
                </c:pt>
                <c:pt idx="12">
                  <c:v>44224</c:v>
                </c:pt>
                <c:pt idx="13">
                  <c:v>44223</c:v>
                </c:pt>
                <c:pt idx="14">
                  <c:v>44222</c:v>
                </c:pt>
                <c:pt idx="15">
                  <c:v>44221</c:v>
                </c:pt>
                <c:pt idx="16">
                  <c:v>44218</c:v>
                </c:pt>
                <c:pt idx="17">
                  <c:v>44217</c:v>
                </c:pt>
                <c:pt idx="18">
                  <c:v>44216</c:v>
                </c:pt>
                <c:pt idx="19">
                  <c:v>44215</c:v>
                </c:pt>
                <c:pt idx="20">
                  <c:v>44214</c:v>
                </c:pt>
                <c:pt idx="21">
                  <c:v>44211</c:v>
                </c:pt>
                <c:pt idx="22">
                  <c:v>44210</c:v>
                </c:pt>
                <c:pt idx="23">
                  <c:v>44209</c:v>
                </c:pt>
                <c:pt idx="24">
                  <c:v>44208</c:v>
                </c:pt>
                <c:pt idx="25">
                  <c:v>44207</c:v>
                </c:pt>
                <c:pt idx="26">
                  <c:v>44204</c:v>
                </c:pt>
                <c:pt idx="27">
                  <c:v>44203</c:v>
                </c:pt>
                <c:pt idx="28">
                  <c:v>44202</c:v>
                </c:pt>
                <c:pt idx="29">
                  <c:v>44201</c:v>
                </c:pt>
                <c:pt idx="30">
                  <c:v>44200</c:v>
                </c:pt>
                <c:pt idx="31">
                  <c:v>44195</c:v>
                </c:pt>
                <c:pt idx="32">
                  <c:v>44194</c:v>
                </c:pt>
                <c:pt idx="33">
                  <c:v>44193</c:v>
                </c:pt>
                <c:pt idx="34">
                  <c:v>44188</c:v>
                </c:pt>
                <c:pt idx="35">
                  <c:v>44187</c:v>
                </c:pt>
                <c:pt idx="36">
                  <c:v>44186</c:v>
                </c:pt>
                <c:pt idx="37">
                  <c:v>44183</c:v>
                </c:pt>
                <c:pt idx="38">
                  <c:v>44182</c:v>
                </c:pt>
                <c:pt idx="39">
                  <c:v>44181</c:v>
                </c:pt>
                <c:pt idx="40">
                  <c:v>44180</c:v>
                </c:pt>
                <c:pt idx="41">
                  <c:v>44179</c:v>
                </c:pt>
                <c:pt idx="42">
                  <c:v>44176</c:v>
                </c:pt>
                <c:pt idx="43">
                  <c:v>44175</c:v>
                </c:pt>
                <c:pt idx="44">
                  <c:v>44174</c:v>
                </c:pt>
                <c:pt idx="45">
                  <c:v>44173</c:v>
                </c:pt>
                <c:pt idx="46">
                  <c:v>44172</c:v>
                </c:pt>
                <c:pt idx="47">
                  <c:v>44169</c:v>
                </c:pt>
                <c:pt idx="48">
                  <c:v>44168</c:v>
                </c:pt>
                <c:pt idx="49">
                  <c:v>44167</c:v>
                </c:pt>
                <c:pt idx="50">
                  <c:v>44166</c:v>
                </c:pt>
                <c:pt idx="51">
                  <c:v>44165</c:v>
                </c:pt>
                <c:pt idx="52">
                  <c:v>44162</c:v>
                </c:pt>
                <c:pt idx="53">
                  <c:v>44161</c:v>
                </c:pt>
                <c:pt idx="54">
                  <c:v>44160</c:v>
                </c:pt>
                <c:pt idx="55">
                  <c:v>44159</c:v>
                </c:pt>
                <c:pt idx="56">
                  <c:v>44158</c:v>
                </c:pt>
                <c:pt idx="57">
                  <c:v>44155</c:v>
                </c:pt>
                <c:pt idx="58">
                  <c:v>44154</c:v>
                </c:pt>
                <c:pt idx="59">
                  <c:v>44153</c:v>
                </c:pt>
                <c:pt idx="60">
                  <c:v>44152</c:v>
                </c:pt>
                <c:pt idx="61">
                  <c:v>44151</c:v>
                </c:pt>
                <c:pt idx="62">
                  <c:v>44148</c:v>
                </c:pt>
                <c:pt idx="63">
                  <c:v>44147</c:v>
                </c:pt>
                <c:pt idx="64">
                  <c:v>44146</c:v>
                </c:pt>
                <c:pt idx="65">
                  <c:v>44145</c:v>
                </c:pt>
                <c:pt idx="66">
                  <c:v>44144</c:v>
                </c:pt>
                <c:pt idx="67">
                  <c:v>44141</c:v>
                </c:pt>
                <c:pt idx="68">
                  <c:v>44140</c:v>
                </c:pt>
                <c:pt idx="69">
                  <c:v>44139</c:v>
                </c:pt>
                <c:pt idx="70">
                  <c:v>44138</c:v>
                </c:pt>
                <c:pt idx="71">
                  <c:v>44137</c:v>
                </c:pt>
                <c:pt idx="72">
                  <c:v>44134</c:v>
                </c:pt>
                <c:pt idx="73">
                  <c:v>44133</c:v>
                </c:pt>
                <c:pt idx="74">
                  <c:v>44132</c:v>
                </c:pt>
                <c:pt idx="75">
                  <c:v>44131</c:v>
                </c:pt>
                <c:pt idx="76">
                  <c:v>44130</c:v>
                </c:pt>
                <c:pt idx="77">
                  <c:v>44127</c:v>
                </c:pt>
                <c:pt idx="78">
                  <c:v>44126</c:v>
                </c:pt>
                <c:pt idx="79">
                  <c:v>44125</c:v>
                </c:pt>
                <c:pt idx="80">
                  <c:v>44124</c:v>
                </c:pt>
                <c:pt idx="81">
                  <c:v>44123</c:v>
                </c:pt>
                <c:pt idx="82">
                  <c:v>44120</c:v>
                </c:pt>
                <c:pt idx="83">
                  <c:v>44119</c:v>
                </c:pt>
                <c:pt idx="84">
                  <c:v>44118</c:v>
                </c:pt>
                <c:pt idx="85">
                  <c:v>44117</c:v>
                </c:pt>
                <c:pt idx="86">
                  <c:v>44116</c:v>
                </c:pt>
                <c:pt idx="87">
                  <c:v>44113</c:v>
                </c:pt>
                <c:pt idx="88">
                  <c:v>44112</c:v>
                </c:pt>
                <c:pt idx="89">
                  <c:v>44111</c:v>
                </c:pt>
                <c:pt idx="90">
                  <c:v>44110</c:v>
                </c:pt>
                <c:pt idx="91">
                  <c:v>44109</c:v>
                </c:pt>
                <c:pt idx="92">
                  <c:v>44106</c:v>
                </c:pt>
                <c:pt idx="93">
                  <c:v>44105</c:v>
                </c:pt>
                <c:pt idx="94">
                  <c:v>44104</c:v>
                </c:pt>
                <c:pt idx="95">
                  <c:v>44103</c:v>
                </c:pt>
                <c:pt idx="96">
                  <c:v>44102</c:v>
                </c:pt>
                <c:pt idx="97">
                  <c:v>44099</c:v>
                </c:pt>
                <c:pt idx="98">
                  <c:v>44098</c:v>
                </c:pt>
                <c:pt idx="99">
                  <c:v>44097</c:v>
                </c:pt>
                <c:pt idx="100">
                  <c:v>44096</c:v>
                </c:pt>
                <c:pt idx="101">
                  <c:v>44095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44085</c:v>
                </c:pt>
                <c:pt idx="108">
                  <c:v>44084</c:v>
                </c:pt>
                <c:pt idx="109">
                  <c:v>44083</c:v>
                </c:pt>
                <c:pt idx="110">
                  <c:v>44082</c:v>
                </c:pt>
                <c:pt idx="111">
                  <c:v>44081</c:v>
                </c:pt>
                <c:pt idx="112">
                  <c:v>44078</c:v>
                </c:pt>
                <c:pt idx="113">
                  <c:v>44077</c:v>
                </c:pt>
                <c:pt idx="114">
                  <c:v>44076</c:v>
                </c:pt>
                <c:pt idx="115">
                  <c:v>44075</c:v>
                </c:pt>
                <c:pt idx="116">
                  <c:v>44074</c:v>
                </c:pt>
                <c:pt idx="117">
                  <c:v>44071</c:v>
                </c:pt>
                <c:pt idx="118">
                  <c:v>44070</c:v>
                </c:pt>
                <c:pt idx="119">
                  <c:v>44069</c:v>
                </c:pt>
                <c:pt idx="120">
                  <c:v>44068</c:v>
                </c:pt>
                <c:pt idx="121">
                  <c:v>44067</c:v>
                </c:pt>
                <c:pt idx="122">
                  <c:v>44064</c:v>
                </c:pt>
                <c:pt idx="123">
                  <c:v>44063</c:v>
                </c:pt>
                <c:pt idx="124">
                  <c:v>44062</c:v>
                </c:pt>
                <c:pt idx="125">
                  <c:v>44061</c:v>
                </c:pt>
                <c:pt idx="126">
                  <c:v>44060</c:v>
                </c:pt>
                <c:pt idx="127">
                  <c:v>44057</c:v>
                </c:pt>
                <c:pt idx="128">
                  <c:v>44056</c:v>
                </c:pt>
                <c:pt idx="129">
                  <c:v>44055</c:v>
                </c:pt>
                <c:pt idx="130">
                  <c:v>44054</c:v>
                </c:pt>
                <c:pt idx="131">
                  <c:v>44053</c:v>
                </c:pt>
                <c:pt idx="132">
                  <c:v>44050</c:v>
                </c:pt>
                <c:pt idx="133">
                  <c:v>44049</c:v>
                </c:pt>
                <c:pt idx="134">
                  <c:v>44048</c:v>
                </c:pt>
                <c:pt idx="135">
                  <c:v>44047</c:v>
                </c:pt>
                <c:pt idx="136">
                  <c:v>44046</c:v>
                </c:pt>
                <c:pt idx="137">
                  <c:v>44043</c:v>
                </c:pt>
                <c:pt idx="138">
                  <c:v>44042</c:v>
                </c:pt>
                <c:pt idx="139">
                  <c:v>44041</c:v>
                </c:pt>
                <c:pt idx="140">
                  <c:v>44040</c:v>
                </c:pt>
                <c:pt idx="141">
                  <c:v>44039</c:v>
                </c:pt>
                <c:pt idx="142">
                  <c:v>44036</c:v>
                </c:pt>
                <c:pt idx="143">
                  <c:v>44035</c:v>
                </c:pt>
                <c:pt idx="144">
                  <c:v>44034</c:v>
                </c:pt>
                <c:pt idx="145">
                  <c:v>44033</c:v>
                </c:pt>
                <c:pt idx="146">
                  <c:v>44032</c:v>
                </c:pt>
                <c:pt idx="147">
                  <c:v>44029</c:v>
                </c:pt>
                <c:pt idx="148">
                  <c:v>44028</c:v>
                </c:pt>
                <c:pt idx="149">
                  <c:v>44027</c:v>
                </c:pt>
                <c:pt idx="150">
                  <c:v>44026</c:v>
                </c:pt>
                <c:pt idx="151">
                  <c:v>44025</c:v>
                </c:pt>
                <c:pt idx="152">
                  <c:v>44022</c:v>
                </c:pt>
                <c:pt idx="153">
                  <c:v>44021</c:v>
                </c:pt>
                <c:pt idx="154">
                  <c:v>44020</c:v>
                </c:pt>
                <c:pt idx="155">
                  <c:v>44019</c:v>
                </c:pt>
                <c:pt idx="156">
                  <c:v>44018</c:v>
                </c:pt>
                <c:pt idx="157">
                  <c:v>44015</c:v>
                </c:pt>
                <c:pt idx="158">
                  <c:v>44014</c:v>
                </c:pt>
                <c:pt idx="159">
                  <c:v>44013</c:v>
                </c:pt>
                <c:pt idx="160">
                  <c:v>44012</c:v>
                </c:pt>
                <c:pt idx="161">
                  <c:v>44011</c:v>
                </c:pt>
                <c:pt idx="162">
                  <c:v>44008</c:v>
                </c:pt>
                <c:pt idx="163">
                  <c:v>44007</c:v>
                </c:pt>
                <c:pt idx="164">
                  <c:v>44006</c:v>
                </c:pt>
                <c:pt idx="165">
                  <c:v>44005</c:v>
                </c:pt>
                <c:pt idx="166">
                  <c:v>44004</c:v>
                </c:pt>
                <c:pt idx="167">
                  <c:v>44001</c:v>
                </c:pt>
                <c:pt idx="168">
                  <c:v>44000</c:v>
                </c:pt>
                <c:pt idx="169">
                  <c:v>43999</c:v>
                </c:pt>
                <c:pt idx="170">
                  <c:v>43998</c:v>
                </c:pt>
                <c:pt idx="171">
                  <c:v>43997</c:v>
                </c:pt>
                <c:pt idx="172">
                  <c:v>43994</c:v>
                </c:pt>
                <c:pt idx="173">
                  <c:v>43993</c:v>
                </c:pt>
                <c:pt idx="174">
                  <c:v>43992</c:v>
                </c:pt>
                <c:pt idx="175">
                  <c:v>43991</c:v>
                </c:pt>
                <c:pt idx="176">
                  <c:v>43990</c:v>
                </c:pt>
                <c:pt idx="177">
                  <c:v>43987</c:v>
                </c:pt>
                <c:pt idx="178">
                  <c:v>43986</c:v>
                </c:pt>
                <c:pt idx="179">
                  <c:v>43985</c:v>
                </c:pt>
                <c:pt idx="180">
                  <c:v>43984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43973</c:v>
                </c:pt>
                <c:pt idx="187">
                  <c:v>43972</c:v>
                </c:pt>
                <c:pt idx="188">
                  <c:v>43971</c:v>
                </c:pt>
                <c:pt idx="189">
                  <c:v>43970</c:v>
                </c:pt>
                <c:pt idx="190">
                  <c:v>43969</c:v>
                </c:pt>
                <c:pt idx="191">
                  <c:v>43966</c:v>
                </c:pt>
                <c:pt idx="192">
                  <c:v>43965</c:v>
                </c:pt>
                <c:pt idx="193">
                  <c:v>43964</c:v>
                </c:pt>
                <c:pt idx="194">
                  <c:v>43963</c:v>
                </c:pt>
                <c:pt idx="195">
                  <c:v>43962</c:v>
                </c:pt>
                <c:pt idx="196">
                  <c:v>43959</c:v>
                </c:pt>
                <c:pt idx="197">
                  <c:v>43958</c:v>
                </c:pt>
                <c:pt idx="198">
                  <c:v>43957</c:v>
                </c:pt>
                <c:pt idx="199">
                  <c:v>43956</c:v>
                </c:pt>
                <c:pt idx="200">
                  <c:v>43955</c:v>
                </c:pt>
                <c:pt idx="201">
                  <c:v>43951</c:v>
                </c:pt>
                <c:pt idx="202">
                  <c:v>43950</c:v>
                </c:pt>
                <c:pt idx="203">
                  <c:v>43949</c:v>
                </c:pt>
                <c:pt idx="204">
                  <c:v>43948</c:v>
                </c:pt>
                <c:pt idx="205">
                  <c:v>43945</c:v>
                </c:pt>
                <c:pt idx="206">
                  <c:v>43944</c:v>
                </c:pt>
                <c:pt idx="207">
                  <c:v>43943</c:v>
                </c:pt>
                <c:pt idx="208">
                  <c:v>43942</c:v>
                </c:pt>
                <c:pt idx="209">
                  <c:v>43941</c:v>
                </c:pt>
                <c:pt idx="210">
                  <c:v>43938</c:v>
                </c:pt>
                <c:pt idx="211">
                  <c:v>43937</c:v>
                </c:pt>
                <c:pt idx="212">
                  <c:v>43936</c:v>
                </c:pt>
                <c:pt idx="213">
                  <c:v>43935</c:v>
                </c:pt>
                <c:pt idx="214">
                  <c:v>43930</c:v>
                </c:pt>
                <c:pt idx="215">
                  <c:v>43929</c:v>
                </c:pt>
                <c:pt idx="216">
                  <c:v>43928</c:v>
                </c:pt>
                <c:pt idx="217">
                  <c:v>43927</c:v>
                </c:pt>
                <c:pt idx="218">
                  <c:v>43924</c:v>
                </c:pt>
                <c:pt idx="219">
                  <c:v>43923</c:v>
                </c:pt>
                <c:pt idx="220">
                  <c:v>43922</c:v>
                </c:pt>
              </c:numCache>
            </c:numRef>
          </c:cat>
          <c:val>
            <c:numRef>
              <c:f>'Bank Sector In-Sample'!$AB$5:$AB$225</c:f>
              <c:numCache>
                <c:formatCode>0.0</c:formatCode>
                <c:ptCount val="221"/>
                <c:pt idx="0">
                  <c:v>11.347741416348534</c:v>
                </c:pt>
                <c:pt idx="1">
                  <c:v>11.188612124522798</c:v>
                </c:pt>
                <c:pt idx="2">
                  <c:v>11.131918186784198</c:v>
                </c:pt>
                <c:pt idx="3">
                  <c:v>11.095877280176296</c:v>
                </c:pt>
                <c:pt idx="4">
                  <c:v>11.017815920264443</c:v>
                </c:pt>
                <c:pt idx="5">
                  <c:v>10.944723880396666</c:v>
                </c:pt>
                <c:pt idx="6">
                  <c:v>10.831085820594996</c:v>
                </c:pt>
                <c:pt idx="7">
                  <c:v>10.703628730892493</c:v>
                </c:pt>
                <c:pt idx="8">
                  <c:v>10.569443096338741</c:v>
                </c:pt>
                <c:pt idx="9">
                  <c:v>10.516164644508113</c:v>
                </c:pt>
                <c:pt idx="10">
                  <c:v>10.463246966762167</c:v>
                </c:pt>
                <c:pt idx="11">
                  <c:v>10.513870450143248</c:v>
                </c:pt>
                <c:pt idx="12">
                  <c:v>10.61980567521487</c:v>
                </c:pt>
                <c:pt idx="13">
                  <c:v>10.658708512822304</c:v>
                </c:pt>
                <c:pt idx="14">
                  <c:v>10.762062769233454</c:v>
                </c:pt>
                <c:pt idx="15">
                  <c:v>10.815094153850179</c:v>
                </c:pt>
                <c:pt idx="16">
                  <c:v>10.967641230775268</c:v>
                </c:pt>
                <c:pt idx="17">
                  <c:v>11.035461846162899</c:v>
                </c:pt>
                <c:pt idx="18">
                  <c:v>11.036192769244348</c:v>
                </c:pt>
                <c:pt idx="19">
                  <c:v>11.045289153866522</c:v>
                </c:pt>
                <c:pt idx="20">
                  <c:v>11.080933730799782</c:v>
                </c:pt>
                <c:pt idx="21">
                  <c:v>11.080400596199672</c:v>
                </c:pt>
                <c:pt idx="22">
                  <c:v>11.126600894299507</c:v>
                </c:pt>
                <c:pt idx="23">
                  <c:v>11.098901341449261</c:v>
                </c:pt>
                <c:pt idx="24">
                  <c:v>11.097352012173891</c:v>
                </c:pt>
                <c:pt idx="25">
                  <c:v>11.027028018260836</c:v>
                </c:pt>
                <c:pt idx="26">
                  <c:v>11.005542027391254</c:v>
                </c:pt>
                <c:pt idx="27">
                  <c:v>10.92331304108688</c:v>
                </c:pt>
                <c:pt idx="28">
                  <c:v>10.748969561630318</c:v>
                </c:pt>
                <c:pt idx="29">
                  <c:v>10.566454342445477</c:v>
                </c:pt>
                <c:pt idx="30">
                  <c:v>10.592681513668214</c:v>
                </c:pt>
                <c:pt idx="31">
                  <c:v>10.643022270502319</c:v>
                </c:pt>
                <c:pt idx="32">
                  <c:v>10.627533405753478</c:v>
                </c:pt>
                <c:pt idx="33">
                  <c:v>10.611300108630218</c:v>
                </c:pt>
                <c:pt idx="34">
                  <c:v>10.556950162945324</c:v>
                </c:pt>
                <c:pt idx="35">
                  <c:v>10.493425244417983</c:v>
                </c:pt>
                <c:pt idx="36">
                  <c:v>10.556137866626974</c:v>
                </c:pt>
                <c:pt idx="37">
                  <c:v>10.728206799940461</c:v>
                </c:pt>
                <c:pt idx="38">
                  <c:v>10.79531019991069</c:v>
                </c:pt>
                <c:pt idx="39">
                  <c:v>10.808965299866033</c:v>
                </c:pt>
                <c:pt idx="40">
                  <c:v>10.824447949799048</c:v>
                </c:pt>
                <c:pt idx="41">
                  <c:v>10.792671924698571</c:v>
                </c:pt>
                <c:pt idx="42">
                  <c:v>10.818007887047855</c:v>
                </c:pt>
                <c:pt idx="43">
                  <c:v>10.944011830571782</c:v>
                </c:pt>
                <c:pt idx="44">
                  <c:v>11.022017745857671</c:v>
                </c:pt>
                <c:pt idx="45">
                  <c:v>11.030026618786504</c:v>
                </c:pt>
                <c:pt idx="46">
                  <c:v>11.070039928179757</c:v>
                </c:pt>
                <c:pt idx="47">
                  <c:v>11.087059892269632</c:v>
                </c:pt>
                <c:pt idx="48">
                  <c:v>10.993589838404448</c:v>
                </c:pt>
                <c:pt idx="49">
                  <c:v>10.907384757606671</c:v>
                </c:pt>
                <c:pt idx="50">
                  <c:v>10.818077136410004</c:v>
                </c:pt>
                <c:pt idx="51">
                  <c:v>10.755115704615005</c:v>
                </c:pt>
                <c:pt idx="52">
                  <c:v>10.819673556922506</c:v>
                </c:pt>
                <c:pt idx="53">
                  <c:v>10.769510335383757</c:v>
                </c:pt>
                <c:pt idx="54">
                  <c:v>10.731265503075635</c:v>
                </c:pt>
                <c:pt idx="55">
                  <c:v>10.611898254613452</c:v>
                </c:pt>
                <c:pt idx="56">
                  <c:v>10.401847381920177</c:v>
                </c:pt>
                <c:pt idx="57">
                  <c:v>10.326771072880264</c:v>
                </c:pt>
                <c:pt idx="58">
                  <c:v>10.284156609320394</c:v>
                </c:pt>
                <c:pt idx="59">
                  <c:v>10.24023491398059</c:v>
                </c:pt>
                <c:pt idx="60">
                  <c:v>10.117352370970883</c:v>
                </c:pt>
                <c:pt idx="61">
                  <c:v>9.9910285564563246</c:v>
                </c:pt>
                <c:pt idx="62">
                  <c:v>9.8015428346844882</c:v>
                </c:pt>
                <c:pt idx="63">
                  <c:v>9.6843142520267307</c:v>
                </c:pt>
                <c:pt idx="64">
                  <c:v>9.5739713780400955</c:v>
                </c:pt>
                <c:pt idx="65">
                  <c:v>9.3049570670601405</c:v>
                </c:pt>
                <c:pt idx="66">
                  <c:v>8.9284356005902108</c:v>
                </c:pt>
                <c:pt idx="67">
                  <c:v>8.5746534008853157</c:v>
                </c:pt>
                <c:pt idx="68">
                  <c:v>8.5589801013279736</c:v>
                </c:pt>
                <c:pt idx="69">
                  <c:v>8.4964701519919608</c:v>
                </c:pt>
                <c:pt idx="70">
                  <c:v>8.4237052279879414</c:v>
                </c:pt>
                <c:pt idx="71">
                  <c:v>8.2595578419819127</c:v>
                </c:pt>
                <c:pt idx="72">
                  <c:v>8.1923367629728663</c:v>
                </c:pt>
                <c:pt idx="73">
                  <c:v>8.2120051444592974</c:v>
                </c:pt>
                <c:pt idx="74">
                  <c:v>8.2970077166889471</c:v>
                </c:pt>
                <c:pt idx="75">
                  <c:v>8.4205115750334194</c:v>
                </c:pt>
                <c:pt idx="76">
                  <c:v>8.4572673625501285</c:v>
                </c:pt>
                <c:pt idx="77">
                  <c:v>8.4429010438251915</c:v>
                </c:pt>
                <c:pt idx="78">
                  <c:v>8.3598515657377881</c:v>
                </c:pt>
                <c:pt idx="79">
                  <c:v>8.3537773486066822</c:v>
                </c:pt>
                <c:pt idx="80">
                  <c:v>8.3671660229100233</c:v>
                </c:pt>
                <c:pt idx="81">
                  <c:v>8.3342490343650333</c:v>
                </c:pt>
                <c:pt idx="82">
                  <c:v>8.3013735515475489</c:v>
                </c:pt>
                <c:pt idx="83">
                  <c:v>8.2985603273213204</c:v>
                </c:pt>
                <c:pt idx="84">
                  <c:v>8.371840490981981</c:v>
                </c:pt>
                <c:pt idx="85">
                  <c:v>8.4177607364729692</c:v>
                </c:pt>
                <c:pt idx="86">
                  <c:v>8.4826411047094528</c:v>
                </c:pt>
                <c:pt idx="87">
                  <c:v>8.4639616570641785</c:v>
                </c:pt>
                <c:pt idx="88">
                  <c:v>8.4284424855962659</c:v>
                </c:pt>
                <c:pt idx="89">
                  <c:v>8.3431637283943978</c:v>
                </c:pt>
                <c:pt idx="90">
                  <c:v>8.2642455925915961</c:v>
                </c:pt>
                <c:pt idx="91">
                  <c:v>8.1368683888873932</c:v>
                </c:pt>
                <c:pt idx="92">
                  <c:v>8.0823025833310869</c:v>
                </c:pt>
                <c:pt idx="93">
                  <c:v>8.0584538749966299</c:v>
                </c:pt>
                <c:pt idx="94">
                  <c:v>8.0486808124949434</c:v>
                </c:pt>
                <c:pt idx="95">
                  <c:v>8.0290212187424146</c:v>
                </c:pt>
                <c:pt idx="96">
                  <c:v>8.0340318281136209</c:v>
                </c:pt>
                <c:pt idx="97">
                  <c:v>7.9530477421704315</c:v>
                </c:pt>
                <c:pt idx="98">
                  <c:v>8.0440716132556478</c:v>
                </c:pt>
                <c:pt idx="99">
                  <c:v>8.1326074198834721</c:v>
                </c:pt>
                <c:pt idx="100">
                  <c:v>8.2524111298252087</c:v>
                </c:pt>
                <c:pt idx="101">
                  <c:v>8.4166166947378116</c:v>
                </c:pt>
                <c:pt idx="102">
                  <c:v>8.6504250421067166</c:v>
                </c:pt>
                <c:pt idx="103">
                  <c:v>8.757637563160074</c:v>
                </c:pt>
                <c:pt idx="104">
                  <c:v>8.817456344740112</c:v>
                </c:pt>
                <c:pt idx="105">
                  <c:v>8.8331845171101673</c:v>
                </c:pt>
                <c:pt idx="106">
                  <c:v>8.8692767756652504</c:v>
                </c:pt>
                <c:pt idx="107">
                  <c:v>8.8809151634978747</c:v>
                </c:pt>
                <c:pt idx="108">
                  <c:v>8.9348727452468104</c:v>
                </c:pt>
                <c:pt idx="109">
                  <c:v>8.943809117870213</c:v>
                </c:pt>
                <c:pt idx="110">
                  <c:v>8.9312136768053172</c:v>
                </c:pt>
                <c:pt idx="111">
                  <c:v>8.9833205152079767</c:v>
                </c:pt>
                <c:pt idx="112">
                  <c:v>8.9584807728119635</c:v>
                </c:pt>
                <c:pt idx="113">
                  <c:v>8.9467211592179456</c:v>
                </c:pt>
                <c:pt idx="114">
                  <c:v>8.9980817388269188</c:v>
                </c:pt>
                <c:pt idx="115">
                  <c:v>9.0591226082403775</c:v>
                </c:pt>
                <c:pt idx="116">
                  <c:v>9.1241839123605644</c:v>
                </c:pt>
                <c:pt idx="117">
                  <c:v>9.1612758685408444</c:v>
                </c:pt>
                <c:pt idx="118">
                  <c:v>9.1074138028112657</c:v>
                </c:pt>
                <c:pt idx="119">
                  <c:v>9.1111207042168978</c:v>
                </c:pt>
                <c:pt idx="120">
                  <c:v>9.0821810563253464</c:v>
                </c:pt>
                <c:pt idx="121">
                  <c:v>9.0667715844880181</c:v>
                </c:pt>
                <c:pt idx="122">
                  <c:v>9.0376573767320263</c:v>
                </c:pt>
                <c:pt idx="123">
                  <c:v>9.1034860650980391</c:v>
                </c:pt>
                <c:pt idx="124">
                  <c:v>9.1617290976470578</c:v>
                </c:pt>
                <c:pt idx="125">
                  <c:v>9.1535936464705863</c:v>
                </c:pt>
                <c:pt idx="126">
                  <c:v>9.2148904697058782</c:v>
                </c:pt>
                <c:pt idx="127">
                  <c:v>9.2533357045588165</c:v>
                </c:pt>
                <c:pt idx="128">
                  <c:v>9.2635035568382236</c:v>
                </c:pt>
                <c:pt idx="129">
                  <c:v>9.2442553352573356</c:v>
                </c:pt>
                <c:pt idx="130">
                  <c:v>9.1243830028860007</c:v>
                </c:pt>
                <c:pt idx="131">
                  <c:v>8.9815745043290001</c:v>
                </c:pt>
                <c:pt idx="132">
                  <c:v>8.9378617564934988</c:v>
                </c:pt>
                <c:pt idx="133">
                  <c:v>8.9632926347402471</c:v>
                </c:pt>
                <c:pt idx="134">
                  <c:v>8.9874389521103701</c:v>
                </c:pt>
                <c:pt idx="135">
                  <c:v>8.9811584281655534</c:v>
                </c:pt>
                <c:pt idx="136">
                  <c:v>8.9712376422483313</c:v>
                </c:pt>
                <c:pt idx="137">
                  <c:v>9.0238564633724963</c:v>
                </c:pt>
                <c:pt idx="138">
                  <c:v>9.1797846950587427</c:v>
                </c:pt>
                <c:pt idx="139">
                  <c:v>9.3551770425881138</c:v>
                </c:pt>
                <c:pt idx="140">
                  <c:v>9.4267655638821708</c:v>
                </c:pt>
                <c:pt idx="141">
                  <c:v>9.4861483458232545</c:v>
                </c:pt>
                <c:pt idx="142">
                  <c:v>9.6002225187348813</c:v>
                </c:pt>
                <c:pt idx="143">
                  <c:v>9.6668337781023226</c:v>
                </c:pt>
                <c:pt idx="144">
                  <c:v>9.7152506671534837</c:v>
                </c:pt>
                <c:pt idx="145">
                  <c:v>9.7328760007302257</c:v>
                </c:pt>
                <c:pt idx="146">
                  <c:v>9.6938140010953386</c:v>
                </c:pt>
                <c:pt idx="147">
                  <c:v>9.6832210016430071</c:v>
                </c:pt>
                <c:pt idx="148">
                  <c:v>9.6808315024645086</c:v>
                </c:pt>
                <c:pt idx="149">
                  <c:v>9.630247253696762</c:v>
                </c:pt>
                <c:pt idx="150">
                  <c:v>9.5638708805451422</c:v>
                </c:pt>
                <c:pt idx="151">
                  <c:v>9.5333063208177133</c:v>
                </c:pt>
                <c:pt idx="152">
                  <c:v>9.4724594812265703</c:v>
                </c:pt>
                <c:pt idx="153">
                  <c:v>9.4561892218398551</c:v>
                </c:pt>
                <c:pt idx="154">
                  <c:v>9.5377838327597821</c:v>
                </c:pt>
                <c:pt idx="155">
                  <c:v>9.5591757491396727</c:v>
                </c:pt>
                <c:pt idx="156">
                  <c:v>9.5072636237095089</c:v>
                </c:pt>
                <c:pt idx="157">
                  <c:v>9.3588954355642642</c:v>
                </c:pt>
                <c:pt idx="158">
                  <c:v>9.3253431533463953</c:v>
                </c:pt>
                <c:pt idx="159">
                  <c:v>9.2120147300195931</c:v>
                </c:pt>
                <c:pt idx="160">
                  <c:v>9.2325220950293883</c:v>
                </c:pt>
                <c:pt idx="161">
                  <c:v>9.2367831425440805</c:v>
                </c:pt>
                <c:pt idx="162">
                  <c:v>9.215174713816122</c:v>
                </c:pt>
                <c:pt idx="163">
                  <c:v>9.2822620707241814</c:v>
                </c:pt>
                <c:pt idx="164">
                  <c:v>9.2918931060862722</c:v>
                </c:pt>
                <c:pt idx="165">
                  <c:v>9.3728396591294079</c:v>
                </c:pt>
                <c:pt idx="166">
                  <c:v>9.3242594886941106</c:v>
                </c:pt>
                <c:pt idx="167">
                  <c:v>9.3728892330411657</c:v>
                </c:pt>
                <c:pt idx="168">
                  <c:v>9.4118338495617468</c:v>
                </c:pt>
                <c:pt idx="169">
                  <c:v>9.4482507743426201</c:v>
                </c:pt>
                <c:pt idx="170">
                  <c:v>9.4428761615139294</c:v>
                </c:pt>
                <c:pt idx="171">
                  <c:v>9.4183142422708919</c:v>
                </c:pt>
                <c:pt idx="172">
                  <c:v>9.548471363406339</c:v>
                </c:pt>
                <c:pt idx="173">
                  <c:v>9.6817070451095084</c:v>
                </c:pt>
                <c:pt idx="174">
                  <c:v>9.9220605676642606</c:v>
                </c:pt>
                <c:pt idx="175">
                  <c:v>9.9360908514963882</c:v>
                </c:pt>
                <c:pt idx="176">
                  <c:v>9.8861362772445815</c:v>
                </c:pt>
                <c:pt idx="177">
                  <c:v>9.6322044158668714</c:v>
                </c:pt>
                <c:pt idx="178">
                  <c:v>9.3363066238003061</c:v>
                </c:pt>
                <c:pt idx="179">
                  <c:v>9.1834599357004585</c:v>
                </c:pt>
                <c:pt idx="180">
                  <c:v>8.9571899035506881</c:v>
                </c:pt>
                <c:pt idx="181">
                  <c:v>8.8027848553260331</c:v>
                </c:pt>
                <c:pt idx="182">
                  <c:v>8.8181772829890495</c:v>
                </c:pt>
                <c:pt idx="183">
                  <c:v>8.6787659244835744</c:v>
                </c:pt>
                <c:pt idx="184">
                  <c:v>8.4596488867253612</c:v>
                </c:pt>
                <c:pt idx="185">
                  <c:v>8.309473330088041</c:v>
                </c:pt>
                <c:pt idx="186">
                  <c:v>8.2952099951320619</c:v>
                </c:pt>
                <c:pt idx="187">
                  <c:v>8.3333149926980923</c:v>
                </c:pt>
                <c:pt idx="188">
                  <c:v>8.3559724890471365</c:v>
                </c:pt>
                <c:pt idx="189">
                  <c:v>8.3014587335707049</c:v>
                </c:pt>
                <c:pt idx="190">
                  <c:v>8.2681881003560544</c:v>
                </c:pt>
                <c:pt idx="191">
                  <c:v>8.1697821505340809</c:v>
                </c:pt>
                <c:pt idx="192">
                  <c:v>8.2516732258011203</c:v>
                </c:pt>
                <c:pt idx="193">
                  <c:v>8.3550098387016796</c:v>
                </c:pt>
                <c:pt idx="194">
                  <c:v>8.47201475805252</c:v>
                </c:pt>
                <c:pt idx="195">
                  <c:v>8.4935221370787808</c:v>
                </c:pt>
                <c:pt idx="196">
                  <c:v>8.5242832056181701</c:v>
                </c:pt>
                <c:pt idx="197">
                  <c:v>8.4944248084272544</c:v>
                </c:pt>
                <c:pt idx="198">
                  <c:v>8.4836372126408826</c:v>
                </c:pt>
                <c:pt idx="199">
                  <c:v>8.5494558189613237</c:v>
                </c:pt>
                <c:pt idx="200">
                  <c:v>8.5811837284419852</c:v>
                </c:pt>
                <c:pt idx="201">
                  <c:v>8.6997755926629772</c:v>
                </c:pt>
                <c:pt idx="202">
                  <c:v>8.6411633889944639</c:v>
                </c:pt>
                <c:pt idx="203">
                  <c:v>8.3762450834916944</c:v>
                </c:pt>
                <c:pt idx="204">
                  <c:v>8.1868676252375394</c:v>
                </c:pt>
                <c:pt idx="205">
                  <c:v>8.1113014378563086</c:v>
                </c:pt>
                <c:pt idx="206">
                  <c:v>8.1444521567844639</c:v>
                </c:pt>
                <c:pt idx="207">
                  <c:v>8.0961782351766942</c:v>
                </c:pt>
                <c:pt idx="208">
                  <c:v>8.14026735276504</c:v>
                </c:pt>
                <c:pt idx="209">
                  <c:v>8.2834010291475586</c:v>
                </c:pt>
                <c:pt idx="210">
                  <c:v>8.2806015437213389</c:v>
                </c:pt>
                <c:pt idx="211">
                  <c:v>8.3104023155820084</c:v>
                </c:pt>
                <c:pt idx="212">
                  <c:v>8.4666034733730111</c:v>
                </c:pt>
                <c:pt idx="213">
                  <c:v>8.6499052100595151</c:v>
                </c:pt>
                <c:pt idx="214">
                  <c:v>8.6293578150892731</c:v>
                </c:pt>
                <c:pt idx="215">
                  <c:v>8.5255367226339089</c:v>
                </c:pt>
                <c:pt idx="216">
                  <c:v>8.4578050839508627</c:v>
                </c:pt>
                <c:pt idx="217">
                  <c:v>8.3382076259262945</c:v>
                </c:pt>
                <c:pt idx="218">
                  <c:v>8.3108114388894414</c:v>
                </c:pt>
                <c:pt idx="219">
                  <c:v>8.5017171583341611</c:v>
                </c:pt>
                <c:pt idx="220">
                  <c:v>8.696075737501241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F-4BC4-997C-9A2CC4EAD8F0}"/>
            </c:ext>
          </c:extLst>
        </c:ser>
        <c:ser>
          <c:idx val="1"/>
          <c:order val="2"/>
          <c:tx>
            <c:strRef>
              <c:f>'Bank Sector In-Sample'!$AC$4</c:f>
              <c:strCache>
                <c:ptCount val="1"/>
                <c:pt idx="0">
                  <c:v>EMA 30</c:v>
                </c:pt>
              </c:strCache>
            </c:strRef>
          </c:tx>
          <c:spPr>
            <a:ln w="158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In-Sample'!$A$5:$A$225</c:f>
              <c:numCache>
                <c:formatCode>d\-mmm\-yy</c:formatCode>
                <c:ptCount val="221"/>
                <c:pt idx="0">
                  <c:v>44242</c:v>
                </c:pt>
                <c:pt idx="1">
                  <c:v>44239</c:v>
                </c:pt>
                <c:pt idx="2">
                  <c:v>44238</c:v>
                </c:pt>
                <c:pt idx="3">
                  <c:v>44237</c:v>
                </c:pt>
                <c:pt idx="4">
                  <c:v>44236</c:v>
                </c:pt>
                <c:pt idx="5">
                  <c:v>44235</c:v>
                </c:pt>
                <c:pt idx="6">
                  <c:v>44232</c:v>
                </c:pt>
                <c:pt idx="7">
                  <c:v>44231</c:v>
                </c:pt>
                <c:pt idx="8">
                  <c:v>44230</c:v>
                </c:pt>
                <c:pt idx="9">
                  <c:v>44229</c:v>
                </c:pt>
                <c:pt idx="10">
                  <c:v>44228</c:v>
                </c:pt>
                <c:pt idx="11">
                  <c:v>44225</c:v>
                </c:pt>
                <c:pt idx="12">
                  <c:v>44224</c:v>
                </c:pt>
                <c:pt idx="13">
                  <c:v>44223</c:v>
                </c:pt>
                <c:pt idx="14">
                  <c:v>44222</c:v>
                </c:pt>
                <c:pt idx="15">
                  <c:v>44221</c:v>
                </c:pt>
                <c:pt idx="16">
                  <c:v>44218</c:v>
                </c:pt>
                <c:pt idx="17">
                  <c:v>44217</c:v>
                </c:pt>
                <c:pt idx="18">
                  <c:v>44216</c:v>
                </c:pt>
                <c:pt idx="19">
                  <c:v>44215</c:v>
                </c:pt>
                <c:pt idx="20">
                  <c:v>44214</c:v>
                </c:pt>
                <c:pt idx="21">
                  <c:v>44211</c:v>
                </c:pt>
                <c:pt idx="22">
                  <c:v>44210</c:v>
                </c:pt>
                <c:pt idx="23">
                  <c:v>44209</c:v>
                </c:pt>
                <c:pt idx="24">
                  <c:v>44208</c:v>
                </c:pt>
                <c:pt idx="25">
                  <c:v>44207</c:v>
                </c:pt>
                <c:pt idx="26">
                  <c:v>44204</c:v>
                </c:pt>
                <c:pt idx="27">
                  <c:v>44203</c:v>
                </c:pt>
                <c:pt idx="28">
                  <c:v>44202</c:v>
                </c:pt>
                <c:pt idx="29">
                  <c:v>44201</c:v>
                </c:pt>
                <c:pt idx="30">
                  <c:v>44200</c:v>
                </c:pt>
                <c:pt idx="31">
                  <c:v>44195</c:v>
                </c:pt>
                <c:pt idx="32">
                  <c:v>44194</c:v>
                </c:pt>
                <c:pt idx="33">
                  <c:v>44193</c:v>
                </c:pt>
                <c:pt idx="34">
                  <c:v>44188</c:v>
                </c:pt>
                <c:pt idx="35">
                  <c:v>44187</c:v>
                </c:pt>
                <c:pt idx="36">
                  <c:v>44186</c:v>
                </c:pt>
                <c:pt idx="37">
                  <c:v>44183</c:v>
                </c:pt>
                <c:pt idx="38">
                  <c:v>44182</c:v>
                </c:pt>
                <c:pt idx="39">
                  <c:v>44181</c:v>
                </c:pt>
                <c:pt idx="40">
                  <c:v>44180</c:v>
                </c:pt>
                <c:pt idx="41">
                  <c:v>44179</c:v>
                </c:pt>
                <c:pt idx="42">
                  <c:v>44176</c:v>
                </c:pt>
                <c:pt idx="43">
                  <c:v>44175</c:v>
                </c:pt>
                <c:pt idx="44">
                  <c:v>44174</c:v>
                </c:pt>
                <c:pt idx="45">
                  <c:v>44173</c:v>
                </c:pt>
                <c:pt idx="46">
                  <c:v>44172</c:v>
                </c:pt>
                <c:pt idx="47">
                  <c:v>44169</c:v>
                </c:pt>
                <c:pt idx="48">
                  <c:v>44168</c:v>
                </c:pt>
                <c:pt idx="49">
                  <c:v>44167</c:v>
                </c:pt>
                <c:pt idx="50">
                  <c:v>44166</c:v>
                </c:pt>
                <c:pt idx="51">
                  <c:v>44165</c:v>
                </c:pt>
                <c:pt idx="52">
                  <c:v>44162</c:v>
                </c:pt>
                <c:pt idx="53">
                  <c:v>44161</c:v>
                </c:pt>
                <c:pt idx="54">
                  <c:v>44160</c:v>
                </c:pt>
                <c:pt idx="55">
                  <c:v>44159</c:v>
                </c:pt>
                <c:pt idx="56">
                  <c:v>44158</c:v>
                </c:pt>
                <c:pt idx="57">
                  <c:v>44155</c:v>
                </c:pt>
                <c:pt idx="58">
                  <c:v>44154</c:v>
                </c:pt>
                <c:pt idx="59">
                  <c:v>44153</c:v>
                </c:pt>
                <c:pt idx="60">
                  <c:v>44152</c:v>
                </c:pt>
                <c:pt idx="61">
                  <c:v>44151</c:v>
                </c:pt>
                <c:pt idx="62">
                  <c:v>44148</c:v>
                </c:pt>
                <c:pt idx="63">
                  <c:v>44147</c:v>
                </c:pt>
                <c:pt idx="64">
                  <c:v>44146</c:v>
                </c:pt>
                <c:pt idx="65">
                  <c:v>44145</c:v>
                </c:pt>
                <c:pt idx="66">
                  <c:v>44144</c:v>
                </c:pt>
                <c:pt idx="67">
                  <c:v>44141</c:v>
                </c:pt>
                <c:pt idx="68">
                  <c:v>44140</c:v>
                </c:pt>
                <c:pt idx="69">
                  <c:v>44139</c:v>
                </c:pt>
                <c:pt idx="70">
                  <c:v>44138</c:v>
                </c:pt>
                <c:pt idx="71">
                  <c:v>44137</c:v>
                </c:pt>
                <c:pt idx="72">
                  <c:v>44134</c:v>
                </c:pt>
                <c:pt idx="73">
                  <c:v>44133</c:v>
                </c:pt>
                <c:pt idx="74">
                  <c:v>44132</c:v>
                </c:pt>
                <c:pt idx="75">
                  <c:v>44131</c:v>
                </c:pt>
                <c:pt idx="76">
                  <c:v>44130</c:v>
                </c:pt>
                <c:pt idx="77">
                  <c:v>44127</c:v>
                </c:pt>
                <c:pt idx="78">
                  <c:v>44126</c:v>
                </c:pt>
                <c:pt idx="79">
                  <c:v>44125</c:v>
                </c:pt>
                <c:pt idx="80">
                  <c:v>44124</c:v>
                </c:pt>
                <c:pt idx="81">
                  <c:v>44123</c:v>
                </c:pt>
                <c:pt idx="82">
                  <c:v>44120</c:v>
                </c:pt>
                <c:pt idx="83">
                  <c:v>44119</c:v>
                </c:pt>
                <c:pt idx="84">
                  <c:v>44118</c:v>
                </c:pt>
                <c:pt idx="85">
                  <c:v>44117</c:v>
                </c:pt>
                <c:pt idx="86">
                  <c:v>44116</c:v>
                </c:pt>
                <c:pt idx="87">
                  <c:v>44113</c:v>
                </c:pt>
                <c:pt idx="88">
                  <c:v>44112</c:v>
                </c:pt>
                <c:pt idx="89">
                  <c:v>44111</c:v>
                </c:pt>
                <c:pt idx="90">
                  <c:v>44110</c:v>
                </c:pt>
                <c:pt idx="91">
                  <c:v>44109</c:v>
                </c:pt>
                <c:pt idx="92">
                  <c:v>44106</c:v>
                </c:pt>
                <c:pt idx="93">
                  <c:v>44105</c:v>
                </c:pt>
                <c:pt idx="94">
                  <c:v>44104</c:v>
                </c:pt>
                <c:pt idx="95">
                  <c:v>44103</c:v>
                </c:pt>
                <c:pt idx="96">
                  <c:v>44102</c:v>
                </c:pt>
                <c:pt idx="97">
                  <c:v>44099</c:v>
                </c:pt>
                <c:pt idx="98">
                  <c:v>44098</c:v>
                </c:pt>
                <c:pt idx="99">
                  <c:v>44097</c:v>
                </c:pt>
                <c:pt idx="100">
                  <c:v>44096</c:v>
                </c:pt>
                <c:pt idx="101">
                  <c:v>44095</c:v>
                </c:pt>
                <c:pt idx="102">
                  <c:v>44092</c:v>
                </c:pt>
                <c:pt idx="103">
                  <c:v>44091</c:v>
                </c:pt>
                <c:pt idx="104">
                  <c:v>44090</c:v>
                </c:pt>
                <c:pt idx="105">
                  <c:v>44089</c:v>
                </c:pt>
                <c:pt idx="106">
                  <c:v>44088</c:v>
                </c:pt>
                <c:pt idx="107">
                  <c:v>44085</c:v>
                </c:pt>
                <c:pt idx="108">
                  <c:v>44084</c:v>
                </c:pt>
                <c:pt idx="109">
                  <c:v>44083</c:v>
                </c:pt>
                <c:pt idx="110">
                  <c:v>44082</c:v>
                </c:pt>
                <c:pt idx="111">
                  <c:v>44081</c:v>
                </c:pt>
                <c:pt idx="112">
                  <c:v>44078</c:v>
                </c:pt>
                <c:pt idx="113">
                  <c:v>44077</c:v>
                </c:pt>
                <c:pt idx="114">
                  <c:v>44076</c:v>
                </c:pt>
                <c:pt idx="115">
                  <c:v>44075</c:v>
                </c:pt>
                <c:pt idx="116">
                  <c:v>44074</c:v>
                </c:pt>
                <c:pt idx="117">
                  <c:v>44071</c:v>
                </c:pt>
                <c:pt idx="118">
                  <c:v>44070</c:v>
                </c:pt>
                <c:pt idx="119">
                  <c:v>44069</c:v>
                </c:pt>
                <c:pt idx="120">
                  <c:v>44068</c:v>
                </c:pt>
                <c:pt idx="121">
                  <c:v>44067</c:v>
                </c:pt>
                <c:pt idx="122">
                  <c:v>44064</c:v>
                </c:pt>
                <c:pt idx="123">
                  <c:v>44063</c:v>
                </c:pt>
                <c:pt idx="124">
                  <c:v>44062</c:v>
                </c:pt>
                <c:pt idx="125">
                  <c:v>44061</c:v>
                </c:pt>
                <c:pt idx="126">
                  <c:v>44060</c:v>
                </c:pt>
                <c:pt idx="127">
                  <c:v>44057</c:v>
                </c:pt>
                <c:pt idx="128">
                  <c:v>44056</c:v>
                </c:pt>
                <c:pt idx="129">
                  <c:v>44055</c:v>
                </c:pt>
                <c:pt idx="130">
                  <c:v>44054</c:v>
                </c:pt>
                <c:pt idx="131">
                  <c:v>44053</c:v>
                </c:pt>
                <c:pt idx="132">
                  <c:v>44050</c:v>
                </c:pt>
                <c:pt idx="133">
                  <c:v>44049</c:v>
                </c:pt>
                <c:pt idx="134">
                  <c:v>44048</c:v>
                </c:pt>
                <c:pt idx="135">
                  <c:v>44047</c:v>
                </c:pt>
                <c:pt idx="136">
                  <c:v>44046</c:v>
                </c:pt>
                <c:pt idx="137">
                  <c:v>44043</c:v>
                </c:pt>
                <c:pt idx="138">
                  <c:v>44042</c:v>
                </c:pt>
                <c:pt idx="139">
                  <c:v>44041</c:v>
                </c:pt>
                <c:pt idx="140">
                  <c:v>44040</c:v>
                </c:pt>
                <c:pt idx="141">
                  <c:v>44039</c:v>
                </c:pt>
                <c:pt idx="142">
                  <c:v>44036</c:v>
                </c:pt>
                <c:pt idx="143">
                  <c:v>44035</c:v>
                </c:pt>
                <c:pt idx="144">
                  <c:v>44034</c:v>
                </c:pt>
                <c:pt idx="145">
                  <c:v>44033</c:v>
                </c:pt>
                <c:pt idx="146">
                  <c:v>44032</c:v>
                </c:pt>
                <c:pt idx="147">
                  <c:v>44029</c:v>
                </c:pt>
                <c:pt idx="148">
                  <c:v>44028</c:v>
                </c:pt>
                <c:pt idx="149">
                  <c:v>44027</c:v>
                </c:pt>
                <c:pt idx="150">
                  <c:v>44026</c:v>
                </c:pt>
                <c:pt idx="151">
                  <c:v>44025</c:v>
                </c:pt>
                <c:pt idx="152">
                  <c:v>44022</c:v>
                </c:pt>
                <c:pt idx="153">
                  <c:v>44021</c:v>
                </c:pt>
                <c:pt idx="154">
                  <c:v>44020</c:v>
                </c:pt>
                <c:pt idx="155">
                  <c:v>44019</c:v>
                </c:pt>
                <c:pt idx="156">
                  <c:v>44018</c:v>
                </c:pt>
                <c:pt idx="157">
                  <c:v>44015</c:v>
                </c:pt>
                <c:pt idx="158">
                  <c:v>44014</c:v>
                </c:pt>
                <c:pt idx="159">
                  <c:v>44013</c:v>
                </c:pt>
                <c:pt idx="160">
                  <c:v>44012</c:v>
                </c:pt>
                <c:pt idx="161">
                  <c:v>44011</c:v>
                </c:pt>
                <c:pt idx="162">
                  <c:v>44008</c:v>
                </c:pt>
                <c:pt idx="163">
                  <c:v>44007</c:v>
                </c:pt>
                <c:pt idx="164">
                  <c:v>44006</c:v>
                </c:pt>
                <c:pt idx="165">
                  <c:v>44005</c:v>
                </c:pt>
                <c:pt idx="166">
                  <c:v>44004</c:v>
                </c:pt>
                <c:pt idx="167">
                  <c:v>44001</c:v>
                </c:pt>
                <c:pt idx="168">
                  <c:v>44000</c:v>
                </c:pt>
                <c:pt idx="169">
                  <c:v>43999</c:v>
                </c:pt>
                <c:pt idx="170">
                  <c:v>43998</c:v>
                </c:pt>
                <c:pt idx="171">
                  <c:v>43997</c:v>
                </c:pt>
                <c:pt idx="172">
                  <c:v>43994</c:v>
                </c:pt>
                <c:pt idx="173">
                  <c:v>43993</c:v>
                </c:pt>
                <c:pt idx="174">
                  <c:v>43992</c:v>
                </c:pt>
                <c:pt idx="175">
                  <c:v>43991</c:v>
                </c:pt>
                <c:pt idx="176">
                  <c:v>43990</c:v>
                </c:pt>
                <c:pt idx="177">
                  <c:v>43987</c:v>
                </c:pt>
                <c:pt idx="178">
                  <c:v>43986</c:v>
                </c:pt>
                <c:pt idx="179">
                  <c:v>43985</c:v>
                </c:pt>
                <c:pt idx="180">
                  <c:v>43984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43973</c:v>
                </c:pt>
                <c:pt idx="187">
                  <c:v>43972</c:v>
                </c:pt>
                <c:pt idx="188">
                  <c:v>43971</c:v>
                </c:pt>
                <c:pt idx="189">
                  <c:v>43970</c:v>
                </c:pt>
                <c:pt idx="190">
                  <c:v>43969</c:v>
                </c:pt>
                <c:pt idx="191">
                  <c:v>43966</c:v>
                </c:pt>
                <c:pt idx="192">
                  <c:v>43965</c:v>
                </c:pt>
                <c:pt idx="193">
                  <c:v>43964</c:v>
                </c:pt>
                <c:pt idx="194">
                  <c:v>43963</c:v>
                </c:pt>
                <c:pt idx="195">
                  <c:v>43962</c:v>
                </c:pt>
                <c:pt idx="196">
                  <c:v>43959</c:v>
                </c:pt>
                <c:pt idx="197">
                  <c:v>43958</c:v>
                </c:pt>
                <c:pt idx="198">
                  <c:v>43957</c:v>
                </c:pt>
                <c:pt idx="199">
                  <c:v>43956</c:v>
                </c:pt>
                <c:pt idx="200">
                  <c:v>43955</c:v>
                </c:pt>
                <c:pt idx="201">
                  <c:v>43951</c:v>
                </c:pt>
                <c:pt idx="202">
                  <c:v>43950</c:v>
                </c:pt>
                <c:pt idx="203">
                  <c:v>43949</c:v>
                </c:pt>
                <c:pt idx="204">
                  <c:v>43948</c:v>
                </c:pt>
                <c:pt idx="205">
                  <c:v>43945</c:v>
                </c:pt>
                <c:pt idx="206">
                  <c:v>43944</c:v>
                </c:pt>
                <c:pt idx="207">
                  <c:v>43943</c:v>
                </c:pt>
                <c:pt idx="208">
                  <c:v>43942</c:v>
                </c:pt>
                <c:pt idx="209">
                  <c:v>43941</c:v>
                </c:pt>
                <c:pt idx="210">
                  <c:v>43938</c:v>
                </c:pt>
                <c:pt idx="211">
                  <c:v>43937</c:v>
                </c:pt>
                <c:pt idx="212">
                  <c:v>43936</c:v>
                </c:pt>
                <c:pt idx="213">
                  <c:v>43935</c:v>
                </c:pt>
                <c:pt idx="214">
                  <c:v>43930</c:v>
                </c:pt>
                <c:pt idx="215">
                  <c:v>43929</c:v>
                </c:pt>
                <c:pt idx="216">
                  <c:v>43928</c:v>
                </c:pt>
                <c:pt idx="217">
                  <c:v>43927</c:v>
                </c:pt>
                <c:pt idx="218">
                  <c:v>43924</c:v>
                </c:pt>
                <c:pt idx="219">
                  <c:v>43923</c:v>
                </c:pt>
                <c:pt idx="220">
                  <c:v>43922</c:v>
                </c:pt>
              </c:numCache>
            </c:numRef>
          </c:cat>
          <c:val>
            <c:numRef>
              <c:f>'Bank Sector In-Sample'!$AC$5:$AC$225</c:f>
              <c:numCache>
                <c:formatCode>0.0_ </c:formatCode>
                <c:ptCount val="221"/>
                <c:pt idx="0">
                  <c:v>10.925925053934108</c:v>
                </c:pt>
                <c:pt idx="1">
                  <c:v>10.874885402481286</c:v>
                </c:pt>
                <c:pt idx="2">
                  <c:v>10.845429223342066</c:v>
                </c:pt>
                <c:pt idx="3">
                  <c:v>10.820700204262209</c:v>
                </c:pt>
                <c:pt idx="4">
                  <c:v>10.790955390763051</c:v>
                </c:pt>
                <c:pt idx="5">
                  <c:v>10.765228176332917</c:v>
                </c:pt>
                <c:pt idx="6">
                  <c:v>10.737174947114497</c:v>
                </c:pt>
                <c:pt idx="7">
                  <c:v>10.713118046915495</c:v>
                </c:pt>
                <c:pt idx="8">
                  <c:v>10.695264119116562</c:v>
                </c:pt>
                <c:pt idx="9">
                  <c:v>10.696592679055636</c:v>
                </c:pt>
                <c:pt idx="10">
                  <c:v>10.701737001749127</c:v>
                </c:pt>
                <c:pt idx="11">
                  <c:v>10.725167139800789</c:v>
                </c:pt>
                <c:pt idx="12">
                  <c:v>10.754351080476704</c:v>
                </c:pt>
                <c:pt idx="13">
                  <c:v>10.768995982578547</c:v>
                </c:pt>
                <c:pt idx="14">
                  <c:v>10.790857774480516</c:v>
                </c:pt>
                <c:pt idx="15">
                  <c:v>10.800158310651584</c:v>
                </c:pt>
                <c:pt idx="16">
                  <c:v>10.820169228627556</c:v>
                </c:pt>
                <c:pt idx="17">
                  <c:v>10.819353313360491</c:v>
                </c:pt>
                <c:pt idx="18">
                  <c:v>10.804550093592248</c:v>
                </c:pt>
                <c:pt idx="19">
                  <c:v>10.789829410391713</c:v>
                </c:pt>
                <c:pt idx="20">
                  <c:v>10.777127990418727</c:v>
                </c:pt>
                <c:pt idx="21">
                  <c:v>10.756102334585535</c:v>
                </c:pt>
                <c:pt idx="22">
                  <c:v>10.740109392143157</c:v>
                </c:pt>
                <c:pt idx="23">
                  <c:v>10.709634177808201</c:v>
                </c:pt>
                <c:pt idx="24">
                  <c:v>10.682574465932904</c:v>
                </c:pt>
                <c:pt idx="25">
                  <c:v>10.644269256686897</c:v>
                </c:pt>
                <c:pt idx="26">
                  <c:v>10.61490851576875</c:v>
                </c:pt>
                <c:pt idx="27">
                  <c:v>10.576626344442456</c:v>
                </c:pt>
                <c:pt idx="28">
                  <c:v>10.528669540610899</c:v>
                </c:pt>
                <c:pt idx="29">
                  <c:v>10.488301922721995</c:v>
                </c:pt>
                <c:pt idx="30">
                  <c:v>10.486529641530407</c:v>
                </c:pt>
                <c:pt idx="31">
                  <c:v>10.486152375429054</c:v>
                </c:pt>
                <c:pt idx="32">
                  <c:v>10.473197366837953</c:v>
                </c:pt>
                <c:pt idx="33">
                  <c:v>10.460314426619881</c:v>
                </c:pt>
                <c:pt idx="34">
                  <c:v>10.442405076731596</c:v>
                </c:pt>
                <c:pt idx="35">
                  <c:v>10.4257433578855</c:v>
                </c:pt>
                <c:pt idx="36">
                  <c:v>10.429725658429327</c:v>
                </c:pt>
                <c:pt idx="37">
                  <c:v>10.444741221079623</c:v>
                </c:pt>
                <c:pt idx="38">
                  <c:v>10.434447512188562</c:v>
                </c:pt>
                <c:pt idx="39">
                  <c:v>10.411443892339497</c:v>
                </c:pt>
                <c:pt idx="40">
                  <c:v>10.386164160776703</c:v>
                </c:pt>
                <c:pt idx="41">
                  <c:v>10.351554792554406</c:v>
                </c:pt>
                <c:pt idx="42">
                  <c:v>10.324627536868503</c:v>
                </c:pt>
                <c:pt idx="43">
                  <c:v>10.307981160100812</c:v>
                </c:pt>
                <c:pt idx="44">
                  <c:v>10.274876412521557</c:v>
                </c:pt>
                <c:pt idx="45">
                  <c:v>10.224454096143733</c:v>
                </c:pt>
                <c:pt idx="46">
                  <c:v>10.174416447601921</c:v>
                </c:pt>
                <c:pt idx="47">
                  <c:v>10.114996892264122</c:v>
                </c:pt>
                <c:pt idx="48">
                  <c:v>10.03506564345475</c:v>
                </c:pt>
                <c:pt idx="49">
                  <c:v>9.9570701705895601</c:v>
                </c:pt>
                <c:pt idx="50">
                  <c:v>9.8792129409750462</c:v>
                </c:pt>
                <c:pt idx="51">
                  <c:v>9.8057793506974633</c:v>
                </c:pt>
                <c:pt idx="52">
                  <c:v>9.7492124093662529</c:v>
                </c:pt>
                <c:pt idx="53">
                  <c:v>9.668468437598408</c:v>
                </c:pt>
                <c:pt idx="54">
                  <c:v>9.5872593643293325</c:v>
                </c:pt>
                <c:pt idx="55">
                  <c:v>9.4918979411796318</c:v>
                </c:pt>
                <c:pt idx="56">
                  <c:v>9.3856840060885709</c:v>
                </c:pt>
                <c:pt idx="57">
                  <c:v>9.3052484203015755</c:v>
                </c:pt>
                <c:pt idx="58">
                  <c:v>9.2289207251499601</c:v>
                </c:pt>
                <c:pt idx="59">
                  <c:v>9.1500876717120256</c:v>
                </c:pt>
                <c:pt idx="60">
                  <c:v>9.0579557870025091</c:v>
                </c:pt>
                <c:pt idx="61">
                  <c:v>8.9674699792095787</c:v>
                </c:pt>
                <c:pt idx="62">
                  <c:v>8.870743770879205</c:v>
                </c:pt>
                <c:pt idx="63">
                  <c:v>8.7903812723191503</c:v>
                </c:pt>
                <c:pt idx="64">
                  <c:v>8.713511015237712</c:v>
                </c:pt>
                <c:pt idx="65">
                  <c:v>8.6170634990472088</c:v>
                </c:pt>
                <c:pt idx="66">
                  <c:v>8.5176885679470171</c:v>
                </c:pt>
                <c:pt idx="67">
                  <c:v>8.4405636415985352</c:v>
                </c:pt>
                <c:pt idx="68">
                  <c:v>8.429154237570847</c:v>
                </c:pt>
                <c:pt idx="69">
                  <c:v>8.411578667748147</c:v>
                </c:pt>
                <c:pt idx="70">
                  <c:v>8.39568754138595</c:v>
                </c:pt>
                <c:pt idx="71">
                  <c:v>8.3711142683780846</c:v>
                </c:pt>
                <c:pt idx="72">
                  <c:v>8.3695359420593309</c:v>
                </c:pt>
                <c:pt idx="73">
                  <c:v>8.3844694553048011</c:v>
                </c:pt>
                <c:pt idx="74">
                  <c:v>8.4080880384292698</c:v>
                </c:pt>
                <c:pt idx="75">
                  <c:v>8.4327837652174953</c:v>
                </c:pt>
                <c:pt idx="76">
                  <c:v>8.4386998869566323</c:v>
                </c:pt>
                <c:pt idx="77">
                  <c:v>8.4354378101950207</c:v>
                </c:pt>
                <c:pt idx="78">
                  <c:v>8.4234680040015739</c:v>
                </c:pt>
                <c:pt idx="79">
                  <c:v>8.4270175215189234</c:v>
                </c:pt>
                <c:pt idx="80">
                  <c:v>8.4339152816236762</c:v>
                </c:pt>
                <c:pt idx="81">
                  <c:v>8.4339784044942743</c:v>
                </c:pt>
                <c:pt idx="82">
                  <c:v>8.4363217427352577</c:v>
                </c:pt>
                <c:pt idx="83">
                  <c:v>8.4452404836135511</c:v>
                </c:pt>
                <c:pt idx="84">
                  <c:v>8.4654639652420727</c:v>
                </c:pt>
                <c:pt idx="85">
                  <c:v>8.4782545835346301</c:v>
                </c:pt>
                <c:pt idx="86">
                  <c:v>8.4913755892956377</c:v>
                </c:pt>
                <c:pt idx="87">
                  <c:v>8.4894014920056815</c:v>
                </c:pt>
                <c:pt idx="88">
                  <c:v>8.4862567673164175</c:v>
                </c:pt>
                <c:pt idx="89">
                  <c:v>8.4784813719589298</c:v>
                </c:pt>
                <c:pt idx="90">
                  <c:v>8.4769283631285113</c:v>
                </c:pt>
                <c:pt idx="91">
                  <c:v>8.4740268709304765</c:v>
                </c:pt>
                <c:pt idx="92">
                  <c:v>8.4897528620291283</c:v>
                </c:pt>
                <c:pt idx="93">
                  <c:v>8.5145634042380323</c:v>
                </c:pt>
                <c:pt idx="94">
                  <c:v>8.5446712252199646</c:v>
                </c:pt>
                <c:pt idx="95">
                  <c:v>8.5761657924765125</c:v>
                </c:pt>
                <c:pt idx="96">
                  <c:v>8.6145910195438589</c:v>
                </c:pt>
                <c:pt idx="97">
                  <c:v>8.6434593657192966</c:v>
                </c:pt>
                <c:pt idx="98">
                  <c:v>8.7036289771482132</c:v>
                </c:pt>
                <c:pt idx="99">
                  <c:v>8.7613275272963662</c:v>
                </c:pt>
                <c:pt idx="100">
                  <c:v>8.8212121843512872</c:v>
                </c:pt>
                <c:pt idx="101">
                  <c:v>8.8830888867203406</c:v>
                </c:pt>
                <c:pt idx="102">
                  <c:v>8.9475088099424323</c:v>
                </c:pt>
                <c:pt idx="103">
                  <c:v>8.9827852795936352</c:v>
                </c:pt>
                <c:pt idx="104">
                  <c:v>9.0065635747380242</c:v>
                </c:pt>
                <c:pt idx="105">
                  <c:v>9.0217748557544386</c:v>
                </c:pt>
                <c:pt idx="106">
                  <c:v>9.0397593285650881</c:v>
                </c:pt>
                <c:pt idx="107">
                  <c:v>9.05312204087992</c:v>
                </c:pt>
                <c:pt idx="108">
                  <c:v>9.0724408023199139</c:v>
                </c:pt>
                <c:pt idx="109">
                  <c:v>9.0831608576523202</c:v>
                </c:pt>
                <c:pt idx="110">
                  <c:v>9.0910340202490314</c:v>
                </c:pt>
                <c:pt idx="111">
                  <c:v>9.1092432630248261</c:v>
                </c:pt>
                <c:pt idx="112">
                  <c:v>9.1145014190955038</c:v>
                </c:pt>
                <c:pt idx="113">
                  <c:v>9.1236394479986416</c:v>
                </c:pt>
                <c:pt idx="114">
                  <c:v>9.1429249271709594</c:v>
                </c:pt>
                <c:pt idx="115">
                  <c:v>9.1613335428379212</c:v>
                </c:pt>
                <c:pt idx="116">
                  <c:v>9.1773565457922608</c:v>
                </c:pt>
                <c:pt idx="117">
                  <c:v>9.1861397558468987</c:v>
                </c:pt>
                <c:pt idx="118">
                  <c:v>9.1804252562501318</c:v>
                </c:pt>
                <c:pt idx="119">
                  <c:v>9.1859718256466909</c:v>
                </c:pt>
                <c:pt idx="120">
                  <c:v>9.1871422963809461</c:v>
                </c:pt>
                <c:pt idx="121">
                  <c:v>9.1922555582003209</c:v>
                </c:pt>
                <c:pt idx="122">
                  <c:v>9.1968938725589648</c:v>
                </c:pt>
                <c:pt idx="123">
                  <c:v>9.2169555189423402</c:v>
                </c:pt>
                <c:pt idx="124">
                  <c:v>9.2328145202487075</c:v>
                </c:pt>
                <c:pt idx="125">
                  <c:v>9.2365948319899971</c:v>
                </c:pt>
                <c:pt idx="126">
                  <c:v>9.2507737859203409</c:v>
                </c:pt>
                <c:pt idx="127">
                  <c:v>9.2585512883976051</c:v>
                </c:pt>
                <c:pt idx="128">
                  <c:v>9.2603134462181291</c:v>
                </c:pt>
                <c:pt idx="129">
                  <c:v>9.2574385114745521</c:v>
                </c:pt>
                <c:pt idx="130">
                  <c:v>9.2418135812314173</c:v>
                </c:pt>
                <c:pt idx="131">
                  <c:v>9.2302145178680668</c:v>
                </c:pt>
                <c:pt idx="132">
                  <c:v>9.2413327604796578</c:v>
                </c:pt>
                <c:pt idx="133">
                  <c:v>9.2657695025817031</c:v>
                </c:pt>
                <c:pt idx="134">
                  <c:v>9.2899605027597527</c:v>
                </c:pt>
                <c:pt idx="135">
                  <c:v>9.3099577788121497</c:v>
                </c:pt>
                <c:pt idx="136">
                  <c:v>9.3312652118336761</c:v>
                </c:pt>
                <c:pt idx="137">
                  <c:v>9.3633524678222066</c:v>
                </c:pt>
                <c:pt idx="138">
                  <c:v>9.4082733276720134</c:v>
                </c:pt>
                <c:pt idx="139">
                  <c:v>9.4482232123390482</c:v>
                </c:pt>
                <c:pt idx="140">
                  <c:v>9.4645144683624309</c:v>
                </c:pt>
                <c:pt idx="141">
                  <c:v>9.4753085696288046</c:v>
                </c:pt>
                <c:pt idx="142">
                  <c:v>9.4902953675342374</c:v>
                </c:pt>
                <c:pt idx="143">
                  <c:v>9.4919019446055639</c:v>
                </c:pt>
                <c:pt idx="144">
                  <c:v>9.4865158718197407</c:v>
                </c:pt>
                <c:pt idx="145">
                  <c:v>9.4731721388417913</c:v>
                </c:pt>
                <c:pt idx="146">
                  <c:v>9.4498736656584654</c:v>
                </c:pt>
                <c:pt idx="147">
                  <c:v>9.4315890908762903</c:v>
                </c:pt>
                <c:pt idx="148">
                  <c:v>9.4139055799022398</c:v>
                </c:pt>
                <c:pt idx="149">
                  <c:v>9.3885197578265327</c:v>
                </c:pt>
                <c:pt idx="150">
                  <c:v>9.362693534228363</c:v>
                </c:pt>
                <c:pt idx="151">
                  <c:v>9.344603433140664</c:v>
                </c:pt>
                <c:pt idx="152">
                  <c:v>9.3231967733572603</c:v>
                </c:pt>
                <c:pt idx="153">
                  <c:v>9.3106586197956922</c:v>
                </c:pt>
                <c:pt idx="154">
                  <c:v>9.3118764556436702</c:v>
                </c:pt>
                <c:pt idx="155">
                  <c:v>9.2992472456880595</c:v>
                </c:pt>
                <c:pt idx="156">
                  <c:v>9.2741608488389602</c:v>
                </c:pt>
                <c:pt idx="157">
                  <c:v>9.2376202177244053</c:v>
                </c:pt>
                <c:pt idx="158">
                  <c:v>9.2246285086019491</c:v>
                </c:pt>
                <c:pt idx="159">
                  <c:v>9.2020511643675995</c:v>
                </c:pt>
                <c:pt idx="160">
                  <c:v>9.2041926239791572</c:v>
                </c:pt>
                <c:pt idx="161">
                  <c:v>9.2028265980466841</c:v>
                </c:pt>
                <c:pt idx="162">
                  <c:v>9.1975042944636947</c:v>
                </c:pt>
                <c:pt idx="163">
                  <c:v>9.2055390733922238</c:v>
                </c:pt>
                <c:pt idx="164">
                  <c:v>9.2015762508675483</c:v>
                </c:pt>
                <c:pt idx="165">
                  <c:v>9.2065125440308258</c:v>
                </c:pt>
                <c:pt idx="166">
                  <c:v>9.188340995343296</c:v>
                </c:pt>
                <c:pt idx="167">
                  <c:v>9.1856748570911098</c:v>
                </c:pt>
                <c:pt idx="168">
                  <c:v>9.1781351920629106</c:v>
                </c:pt>
                <c:pt idx="169">
                  <c:v>9.1670410673775926</c:v>
                </c:pt>
                <c:pt idx="170">
                  <c:v>9.1469059685760463</c:v>
                </c:pt>
                <c:pt idx="171">
                  <c:v>9.1231063802019801</c:v>
                </c:pt>
                <c:pt idx="172">
                  <c:v>9.1206999236641852</c:v>
                </c:pt>
                <c:pt idx="173">
                  <c:v>9.1095757804686102</c:v>
                </c:pt>
                <c:pt idx="174">
                  <c:v>9.1032706618802361</c:v>
                </c:pt>
                <c:pt idx="175">
                  <c:v>9.0487376040788732</c:v>
                </c:pt>
                <c:pt idx="176">
                  <c:v>8.9806505422912082</c:v>
                </c:pt>
                <c:pt idx="177">
                  <c:v>8.8831781658974975</c:v>
                </c:pt>
                <c:pt idx="178">
                  <c:v>8.7907076945800835</c:v>
                </c:pt>
                <c:pt idx="179">
                  <c:v>8.731997880413191</c:v>
                </c:pt>
                <c:pt idx="180">
                  <c:v>8.669652906648583</c:v>
                </c:pt>
                <c:pt idx="181">
                  <c:v>8.6285255209002081</c:v>
                </c:pt>
                <c:pt idx="182">
                  <c:v>8.6186307292381521</c:v>
                </c:pt>
                <c:pt idx="183">
                  <c:v>8.5856397450476791</c:v>
                </c:pt>
                <c:pt idx="184">
                  <c:v>8.5489942102233805</c:v>
                </c:pt>
                <c:pt idx="185">
                  <c:v>8.5344420867905093</c:v>
                </c:pt>
                <c:pt idx="186">
                  <c:v>8.5479898169139918</c:v>
                </c:pt>
                <c:pt idx="187">
                  <c:v>8.5706787698046121</c:v>
                </c:pt>
                <c:pt idx="188">
                  <c:v>8.5901738573773425</c:v>
                </c:pt>
                <c:pt idx="189">
                  <c:v>8.5988065371964684</c:v>
                </c:pt>
                <c:pt idx="190">
                  <c:v>8.6147242294169146</c:v>
                </c:pt>
                <c:pt idx="191">
                  <c:v>8.6250500383422182</c:v>
                </c:pt>
                <c:pt idx="192">
                  <c:v>8.6677431444347839</c:v>
                </c:pt>
                <c:pt idx="193">
                  <c:v>8.7106909474992502</c:v>
                </c:pt>
                <c:pt idx="194">
                  <c:v>8.7513592887060945</c:v>
                </c:pt>
                <c:pt idx="195">
                  <c:v>8.7735909637892728</c:v>
                </c:pt>
                <c:pt idx="196">
                  <c:v>8.7971489612919793</c:v>
                </c:pt>
                <c:pt idx="197">
                  <c:v>8.8118488896569431</c:v>
                </c:pt>
                <c:pt idx="198">
                  <c:v>8.8322522613574215</c:v>
                </c:pt>
                <c:pt idx="199">
                  <c:v>8.8653731069682777</c:v>
                </c:pt>
                <c:pt idx="200">
                  <c:v>8.8915367695178134</c:v>
                </c:pt>
                <c:pt idx="201">
                  <c:v>8.9292979260362824</c:v>
                </c:pt>
                <c:pt idx="202">
                  <c:v>8.9370426105905096</c:v>
                </c:pt>
                <c:pt idx="203">
                  <c:v>8.9209076182174396</c:v>
                </c:pt>
                <c:pt idx="204">
                  <c:v>8.9323495229220899</c:v>
                </c:pt>
                <c:pt idx="205">
                  <c:v>8.973339145192579</c:v>
                </c:pt>
                <c:pt idx="206">
                  <c:v>9.0373625345162036</c:v>
                </c:pt>
                <c:pt idx="207">
                  <c:v>9.0922840886207688</c:v>
                </c:pt>
                <c:pt idx="208">
                  <c:v>9.1670623016290982</c:v>
                </c:pt>
                <c:pt idx="209">
                  <c:v>9.2576183224311048</c:v>
                </c:pt>
                <c:pt idx="210">
                  <c:v>9.3244195860470427</c:v>
                </c:pt>
                <c:pt idx="211">
                  <c:v>9.4005174885330458</c:v>
                </c:pt>
                <c:pt idx="212">
                  <c:v>9.4972428325698068</c:v>
                </c:pt>
                <c:pt idx="213">
                  <c:v>9.5936044072297921</c:v>
                </c:pt>
                <c:pt idx="214">
                  <c:v>9.6558529870387417</c:v>
                </c:pt>
                <c:pt idx="215">
                  <c:v>9.7123256068345167</c:v>
                </c:pt>
                <c:pt idx="216">
                  <c:v>9.7848308210989643</c:v>
                </c:pt>
                <c:pt idx="217">
                  <c:v>9.8598536363471698</c:v>
                </c:pt>
                <c:pt idx="218">
                  <c:v>9.9610159560952507</c:v>
                </c:pt>
                <c:pt idx="219">
                  <c:v>10.101154987550096</c:v>
                </c:pt>
                <c:pt idx="220">
                  <c:v>10.238269124622516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4F-4BC4-997C-9A2CC4EAD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326351"/>
        <c:axId val="1573333423"/>
      </c:lineChart>
      <c:dateAx>
        <c:axId val="1573326351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3333423"/>
        <c:crosses val="autoZero"/>
        <c:auto val="1"/>
        <c:lblOffset val="100"/>
        <c:baseTimeUnit val="days"/>
      </c:dateAx>
      <c:valAx>
        <c:axId val="1573333423"/>
        <c:scaling>
          <c:orientation val="minMax"/>
          <c:max val="12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332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'Bank Sector OOS'!$E$4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OOS'!$A$5:$A$257</c:f>
              <c:numCache>
                <c:formatCode>d\-mmm\-yy</c:formatCode>
                <c:ptCount val="253"/>
                <c:pt idx="0">
                  <c:v>44606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44596</c:v>
                </c:pt>
                <c:pt idx="7">
                  <c:v>44595</c:v>
                </c:pt>
                <c:pt idx="8">
                  <c:v>44594</c:v>
                </c:pt>
                <c:pt idx="9">
                  <c:v>44593</c:v>
                </c:pt>
                <c:pt idx="10">
                  <c:v>44592</c:v>
                </c:pt>
                <c:pt idx="11">
                  <c:v>44589</c:v>
                </c:pt>
                <c:pt idx="12">
                  <c:v>44588</c:v>
                </c:pt>
                <c:pt idx="13">
                  <c:v>44587</c:v>
                </c:pt>
                <c:pt idx="14">
                  <c:v>44586</c:v>
                </c:pt>
                <c:pt idx="15">
                  <c:v>44585</c:v>
                </c:pt>
                <c:pt idx="16">
                  <c:v>44582</c:v>
                </c:pt>
                <c:pt idx="17">
                  <c:v>44581</c:v>
                </c:pt>
                <c:pt idx="18">
                  <c:v>44580</c:v>
                </c:pt>
                <c:pt idx="19">
                  <c:v>44579</c:v>
                </c:pt>
                <c:pt idx="20">
                  <c:v>44578</c:v>
                </c:pt>
                <c:pt idx="21">
                  <c:v>44575</c:v>
                </c:pt>
                <c:pt idx="22">
                  <c:v>44574</c:v>
                </c:pt>
                <c:pt idx="23">
                  <c:v>44573</c:v>
                </c:pt>
                <c:pt idx="24">
                  <c:v>44572</c:v>
                </c:pt>
                <c:pt idx="25">
                  <c:v>44571</c:v>
                </c:pt>
                <c:pt idx="26">
                  <c:v>44568</c:v>
                </c:pt>
                <c:pt idx="27">
                  <c:v>44567</c:v>
                </c:pt>
                <c:pt idx="28">
                  <c:v>44566</c:v>
                </c:pt>
                <c:pt idx="29">
                  <c:v>44565</c:v>
                </c:pt>
                <c:pt idx="30">
                  <c:v>44564</c:v>
                </c:pt>
                <c:pt idx="31">
                  <c:v>44560</c:v>
                </c:pt>
                <c:pt idx="32">
                  <c:v>44559</c:v>
                </c:pt>
                <c:pt idx="33">
                  <c:v>44558</c:v>
                </c:pt>
                <c:pt idx="34">
                  <c:v>44557</c:v>
                </c:pt>
                <c:pt idx="35">
                  <c:v>44553</c:v>
                </c:pt>
                <c:pt idx="36">
                  <c:v>44552</c:v>
                </c:pt>
                <c:pt idx="37">
                  <c:v>44551</c:v>
                </c:pt>
                <c:pt idx="38">
                  <c:v>44550</c:v>
                </c:pt>
                <c:pt idx="39">
                  <c:v>44547</c:v>
                </c:pt>
                <c:pt idx="40">
                  <c:v>44546</c:v>
                </c:pt>
                <c:pt idx="41">
                  <c:v>44545</c:v>
                </c:pt>
                <c:pt idx="42">
                  <c:v>44544</c:v>
                </c:pt>
                <c:pt idx="43">
                  <c:v>44543</c:v>
                </c:pt>
                <c:pt idx="44">
                  <c:v>44540</c:v>
                </c:pt>
                <c:pt idx="45">
                  <c:v>44539</c:v>
                </c:pt>
                <c:pt idx="46">
                  <c:v>44538</c:v>
                </c:pt>
                <c:pt idx="47">
                  <c:v>44537</c:v>
                </c:pt>
                <c:pt idx="48">
                  <c:v>44536</c:v>
                </c:pt>
                <c:pt idx="49">
                  <c:v>44533</c:v>
                </c:pt>
                <c:pt idx="50">
                  <c:v>44532</c:v>
                </c:pt>
                <c:pt idx="51">
                  <c:v>44531</c:v>
                </c:pt>
                <c:pt idx="52">
                  <c:v>44530</c:v>
                </c:pt>
                <c:pt idx="53">
                  <c:v>44529</c:v>
                </c:pt>
                <c:pt idx="54">
                  <c:v>44526</c:v>
                </c:pt>
                <c:pt idx="55">
                  <c:v>44525</c:v>
                </c:pt>
                <c:pt idx="56">
                  <c:v>44524</c:v>
                </c:pt>
                <c:pt idx="57">
                  <c:v>44523</c:v>
                </c:pt>
                <c:pt idx="58">
                  <c:v>44522</c:v>
                </c:pt>
                <c:pt idx="59">
                  <c:v>44519</c:v>
                </c:pt>
                <c:pt idx="60">
                  <c:v>44518</c:v>
                </c:pt>
                <c:pt idx="61">
                  <c:v>44517</c:v>
                </c:pt>
                <c:pt idx="62">
                  <c:v>44516</c:v>
                </c:pt>
                <c:pt idx="63">
                  <c:v>44515</c:v>
                </c:pt>
                <c:pt idx="64">
                  <c:v>44512</c:v>
                </c:pt>
                <c:pt idx="65">
                  <c:v>44511</c:v>
                </c:pt>
                <c:pt idx="66">
                  <c:v>44510</c:v>
                </c:pt>
                <c:pt idx="67">
                  <c:v>44509</c:v>
                </c:pt>
                <c:pt idx="68">
                  <c:v>44508</c:v>
                </c:pt>
                <c:pt idx="69">
                  <c:v>44505</c:v>
                </c:pt>
                <c:pt idx="70">
                  <c:v>44504</c:v>
                </c:pt>
                <c:pt idx="71">
                  <c:v>44503</c:v>
                </c:pt>
                <c:pt idx="72">
                  <c:v>44502</c:v>
                </c:pt>
                <c:pt idx="73">
                  <c:v>44501</c:v>
                </c:pt>
                <c:pt idx="74">
                  <c:v>44498</c:v>
                </c:pt>
                <c:pt idx="75">
                  <c:v>44497</c:v>
                </c:pt>
                <c:pt idx="76">
                  <c:v>44496</c:v>
                </c:pt>
                <c:pt idx="77">
                  <c:v>44495</c:v>
                </c:pt>
                <c:pt idx="78">
                  <c:v>44494</c:v>
                </c:pt>
                <c:pt idx="79">
                  <c:v>44491</c:v>
                </c:pt>
                <c:pt idx="80">
                  <c:v>44490</c:v>
                </c:pt>
                <c:pt idx="81">
                  <c:v>44489</c:v>
                </c:pt>
                <c:pt idx="82">
                  <c:v>44488</c:v>
                </c:pt>
                <c:pt idx="83">
                  <c:v>44487</c:v>
                </c:pt>
                <c:pt idx="84">
                  <c:v>44484</c:v>
                </c:pt>
                <c:pt idx="85">
                  <c:v>44483</c:v>
                </c:pt>
                <c:pt idx="86">
                  <c:v>44482</c:v>
                </c:pt>
                <c:pt idx="87">
                  <c:v>44481</c:v>
                </c:pt>
                <c:pt idx="88">
                  <c:v>44480</c:v>
                </c:pt>
                <c:pt idx="89">
                  <c:v>44477</c:v>
                </c:pt>
                <c:pt idx="90">
                  <c:v>44476</c:v>
                </c:pt>
                <c:pt idx="91">
                  <c:v>44475</c:v>
                </c:pt>
                <c:pt idx="92">
                  <c:v>44474</c:v>
                </c:pt>
                <c:pt idx="93">
                  <c:v>44473</c:v>
                </c:pt>
                <c:pt idx="94">
                  <c:v>44470</c:v>
                </c:pt>
                <c:pt idx="95">
                  <c:v>44469</c:v>
                </c:pt>
                <c:pt idx="96">
                  <c:v>44468</c:v>
                </c:pt>
                <c:pt idx="97">
                  <c:v>44467</c:v>
                </c:pt>
                <c:pt idx="98">
                  <c:v>44466</c:v>
                </c:pt>
                <c:pt idx="99">
                  <c:v>44463</c:v>
                </c:pt>
                <c:pt idx="100">
                  <c:v>44462</c:v>
                </c:pt>
                <c:pt idx="101">
                  <c:v>44461</c:v>
                </c:pt>
                <c:pt idx="102">
                  <c:v>44460</c:v>
                </c:pt>
                <c:pt idx="103">
                  <c:v>44459</c:v>
                </c:pt>
                <c:pt idx="104">
                  <c:v>44456</c:v>
                </c:pt>
                <c:pt idx="105">
                  <c:v>44455</c:v>
                </c:pt>
                <c:pt idx="106">
                  <c:v>44454</c:v>
                </c:pt>
                <c:pt idx="107">
                  <c:v>44453</c:v>
                </c:pt>
                <c:pt idx="108">
                  <c:v>44452</c:v>
                </c:pt>
                <c:pt idx="109">
                  <c:v>44449</c:v>
                </c:pt>
                <c:pt idx="110">
                  <c:v>44448</c:v>
                </c:pt>
                <c:pt idx="111">
                  <c:v>44447</c:v>
                </c:pt>
                <c:pt idx="112">
                  <c:v>44446</c:v>
                </c:pt>
                <c:pt idx="113">
                  <c:v>44445</c:v>
                </c:pt>
                <c:pt idx="114">
                  <c:v>44442</c:v>
                </c:pt>
                <c:pt idx="115">
                  <c:v>44441</c:v>
                </c:pt>
                <c:pt idx="116">
                  <c:v>44440</c:v>
                </c:pt>
                <c:pt idx="117">
                  <c:v>44439</c:v>
                </c:pt>
                <c:pt idx="118">
                  <c:v>44438</c:v>
                </c:pt>
                <c:pt idx="119">
                  <c:v>44435</c:v>
                </c:pt>
                <c:pt idx="120">
                  <c:v>44434</c:v>
                </c:pt>
                <c:pt idx="121">
                  <c:v>44433</c:v>
                </c:pt>
                <c:pt idx="122">
                  <c:v>44432</c:v>
                </c:pt>
                <c:pt idx="123">
                  <c:v>44431</c:v>
                </c:pt>
                <c:pt idx="124">
                  <c:v>44428</c:v>
                </c:pt>
                <c:pt idx="125">
                  <c:v>44427</c:v>
                </c:pt>
                <c:pt idx="126">
                  <c:v>44426</c:v>
                </c:pt>
                <c:pt idx="127">
                  <c:v>44425</c:v>
                </c:pt>
                <c:pt idx="128">
                  <c:v>44424</c:v>
                </c:pt>
                <c:pt idx="129">
                  <c:v>44421</c:v>
                </c:pt>
                <c:pt idx="130">
                  <c:v>44420</c:v>
                </c:pt>
                <c:pt idx="131">
                  <c:v>44419</c:v>
                </c:pt>
                <c:pt idx="132">
                  <c:v>44418</c:v>
                </c:pt>
                <c:pt idx="133">
                  <c:v>44417</c:v>
                </c:pt>
                <c:pt idx="134">
                  <c:v>44414</c:v>
                </c:pt>
                <c:pt idx="135">
                  <c:v>44413</c:v>
                </c:pt>
                <c:pt idx="136">
                  <c:v>44412</c:v>
                </c:pt>
                <c:pt idx="137">
                  <c:v>44411</c:v>
                </c:pt>
                <c:pt idx="138">
                  <c:v>44410</c:v>
                </c:pt>
                <c:pt idx="139">
                  <c:v>44407</c:v>
                </c:pt>
                <c:pt idx="140">
                  <c:v>44406</c:v>
                </c:pt>
                <c:pt idx="141">
                  <c:v>44405</c:v>
                </c:pt>
                <c:pt idx="142">
                  <c:v>44404</c:v>
                </c:pt>
                <c:pt idx="143">
                  <c:v>44403</c:v>
                </c:pt>
                <c:pt idx="144">
                  <c:v>44400</c:v>
                </c:pt>
                <c:pt idx="145">
                  <c:v>44399</c:v>
                </c:pt>
                <c:pt idx="146">
                  <c:v>44398</c:v>
                </c:pt>
                <c:pt idx="147">
                  <c:v>44397</c:v>
                </c:pt>
                <c:pt idx="148">
                  <c:v>44396</c:v>
                </c:pt>
                <c:pt idx="149">
                  <c:v>44393</c:v>
                </c:pt>
                <c:pt idx="150">
                  <c:v>44392</c:v>
                </c:pt>
                <c:pt idx="151">
                  <c:v>44391</c:v>
                </c:pt>
                <c:pt idx="152">
                  <c:v>44390</c:v>
                </c:pt>
                <c:pt idx="153">
                  <c:v>44389</c:v>
                </c:pt>
                <c:pt idx="154">
                  <c:v>44386</c:v>
                </c:pt>
                <c:pt idx="155">
                  <c:v>44385</c:v>
                </c:pt>
                <c:pt idx="156">
                  <c:v>44384</c:v>
                </c:pt>
                <c:pt idx="157">
                  <c:v>44383</c:v>
                </c:pt>
                <c:pt idx="158">
                  <c:v>44382</c:v>
                </c:pt>
                <c:pt idx="159">
                  <c:v>44379</c:v>
                </c:pt>
                <c:pt idx="160">
                  <c:v>44378</c:v>
                </c:pt>
                <c:pt idx="161">
                  <c:v>44377</c:v>
                </c:pt>
                <c:pt idx="162">
                  <c:v>44376</c:v>
                </c:pt>
                <c:pt idx="163">
                  <c:v>44375</c:v>
                </c:pt>
                <c:pt idx="164">
                  <c:v>44372</c:v>
                </c:pt>
                <c:pt idx="165">
                  <c:v>44371</c:v>
                </c:pt>
                <c:pt idx="166">
                  <c:v>44370</c:v>
                </c:pt>
                <c:pt idx="167">
                  <c:v>44369</c:v>
                </c:pt>
                <c:pt idx="168">
                  <c:v>44368</c:v>
                </c:pt>
                <c:pt idx="169">
                  <c:v>44365</c:v>
                </c:pt>
                <c:pt idx="170">
                  <c:v>44364</c:v>
                </c:pt>
                <c:pt idx="171">
                  <c:v>44363</c:v>
                </c:pt>
                <c:pt idx="172">
                  <c:v>44362</c:v>
                </c:pt>
                <c:pt idx="173">
                  <c:v>44361</c:v>
                </c:pt>
                <c:pt idx="174">
                  <c:v>44358</c:v>
                </c:pt>
                <c:pt idx="175">
                  <c:v>44357</c:v>
                </c:pt>
                <c:pt idx="176">
                  <c:v>44356</c:v>
                </c:pt>
                <c:pt idx="177">
                  <c:v>44355</c:v>
                </c:pt>
                <c:pt idx="178">
                  <c:v>44354</c:v>
                </c:pt>
                <c:pt idx="179">
                  <c:v>44351</c:v>
                </c:pt>
                <c:pt idx="180">
                  <c:v>44350</c:v>
                </c:pt>
                <c:pt idx="181">
                  <c:v>44349</c:v>
                </c:pt>
                <c:pt idx="182">
                  <c:v>44348</c:v>
                </c:pt>
                <c:pt idx="183">
                  <c:v>44347</c:v>
                </c:pt>
                <c:pt idx="184">
                  <c:v>44344</c:v>
                </c:pt>
                <c:pt idx="185">
                  <c:v>44343</c:v>
                </c:pt>
                <c:pt idx="186">
                  <c:v>44342</c:v>
                </c:pt>
                <c:pt idx="187">
                  <c:v>44341</c:v>
                </c:pt>
                <c:pt idx="188">
                  <c:v>44337</c:v>
                </c:pt>
                <c:pt idx="189">
                  <c:v>44336</c:v>
                </c:pt>
                <c:pt idx="190">
                  <c:v>44335</c:v>
                </c:pt>
                <c:pt idx="191">
                  <c:v>44334</c:v>
                </c:pt>
                <c:pt idx="192">
                  <c:v>44333</c:v>
                </c:pt>
                <c:pt idx="193">
                  <c:v>44330</c:v>
                </c:pt>
                <c:pt idx="194">
                  <c:v>44329</c:v>
                </c:pt>
                <c:pt idx="195">
                  <c:v>44328</c:v>
                </c:pt>
                <c:pt idx="196">
                  <c:v>44327</c:v>
                </c:pt>
                <c:pt idx="197">
                  <c:v>44326</c:v>
                </c:pt>
                <c:pt idx="198">
                  <c:v>44323</c:v>
                </c:pt>
                <c:pt idx="199">
                  <c:v>44322</c:v>
                </c:pt>
                <c:pt idx="200">
                  <c:v>44321</c:v>
                </c:pt>
                <c:pt idx="201">
                  <c:v>44320</c:v>
                </c:pt>
                <c:pt idx="202">
                  <c:v>44319</c:v>
                </c:pt>
                <c:pt idx="203">
                  <c:v>44316</c:v>
                </c:pt>
                <c:pt idx="204">
                  <c:v>44315</c:v>
                </c:pt>
                <c:pt idx="205">
                  <c:v>44314</c:v>
                </c:pt>
                <c:pt idx="206">
                  <c:v>44313</c:v>
                </c:pt>
                <c:pt idx="207">
                  <c:v>44312</c:v>
                </c:pt>
                <c:pt idx="208">
                  <c:v>44309</c:v>
                </c:pt>
                <c:pt idx="209">
                  <c:v>44308</c:v>
                </c:pt>
                <c:pt idx="210">
                  <c:v>44307</c:v>
                </c:pt>
                <c:pt idx="211">
                  <c:v>44306</c:v>
                </c:pt>
                <c:pt idx="212">
                  <c:v>44305</c:v>
                </c:pt>
                <c:pt idx="213">
                  <c:v>44302</c:v>
                </c:pt>
                <c:pt idx="214">
                  <c:v>44301</c:v>
                </c:pt>
                <c:pt idx="215">
                  <c:v>44300</c:v>
                </c:pt>
                <c:pt idx="216">
                  <c:v>44299</c:v>
                </c:pt>
                <c:pt idx="217">
                  <c:v>44298</c:v>
                </c:pt>
                <c:pt idx="218">
                  <c:v>44295</c:v>
                </c:pt>
                <c:pt idx="219">
                  <c:v>44294</c:v>
                </c:pt>
                <c:pt idx="220">
                  <c:v>44293</c:v>
                </c:pt>
                <c:pt idx="221">
                  <c:v>44292</c:v>
                </c:pt>
                <c:pt idx="222">
                  <c:v>44287</c:v>
                </c:pt>
                <c:pt idx="223">
                  <c:v>44286</c:v>
                </c:pt>
                <c:pt idx="224">
                  <c:v>44285</c:v>
                </c:pt>
                <c:pt idx="225">
                  <c:v>44284</c:v>
                </c:pt>
                <c:pt idx="226">
                  <c:v>44281</c:v>
                </c:pt>
                <c:pt idx="227">
                  <c:v>44280</c:v>
                </c:pt>
                <c:pt idx="228">
                  <c:v>44279</c:v>
                </c:pt>
                <c:pt idx="229">
                  <c:v>44278</c:v>
                </c:pt>
                <c:pt idx="230">
                  <c:v>44277</c:v>
                </c:pt>
                <c:pt idx="231">
                  <c:v>44274</c:v>
                </c:pt>
                <c:pt idx="232">
                  <c:v>44273</c:v>
                </c:pt>
                <c:pt idx="233">
                  <c:v>44272</c:v>
                </c:pt>
                <c:pt idx="234">
                  <c:v>44271</c:v>
                </c:pt>
                <c:pt idx="235">
                  <c:v>44270</c:v>
                </c:pt>
                <c:pt idx="236">
                  <c:v>44267</c:v>
                </c:pt>
                <c:pt idx="237">
                  <c:v>44266</c:v>
                </c:pt>
                <c:pt idx="238">
                  <c:v>44265</c:v>
                </c:pt>
                <c:pt idx="239">
                  <c:v>44264</c:v>
                </c:pt>
                <c:pt idx="240">
                  <c:v>44263</c:v>
                </c:pt>
                <c:pt idx="241">
                  <c:v>44260</c:v>
                </c:pt>
                <c:pt idx="242">
                  <c:v>44259</c:v>
                </c:pt>
                <c:pt idx="243">
                  <c:v>44258</c:v>
                </c:pt>
                <c:pt idx="244">
                  <c:v>44257</c:v>
                </c:pt>
                <c:pt idx="245">
                  <c:v>44256</c:v>
                </c:pt>
                <c:pt idx="246">
                  <c:v>44253</c:v>
                </c:pt>
                <c:pt idx="247">
                  <c:v>44252</c:v>
                </c:pt>
                <c:pt idx="248">
                  <c:v>44251</c:v>
                </c:pt>
                <c:pt idx="249">
                  <c:v>44250</c:v>
                </c:pt>
                <c:pt idx="250">
                  <c:v>44249</c:v>
                </c:pt>
                <c:pt idx="251">
                  <c:v>44246</c:v>
                </c:pt>
                <c:pt idx="252">
                  <c:v>44245</c:v>
                </c:pt>
              </c:numCache>
            </c:numRef>
          </c:cat>
          <c:val>
            <c:numRef>
              <c:f>'Bank Sector OOS'!$E$5:$E$257</c:f>
              <c:numCache>
                <c:formatCode>0.0</c:formatCode>
                <c:ptCount val="253"/>
                <c:pt idx="0">
                  <c:v>15.875999999999999</c:v>
                </c:pt>
                <c:pt idx="1">
                  <c:v>16.313998999999999</c:v>
                </c:pt>
                <c:pt idx="2">
                  <c:v>16.423999999999999</c:v>
                </c:pt>
                <c:pt idx="3">
                  <c:v>16.384001000000001</c:v>
                </c:pt>
                <c:pt idx="4">
                  <c:v>16.239999999999998</c:v>
                </c:pt>
                <c:pt idx="5">
                  <c:v>15.96</c:v>
                </c:pt>
                <c:pt idx="6">
                  <c:v>15.742000000000001</c:v>
                </c:pt>
                <c:pt idx="7">
                  <c:v>15.866</c:v>
                </c:pt>
                <c:pt idx="8">
                  <c:v>15.811999999999999</c:v>
                </c:pt>
                <c:pt idx="9">
                  <c:v>15.754</c:v>
                </c:pt>
                <c:pt idx="10">
                  <c:v>15.382</c:v>
                </c:pt>
                <c:pt idx="11">
                  <c:v>15.353999999999999</c:v>
                </c:pt>
                <c:pt idx="12">
                  <c:v>15.608000000000001</c:v>
                </c:pt>
                <c:pt idx="13">
                  <c:v>15.38</c:v>
                </c:pt>
                <c:pt idx="14">
                  <c:v>14.942</c:v>
                </c:pt>
                <c:pt idx="15">
                  <c:v>14.538</c:v>
                </c:pt>
                <c:pt idx="16">
                  <c:v>15.144</c:v>
                </c:pt>
                <c:pt idx="17">
                  <c:v>15.474</c:v>
                </c:pt>
                <c:pt idx="18">
                  <c:v>15.53</c:v>
                </c:pt>
                <c:pt idx="19">
                  <c:v>15.69</c:v>
                </c:pt>
                <c:pt idx="20">
                  <c:v>15.814</c:v>
                </c:pt>
                <c:pt idx="21">
                  <c:v>16.040001</c:v>
                </c:pt>
                <c:pt idx="22">
                  <c:v>16.065999999999999</c:v>
                </c:pt>
                <c:pt idx="23">
                  <c:v>15.862</c:v>
                </c:pt>
                <c:pt idx="24">
                  <c:v>15.648</c:v>
                </c:pt>
                <c:pt idx="25">
                  <c:v>15.584</c:v>
                </c:pt>
                <c:pt idx="26">
                  <c:v>15.545999999999999</c:v>
                </c:pt>
                <c:pt idx="27">
                  <c:v>15.388</c:v>
                </c:pt>
                <c:pt idx="28">
                  <c:v>15.22</c:v>
                </c:pt>
                <c:pt idx="29">
                  <c:v>15.176</c:v>
                </c:pt>
                <c:pt idx="30">
                  <c:v>14.746</c:v>
                </c:pt>
                <c:pt idx="31">
                  <c:v>14.582000000000001</c:v>
                </c:pt>
                <c:pt idx="32">
                  <c:v>14.548</c:v>
                </c:pt>
                <c:pt idx="33">
                  <c:v>14.603999999999999</c:v>
                </c:pt>
                <c:pt idx="34">
                  <c:v>14.506</c:v>
                </c:pt>
                <c:pt idx="35">
                  <c:v>14.416</c:v>
                </c:pt>
                <c:pt idx="36">
                  <c:v>14.194000000000001</c:v>
                </c:pt>
                <c:pt idx="37">
                  <c:v>14.125999999999999</c:v>
                </c:pt>
                <c:pt idx="38">
                  <c:v>13.8</c:v>
                </c:pt>
                <c:pt idx="39">
                  <c:v>13.974</c:v>
                </c:pt>
                <c:pt idx="40">
                  <c:v>14.16</c:v>
                </c:pt>
                <c:pt idx="41">
                  <c:v>13.852</c:v>
                </c:pt>
                <c:pt idx="42">
                  <c:v>13.964</c:v>
                </c:pt>
                <c:pt idx="43">
                  <c:v>13.843999999999999</c:v>
                </c:pt>
                <c:pt idx="44">
                  <c:v>14.048</c:v>
                </c:pt>
                <c:pt idx="45">
                  <c:v>14.134</c:v>
                </c:pt>
                <c:pt idx="46">
                  <c:v>14.202</c:v>
                </c:pt>
                <c:pt idx="47">
                  <c:v>14.342000000000001</c:v>
                </c:pt>
                <c:pt idx="48">
                  <c:v>14.144</c:v>
                </c:pt>
                <c:pt idx="49">
                  <c:v>13.872</c:v>
                </c:pt>
                <c:pt idx="50">
                  <c:v>13.981999999999999</c:v>
                </c:pt>
                <c:pt idx="51">
                  <c:v>14.028</c:v>
                </c:pt>
                <c:pt idx="52">
                  <c:v>13.72</c:v>
                </c:pt>
                <c:pt idx="53">
                  <c:v>13.802</c:v>
                </c:pt>
                <c:pt idx="54">
                  <c:v>13.624000000000001</c:v>
                </c:pt>
                <c:pt idx="55">
                  <c:v>14.68</c:v>
                </c:pt>
                <c:pt idx="56">
                  <c:v>14.634</c:v>
                </c:pt>
                <c:pt idx="57">
                  <c:v>14.625999999999999</c:v>
                </c:pt>
                <c:pt idx="58">
                  <c:v>14.672000000000001</c:v>
                </c:pt>
                <c:pt idx="59">
                  <c:v>14.488</c:v>
                </c:pt>
                <c:pt idx="60">
                  <c:v>14.832000000000001</c:v>
                </c:pt>
                <c:pt idx="61">
                  <c:v>14.98</c:v>
                </c:pt>
                <c:pt idx="62">
                  <c:v>14.984</c:v>
                </c:pt>
                <c:pt idx="63">
                  <c:v>14.996</c:v>
                </c:pt>
                <c:pt idx="64">
                  <c:v>14.868</c:v>
                </c:pt>
                <c:pt idx="65">
                  <c:v>14.958</c:v>
                </c:pt>
                <c:pt idx="66">
                  <c:v>14.848000000000001</c:v>
                </c:pt>
                <c:pt idx="67">
                  <c:v>14.762</c:v>
                </c:pt>
                <c:pt idx="68">
                  <c:v>14.91</c:v>
                </c:pt>
                <c:pt idx="69">
                  <c:v>14.95</c:v>
                </c:pt>
                <c:pt idx="70">
                  <c:v>14.802</c:v>
                </c:pt>
                <c:pt idx="71">
                  <c:v>15.077999999999999</c:v>
                </c:pt>
                <c:pt idx="72">
                  <c:v>15.002000000000001</c:v>
                </c:pt>
                <c:pt idx="73">
                  <c:v>15.086</c:v>
                </c:pt>
                <c:pt idx="74">
                  <c:v>14.872</c:v>
                </c:pt>
                <c:pt idx="75">
                  <c:v>14.776</c:v>
                </c:pt>
                <c:pt idx="76">
                  <c:v>14.808</c:v>
                </c:pt>
                <c:pt idx="77">
                  <c:v>14.988</c:v>
                </c:pt>
                <c:pt idx="78">
                  <c:v>14.914</c:v>
                </c:pt>
                <c:pt idx="79">
                  <c:v>14.805999999999999</c:v>
                </c:pt>
                <c:pt idx="80">
                  <c:v>14.757999999999999</c:v>
                </c:pt>
                <c:pt idx="81">
                  <c:v>14.846</c:v>
                </c:pt>
                <c:pt idx="82">
                  <c:v>14.811999999999999</c:v>
                </c:pt>
                <c:pt idx="83">
                  <c:v>14.782</c:v>
                </c:pt>
                <c:pt idx="84">
                  <c:v>14.795999999999999</c:v>
                </c:pt>
                <c:pt idx="85">
                  <c:v>14.598000000000001</c:v>
                </c:pt>
                <c:pt idx="86">
                  <c:v>14.44</c:v>
                </c:pt>
                <c:pt idx="87">
                  <c:v>14.698</c:v>
                </c:pt>
                <c:pt idx="88">
                  <c:v>14.676</c:v>
                </c:pt>
                <c:pt idx="89">
                  <c:v>14.568</c:v>
                </c:pt>
                <c:pt idx="90">
                  <c:v>14.534000000000001</c:v>
                </c:pt>
                <c:pt idx="91">
                  <c:v>14.262</c:v>
                </c:pt>
                <c:pt idx="92">
                  <c:v>14.288</c:v>
                </c:pt>
                <c:pt idx="93">
                  <c:v>13.79</c:v>
                </c:pt>
                <c:pt idx="94">
                  <c:v>13.898</c:v>
                </c:pt>
                <c:pt idx="95">
                  <c:v>13.972</c:v>
                </c:pt>
                <c:pt idx="96">
                  <c:v>13.93</c:v>
                </c:pt>
                <c:pt idx="97">
                  <c:v>13.738</c:v>
                </c:pt>
                <c:pt idx="98">
                  <c:v>13.962</c:v>
                </c:pt>
                <c:pt idx="99">
                  <c:v>13.571999999999999</c:v>
                </c:pt>
                <c:pt idx="100">
                  <c:v>13.561999999999999</c:v>
                </c:pt>
                <c:pt idx="101">
                  <c:v>13.3</c:v>
                </c:pt>
                <c:pt idx="102">
                  <c:v>12.89</c:v>
                </c:pt>
                <c:pt idx="103">
                  <c:v>12.872</c:v>
                </c:pt>
                <c:pt idx="104">
                  <c:v>13.582000000000001</c:v>
                </c:pt>
                <c:pt idx="105">
                  <c:v>13.488</c:v>
                </c:pt>
                <c:pt idx="106">
                  <c:v>13.391999999999999</c:v>
                </c:pt>
                <c:pt idx="107">
                  <c:v>13.394</c:v>
                </c:pt>
                <c:pt idx="108">
                  <c:v>13.507999999999999</c:v>
                </c:pt>
                <c:pt idx="109">
                  <c:v>13.286</c:v>
                </c:pt>
                <c:pt idx="110">
                  <c:v>13.385999999999999</c:v>
                </c:pt>
                <c:pt idx="111">
                  <c:v>13.35</c:v>
                </c:pt>
                <c:pt idx="112">
                  <c:v>13.532</c:v>
                </c:pt>
                <c:pt idx="113">
                  <c:v>13.571999999999999</c:v>
                </c:pt>
                <c:pt idx="114">
                  <c:v>13.464</c:v>
                </c:pt>
                <c:pt idx="115">
                  <c:v>13.552</c:v>
                </c:pt>
                <c:pt idx="116">
                  <c:v>13.54</c:v>
                </c:pt>
                <c:pt idx="117">
                  <c:v>13.4</c:v>
                </c:pt>
                <c:pt idx="118">
                  <c:v>13.396000000000001</c:v>
                </c:pt>
                <c:pt idx="119">
                  <c:v>13.497999999999999</c:v>
                </c:pt>
                <c:pt idx="120">
                  <c:v>13.474</c:v>
                </c:pt>
                <c:pt idx="121">
                  <c:v>13.58</c:v>
                </c:pt>
                <c:pt idx="122">
                  <c:v>13.353999999999999</c:v>
                </c:pt>
                <c:pt idx="123">
                  <c:v>13.353999999999999</c:v>
                </c:pt>
                <c:pt idx="124">
                  <c:v>13.26</c:v>
                </c:pt>
                <c:pt idx="125">
                  <c:v>13.224</c:v>
                </c:pt>
                <c:pt idx="126">
                  <c:v>13.552</c:v>
                </c:pt>
                <c:pt idx="127">
                  <c:v>13.46</c:v>
                </c:pt>
                <c:pt idx="128">
                  <c:v>13.656000000000001</c:v>
                </c:pt>
                <c:pt idx="129">
                  <c:v>13.81</c:v>
                </c:pt>
                <c:pt idx="130">
                  <c:v>13.798</c:v>
                </c:pt>
                <c:pt idx="131">
                  <c:v>13.858000000000001</c:v>
                </c:pt>
                <c:pt idx="132">
                  <c:v>13.736000000000001</c:v>
                </c:pt>
                <c:pt idx="133">
                  <c:v>13.718</c:v>
                </c:pt>
                <c:pt idx="134">
                  <c:v>13.667999999999999</c:v>
                </c:pt>
                <c:pt idx="135">
                  <c:v>13.406000000000001</c:v>
                </c:pt>
                <c:pt idx="136">
                  <c:v>13.311999999999999</c:v>
                </c:pt>
                <c:pt idx="137">
                  <c:v>13.194000000000001</c:v>
                </c:pt>
                <c:pt idx="138">
                  <c:v>13.058</c:v>
                </c:pt>
                <c:pt idx="139">
                  <c:v>13.071999999999999</c:v>
                </c:pt>
                <c:pt idx="140">
                  <c:v>13.183999999999999</c:v>
                </c:pt>
                <c:pt idx="141">
                  <c:v>13.023999999999999</c:v>
                </c:pt>
                <c:pt idx="142">
                  <c:v>13.042</c:v>
                </c:pt>
                <c:pt idx="143">
                  <c:v>13.114000000000001</c:v>
                </c:pt>
                <c:pt idx="144">
                  <c:v>12.901999999999999</c:v>
                </c:pt>
                <c:pt idx="145">
                  <c:v>12.757999999999999</c:v>
                </c:pt>
                <c:pt idx="146">
                  <c:v>12.778</c:v>
                </c:pt>
                <c:pt idx="147">
                  <c:v>12.407999999999999</c:v>
                </c:pt>
                <c:pt idx="148">
                  <c:v>12.272</c:v>
                </c:pt>
                <c:pt idx="149">
                  <c:v>12.766</c:v>
                </c:pt>
                <c:pt idx="150">
                  <c:v>12.968</c:v>
                </c:pt>
                <c:pt idx="151">
                  <c:v>13.098000000000001</c:v>
                </c:pt>
                <c:pt idx="152">
                  <c:v>13.055999999999999</c:v>
                </c:pt>
                <c:pt idx="153">
                  <c:v>13.202</c:v>
                </c:pt>
                <c:pt idx="154">
                  <c:v>13.164</c:v>
                </c:pt>
                <c:pt idx="155">
                  <c:v>12.858000000000001</c:v>
                </c:pt>
                <c:pt idx="156">
                  <c:v>13.186</c:v>
                </c:pt>
                <c:pt idx="157">
                  <c:v>13.2</c:v>
                </c:pt>
                <c:pt idx="158">
                  <c:v>13.554</c:v>
                </c:pt>
                <c:pt idx="159">
                  <c:v>13.316000000000001</c:v>
                </c:pt>
                <c:pt idx="160">
                  <c:v>13.5</c:v>
                </c:pt>
                <c:pt idx="161">
                  <c:v>13.3</c:v>
                </c:pt>
                <c:pt idx="162">
                  <c:v>13.433999999999999</c:v>
                </c:pt>
                <c:pt idx="163">
                  <c:v>13.37</c:v>
                </c:pt>
                <c:pt idx="164">
                  <c:v>13.662000000000001</c:v>
                </c:pt>
                <c:pt idx="165">
                  <c:v>13.564</c:v>
                </c:pt>
                <c:pt idx="166">
                  <c:v>13.406000000000001</c:v>
                </c:pt>
                <c:pt idx="167">
                  <c:v>13.432</c:v>
                </c:pt>
                <c:pt idx="168">
                  <c:v>13.446</c:v>
                </c:pt>
                <c:pt idx="169">
                  <c:v>13.375999999999999</c:v>
                </c:pt>
                <c:pt idx="170">
                  <c:v>13.79</c:v>
                </c:pt>
                <c:pt idx="171">
                  <c:v>13.706</c:v>
                </c:pt>
                <c:pt idx="172">
                  <c:v>13.832000000000001</c:v>
                </c:pt>
                <c:pt idx="173">
                  <c:v>13.896000000000001</c:v>
                </c:pt>
                <c:pt idx="174">
                  <c:v>13.846</c:v>
                </c:pt>
                <c:pt idx="175">
                  <c:v>13.852</c:v>
                </c:pt>
                <c:pt idx="176">
                  <c:v>13.804</c:v>
                </c:pt>
                <c:pt idx="177">
                  <c:v>13.944000000000001</c:v>
                </c:pt>
                <c:pt idx="178">
                  <c:v>14.082000000000001</c:v>
                </c:pt>
                <c:pt idx="179">
                  <c:v>13.981999999999999</c:v>
                </c:pt>
                <c:pt idx="180">
                  <c:v>14.118</c:v>
                </c:pt>
                <c:pt idx="181">
                  <c:v>14.068</c:v>
                </c:pt>
                <c:pt idx="182">
                  <c:v>14.004</c:v>
                </c:pt>
                <c:pt idx="183">
                  <c:v>13.856</c:v>
                </c:pt>
                <c:pt idx="184">
                  <c:v>13.97</c:v>
                </c:pt>
                <c:pt idx="185">
                  <c:v>13.878</c:v>
                </c:pt>
                <c:pt idx="186">
                  <c:v>13.622</c:v>
                </c:pt>
                <c:pt idx="187">
                  <c:v>13.778</c:v>
                </c:pt>
                <c:pt idx="188">
                  <c:v>13.708</c:v>
                </c:pt>
                <c:pt idx="189">
                  <c:v>13.606</c:v>
                </c:pt>
                <c:pt idx="190">
                  <c:v>13.512</c:v>
                </c:pt>
                <c:pt idx="191">
                  <c:v>13.708</c:v>
                </c:pt>
                <c:pt idx="192">
                  <c:v>13.648</c:v>
                </c:pt>
                <c:pt idx="193">
                  <c:v>13.688000000000001</c:v>
                </c:pt>
                <c:pt idx="194">
                  <c:v>13.433999999999999</c:v>
                </c:pt>
                <c:pt idx="195">
                  <c:v>13.49</c:v>
                </c:pt>
                <c:pt idx="196">
                  <c:v>13.39</c:v>
                </c:pt>
                <c:pt idx="197">
                  <c:v>13.634</c:v>
                </c:pt>
                <c:pt idx="198">
                  <c:v>13.36</c:v>
                </c:pt>
                <c:pt idx="199">
                  <c:v>13.33</c:v>
                </c:pt>
                <c:pt idx="200">
                  <c:v>13.316000000000001</c:v>
                </c:pt>
                <c:pt idx="201">
                  <c:v>12.978</c:v>
                </c:pt>
                <c:pt idx="202">
                  <c:v>13.182</c:v>
                </c:pt>
                <c:pt idx="203">
                  <c:v>13.182</c:v>
                </c:pt>
                <c:pt idx="204">
                  <c:v>13.238</c:v>
                </c:pt>
                <c:pt idx="205">
                  <c:v>13.064</c:v>
                </c:pt>
                <c:pt idx="206">
                  <c:v>12.868</c:v>
                </c:pt>
                <c:pt idx="207">
                  <c:v>12.646000000000001</c:v>
                </c:pt>
                <c:pt idx="208">
                  <c:v>12.4</c:v>
                </c:pt>
                <c:pt idx="209">
                  <c:v>12.378</c:v>
                </c:pt>
                <c:pt idx="210">
                  <c:v>12.356</c:v>
                </c:pt>
                <c:pt idx="211">
                  <c:v>12.438000000000001</c:v>
                </c:pt>
                <c:pt idx="212">
                  <c:v>12.907999999999999</c:v>
                </c:pt>
                <c:pt idx="213">
                  <c:v>12.81</c:v>
                </c:pt>
                <c:pt idx="214">
                  <c:v>12.606</c:v>
                </c:pt>
                <c:pt idx="215">
                  <c:v>12.76</c:v>
                </c:pt>
                <c:pt idx="216">
                  <c:v>12.708</c:v>
                </c:pt>
                <c:pt idx="217">
                  <c:v>12.768000000000001</c:v>
                </c:pt>
                <c:pt idx="218">
                  <c:v>12.736000000000001</c:v>
                </c:pt>
                <c:pt idx="219">
                  <c:v>12.805999999999999</c:v>
                </c:pt>
                <c:pt idx="220">
                  <c:v>12.84</c:v>
                </c:pt>
                <c:pt idx="221">
                  <c:v>12.8</c:v>
                </c:pt>
                <c:pt idx="222">
                  <c:v>12.752000000000001</c:v>
                </c:pt>
                <c:pt idx="223">
                  <c:v>12.724</c:v>
                </c:pt>
                <c:pt idx="224">
                  <c:v>12.894</c:v>
                </c:pt>
                <c:pt idx="225">
                  <c:v>12.55</c:v>
                </c:pt>
                <c:pt idx="226">
                  <c:v>12.688000000000001</c:v>
                </c:pt>
                <c:pt idx="227">
                  <c:v>12.558</c:v>
                </c:pt>
                <c:pt idx="228">
                  <c:v>12.654</c:v>
                </c:pt>
                <c:pt idx="229">
                  <c:v>12.522</c:v>
                </c:pt>
                <c:pt idx="230">
                  <c:v>12.554</c:v>
                </c:pt>
                <c:pt idx="231">
                  <c:v>12.706</c:v>
                </c:pt>
                <c:pt idx="232">
                  <c:v>12.997999999999999</c:v>
                </c:pt>
                <c:pt idx="233">
                  <c:v>12.74</c:v>
                </c:pt>
                <c:pt idx="234">
                  <c:v>12.635999999999999</c:v>
                </c:pt>
                <c:pt idx="235">
                  <c:v>12.614000000000001</c:v>
                </c:pt>
                <c:pt idx="236">
                  <c:v>12.744</c:v>
                </c:pt>
                <c:pt idx="237">
                  <c:v>12.576000000000001</c:v>
                </c:pt>
                <c:pt idx="238">
                  <c:v>12.73</c:v>
                </c:pt>
                <c:pt idx="239">
                  <c:v>12.756</c:v>
                </c:pt>
                <c:pt idx="240">
                  <c:v>12.888</c:v>
                </c:pt>
                <c:pt idx="241">
                  <c:v>12.472</c:v>
                </c:pt>
                <c:pt idx="242">
                  <c:v>12.346</c:v>
                </c:pt>
                <c:pt idx="243">
                  <c:v>12.401999999999999</c:v>
                </c:pt>
                <c:pt idx="244">
                  <c:v>12.112</c:v>
                </c:pt>
                <c:pt idx="245">
                  <c:v>12.06</c:v>
                </c:pt>
                <c:pt idx="246">
                  <c:v>11.942</c:v>
                </c:pt>
                <c:pt idx="247">
                  <c:v>12.183999999999999</c:v>
                </c:pt>
                <c:pt idx="248">
                  <c:v>12.124000000000001</c:v>
                </c:pt>
                <c:pt idx="249">
                  <c:v>11.97</c:v>
                </c:pt>
                <c:pt idx="250">
                  <c:v>11.888</c:v>
                </c:pt>
                <c:pt idx="251">
                  <c:v>11.818</c:v>
                </c:pt>
                <c:pt idx="252">
                  <c:v>11.58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6-4B62-9B92-2651626BC815}"/>
            </c:ext>
          </c:extLst>
        </c:ser>
        <c:ser>
          <c:idx val="0"/>
          <c:order val="1"/>
          <c:tx>
            <c:strRef>
              <c:f>'Bank Sector OOS'!$AB$4</c:f>
              <c:strCache>
                <c:ptCount val="1"/>
                <c:pt idx="0">
                  <c:v>EMA 5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OOS'!$A$5:$A$257</c:f>
              <c:numCache>
                <c:formatCode>d\-mmm\-yy</c:formatCode>
                <c:ptCount val="253"/>
                <c:pt idx="0">
                  <c:v>44606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44596</c:v>
                </c:pt>
                <c:pt idx="7">
                  <c:v>44595</c:v>
                </c:pt>
                <c:pt idx="8">
                  <c:v>44594</c:v>
                </c:pt>
                <c:pt idx="9">
                  <c:v>44593</c:v>
                </c:pt>
                <c:pt idx="10">
                  <c:v>44592</c:v>
                </c:pt>
                <c:pt idx="11">
                  <c:v>44589</c:v>
                </c:pt>
                <c:pt idx="12">
                  <c:v>44588</c:v>
                </c:pt>
                <c:pt idx="13">
                  <c:v>44587</c:v>
                </c:pt>
                <c:pt idx="14">
                  <c:v>44586</c:v>
                </c:pt>
                <c:pt idx="15">
                  <c:v>44585</c:v>
                </c:pt>
                <c:pt idx="16">
                  <c:v>44582</c:v>
                </c:pt>
                <c:pt idx="17">
                  <c:v>44581</c:v>
                </c:pt>
                <c:pt idx="18">
                  <c:v>44580</c:v>
                </c:pt>
                <c:pt idx="19">
                  <c:v>44579</c:v>
                </c:pt>
                <c:pt idx="20">
                  <c:v>44578</c:v>
                </c:pt>
                <c:pt idx="21">
                  <c:v>44575</c:v>
                </c:pt>
                <c:pt idx="22">
                  <c:v>44574</c:v>
                </c:pt>
                <c:pt idx="23">
                  <c:v>44573</c:v>
                </c:pt>
                <c:pt idx="24">
                  <c:v>44572</c:v>
                </c:pt>
                <c:pt idx="25">
                  <c:v>44571</c:v>
                </c:pt>
                <c:pt idx="26">
                  <c:v>44568</c:v>
                </c:pt>
                <c:pt idx="27">
                  <c:v>44567</c:v>
                </c:pt>
                <c:pt idx="28">
                  <c:v>44566</c:v>
                </c:pt>
                <c:pt idx="29">
                  <c:v>44565</c:v>
                </c:pt>
                <c:pt idx="30">
                  <c:v>44564</c:v>
                </c:pt>
                <c:pt idx="31">
                  <c:v>44560</c:v>
                </c:pt>
                <c:pt idx="32">
                  <c:v>44559</c:v>
                </c:pt>
                <c:pt idx="33">
                  <c:v>44558</c:v>
                </c:pt>
                <c:pt idx="34">
                  <c:v>44557</c:v>
                </c:pt>
                <c:pt idx="35">
                  <c:v>44553</c:v>
                </c:pt>
                <c:pt idx="36">
                  <c:v>44552</c:v>
                </c:pt>
                <c:pt idx="37">
                  <c:v>44551</c:v>
                </c:pt>
                <c:pt idx="38">
                  <c:v>44550</c:v>
                </c:pt>
                <c:pt idx="39">
                  <c:v>44547</c:v>
                </c:pt>
                <c:pt idx="40">
                  <c:v>44546</c:v>
                </c:pt>
                <c:pt idx="41">
                  <c:v>44545</c:v>
                </c:pt>
                <c:pt idx="42">
                  <c:v>44544</c:v>
                </c:pt>
                <c:pt idx="43">
                  <c:v>44543</c:v>
                </c:pt>
                <c:pt idx="44">
                  <c:v>44540</c:v>
                </c:pt>
                <c:pt idx="45">
                  <c:v>44539</c:v>
                </c:pt>
                <c:pt idx="46">
                  <c:v>44538</c:v>
                </c:pt>
                <c:pt idx="47">
                  <c:v>44537</c:v>
                </c:pt>
                <c:pt idx="48">
                  <c:v>44536</c:v>
                </c:pt>
                <c:pt idx="49">
                  <c:v>44533</c:v>
                </c:pt>
                <c:pt idx="50">
                  <c:v>44532</c:v>
                </c:pt>
                <c:pt idx="51">
                  <c:v>44531</c:v>
                </c:pt>
                <c:pt idx="52">
                  <c:v>44530</c:v>
                </c:pt>
                <c:pt idx="53">
                  <c:v>44529</c:v>
                </c:pt>
                <c:pt idx="54">
                  <c:v>44526</c:v>
                </c:pt>
                <c:pt idx="55">
                  <c:v>44525</c:v>
                </c:pt>
                <c:pt idx="56">
                  <c:v>44524</c:v>
                </c:pt>
                <c:pt idx="57">
                  <c:v>44523</c:v>
                </c:pt>
                <c:pt idx="58">
                  <c:v>44522</c:v>
                </c:pt>
                <c:pt idx="59">
                  <c:v>44519</c:v>
                </c:pt>
                <c:pt idx="60">
                  <c:v>44518</c:v>
                </c:pt>
                <c:pt idx="61">
                  <c:v>44517</c:v>
                </c:pt>
                <c:pt idx="62">
                  <c:v>44516</c:v>
                </c:pt>
                <c:pt idx="63">
                  <c:v>44515</c:v>
                </c:pt>
                <c:pt idx="64">
                  <c:v>44512</c:v>
                </c:pt>
                <c:pt idx="65">
                  <c:v>44511</c:v>
                </c:pt>
                <c:pt idx="66">
                  <c:v>44510</c:v>
                </c:pt>
                <c:pt idx="67">
                  <c:v>44509</c:v>
                </c:pt>
                <c:pt idx="68">
                  <c:v>44508</c:v>
                </c:pt>
                <c:pt idx="69">
                  <c:v>44505</c:v>
                </c:pt>
                <c:pt idx="70">
                  <c:v>44504</c:v>
                </c:pt>
                <c:pt idx="71">
                  <c:v>44503</c:v>
                </c:pt>
                <c:pt idx="72">
                  <c:v>44502</c:v>
                </c:pt>
                <c:pt idx="73">
                  <c:v>44501</c:v>
                </c:pt>
                <c:pt idx="74">
                  <c:v>44498</c:v>
                </c:pt>
                <c:pt idx="75">
                  <c:v>44497</c:v>
                </c:pt>
                <c:pt idx="76">
                  <c:v>44496</c:v>
                </c:pt>
                <c:pt idx="77">
                  <c:v>44495</c:v>
                </c:pt>
                <c:pt idx="78">
                  <c:v>44494</c:v>
                </c:pt>
                <c:pt idx="79">
                  <c:v>44491</c:v>
                </c:pt>
                <c:pt idx="80">
                  <c:v>44490</c:v>
                </c:pt>
                <c:pt idx="81">
                  <c:v>44489</c:v>
                </c:pt>
                <c:pt idx="82">
                  <c:v>44488</c:v>
                </c:pt>
                <c:pt idx="83">
                  <c:v>44487</c:v>
                </c:pt>
                <c:pt idx="84">
                  <c:v>44484</c:v>
                </c:pt>
                <c:pt idx="85">
                  <c:v>44483</c:v>
                </c:pt>
                <c:pt idx="86">
                  <c:v>44482</c:v>
                </c:pt>
                <c:pt idx="87">
                  <c:v>44481</c:v>
                </c:pt>
                <c:pt idx="88">
                  <c:v>44480</c:v>
                </c:pt>
                <c:pt idx="89">
                  <c:v>44477</c:v>
                </c:pt>
                <c:pt idx="90">
                  <c:v>44476</c:v>
                </c:pt>
                <c:pt idx="91">
                  <c:v>44475</c:v>
                </c:pt>
                <c:pt idx="92">
                  <c:v>44474</c:v>
                </c:pt>
                <c:pt idx="93">
                  <c:v>44473</c:v>
                </c:pt>
                <c:pt idx="94">
                  <c:v>44470</c:v>
                </c:pt>
                <c:pt idx="95">
                  <c:v>44469</c:v>
                </c:pt>
                <c:pt idx="96">
                  <c:v>44468</c:v>
                </c:pt>
                <c:pt idx="97">
                  <c:v>44467</c:v>
                </c:pt>
                <c:pt idx="98">
                  <c:v>44466</c:v>
                </c:pt>
                <c:pt idx="99">
                  <c:v>44463</c:v>
                </c:pt>
                <c:pt idx="100">
                  <c:v>44462</c:v>
                </c:pt>
                <c:pt idx="101">
                  <c:v>44461</c:v>
                </c:pt>
                <c:pt idx="102">
                  <c:v>44460</c:v>
                </c:pt>
                <c:pt idx="103">
                  <c:v>44459</c:v>
                </c:pt>
                <c:pt idx="104">
                  <c:v>44456</c:v>
                </c:pt>
                <c:pt idx="105">
                  <c:v>44455</c:v>
                </c:pt>
                <c:pt idx="106">
                  <c:v>44454</c:v>
                </c:pt>
                <c:pt idx="107">
                  <c:v>44453</c:v>
                </c:pt>
                <c:pt idx="108">
                  <c:v>44452</c:v>
                </c:pt>
                <c:pt idx="109">
                  <c:v>44449</c:v>
                </c:pt>
                <c:pt idx="110">
                  <c:v>44448</c:v>
                </c:pt>
                <c:pt idx="111">
                  <c:v>44447</c:v>
                </c:pt>
                <c:pt idx="112">
                  <c:v>44446</c:v>
                </c:pt>
                <c:pt idx="113">
                  <c:v>44445</c:v>
                </c:pt>
                <c:pt idx="114">
                  <c:v>44442</c:v>
                </c:pt>
                <c:pt idx="115">
                  <c:v>44441</c:v>
                </c:pt>
                <c:pt idx="116">
                  <c:v>44440</c:v>
                </c:pt>
                <c:pt idx="117">
                  <c:v>44439</c:v>
                </c:pt>
                <c:pt idx="118">
                  <c:v>44438</c:v>
                </c:pt>
                <c:pt idx="119">
                  <c:v>44435</c:v>
                </c:pt>
                <c:pt idx="120">
                  <c:v>44434</c:v>
                </c:pt>
                <c:pt idx="121">
                  <c:v>44433</c:v>
                </c:pt>
                <c:pt idx="122">
                  <c:v>44432</c:v>
                </c:pt>
                <c:pt idx="123">
                  <c:v>44431</c:v>
                </c:pt>
                <c:pt idx="124">
                  <c:v>44428</c:v>
                </c:pt>
                <c:pt idx="125">
                  <c:v>44427</c:v>
                </c:pt>
                <c:pt idx="126">
                  <c:v>44426</c:v>
                </c:pt>
                <c:pt idx="127">
                  <c:v>44425</c:v>
                </c:pt>
                <c:pt idx="128">
                  <c:v>44424</c:v>
                </c:pt>
                <c:pt idx="129">
                  <c:v>44421</c:v>
                </c:pt>
                <c:pt idx="130">
                  <c:v>44420</c:v>
                </c:pt>
                <c:pt idx="131">
                  <c:v>44419</c:v>
                </c:pt>
                <c:pt idx="132">
                  <c:v>44418</c:v>
                </c:pt>
                <c:pt idx="133">
                  <c:v>44417</c:v>
                </c:pt>
                <c:pt idx="134">
                  <c:v>44414</c:v>
                </c:pt>
                <c:pt idx="135">
                  <c:v>44413</c:v>
                </c:pt>
                <c:pt idx="136">
                  <c:v>44412</c:v>
                </c:pt>
                <c:pt idx="137">
                  <c:v>44411</c:v>
                </c:pt>
                <c:pt idx="138">
                  <c:v>44410</c:v>
                </c:pt>
                <c:pt idx="139">
                  <c:v>44407</c:v>
                </c:pt>
                <c:pt idx="140">
                  <c:v>44406</c:v>
                </c:pt>
                <c:pt idx="141">
                  <c:v>44405</c:v>
                </c:pt>
                <c:pt idx="142">
                  <c:v>44404</c:v>
                </c:pt>
                <c:pt idx="143">
                  <c:v>44403</c:v>
                </c:pt>
                <c:pt idx="144">
                  <c:v>44400</c:v>
                </c:pt>
                <c:pt idx="145">
                  <c:v>44399</c:v>
                </c:pt>
                <c:pt idx="146">
                  <c:v>44398</c:v>
                </c:pt>
                <c:pt idx="147">
                  <c:v>44397</c:v>
                </c:pt>
                <c:pt idx="148">
                  <c:v>44396</c:v>
                </c:pt>
                <c:pt idx="149">
                  <c:v>44393</c:v>
                </c:pt>
                <c:pt idx="150">
                  <c:v>44392</c:v>
                </c:pt>
                <c:pt idx="151">
                  <c:v>44391</c:v>
                </c:pt>
                <c:pt idx="152">
                  <c:v>44390</c:v>
                </c:pt>
                <c:pt idx="153">
                  <c:v>44389</c:v>
                </c:pt>
                <c:pt idx="154">
                  <c:v>44386</c:v>
                </c:pt>
                <c:pt idx="155">
                  <c:v>44385</c:v>
                </c:pt>
                <c:pt idx="156">
                  <c:v>44384</c:v>
                </c:pt>
                <c:pt idx="157">
                  <c:v>44383</c:v>
                </c:pt>
                <c:pt idx="158">
                  <c:v>44382</c:v>
                </c:pt>
                <c:pt idx="159">
                  <c:v>44379</c:v>
                </c:pt>
                <c:pt idx="160">
                  <c:v>44378</c:v>
                </c:pt>
                <c:pt idx="161">
                  <c:v>44377</c:v>
                </c:pt>
                <c:pt idx="162">
                  <c:v>44376</c:v>
                </c:pt>
                <c:pt idx="163">
                  <c:v>44375</c:v>
                </c:pt>
                <c:pt idx="164">
                  <c:v>44372</c:v>
                </c:pt>
                <c:pt idx="165">
                  <c:v>44371</c:v>
                </c:pt>
                <c:pt idx="166">
                  <c:v>44370</c:v>
                </c:pt>
                <c:pt idx="167">
                  <c:v>44369</c:v>
                </c:pt>
                <c:pt idx="168">
                  <c:v>44368</c:v>
                </c:pt>
                <c:pt idx="169">
                  <c:v>44365</c:v>
                </c:pt>
                <c:pt idx="170">
                  <c:v>44364</c:v>
                </c:pt>
                <c:pt idx="171">
                  <c:v>44363</c:v>
                </c:pt>
                <c:pt idx="172">
                  <c:v>44362</c:v>
                </c:pt>
                <c:pt idx="173">
                  <c:v>44361</c:v>
                </c:pt>
                <c:pt idx="174">
                  <c:v>44358</c:v>
                </c:pt>
                <c:pt idx="175">
                  <c:v>44357</c:v>
                </c:pt>
                <c:pt idx="176">
                  <c:v>44356</c:v>
                </c:pt>
                <c:pt idx="177">
                  <c:v>44355</c:v>
                </c:pt>
                <c:pt idx="178">
                  <c:v>44354</c:v>
                </c:pt>
                <c:pt idx="179">
                  <c:v>44351</c:v>
                </c:pt>
                <c:pt idx="180">
                  <c:v>44350</c:v>
                </c:pt>
                <c:pt idx="181">
                  <c:v>44349</c:v>
                </c:pt>
                <c:pt idx="182">
                  <c:v>44348</c:v>
                </c:pt>
                <c:pt idx="183">
                  <c:v>44347</c:v>
                </c:pt>
                <c:pt idx="184">
                  <c:v>44344</c:v>
                </c:pt>
                <c:pt idx="185">
                  <c:v>44343</c:v>
                </c:pt>
                <c:pt idx="186">
                  <c:v>44342</c:v>
                </c:pt>
                <c:pt idx="187">
                  <c:v>44341</c:v>
                </c:pt>
                <c:pt idx="188">
                  <c:v>44337</c:v>
                </c:pt>
                <c:pt idx="189">
                  <c:v>44336</c:v>
                </c:pt>
                <c:pt idx="190">
                  <c:v>44335</c:v>
                </c:pt>
                <c:pt idx="191">
                  <c:v>44334</c:v>
                </c:pt>
                <c:pt idx="192">
                  <c:v>44333</c:v>
                </c:pt>
                <c:pt idx="193">
                  <c:v>44330</c:v>
                </c:pt>
                <c:pt idx="194">
                  <c:v>44329</c:v>
                </c:pt>
                <c:pt idx="195">
                  <c:v>44328</c:v>
                </c:pt>
                <c:pt idx="196">
                  <c:v>44327</c:v>
                </c:pt>
                <c:pt idx="197">
                  <c:v>44326</c:v>
                </c:pt>
                <c:pt idx="198">
                  <c:v>44323</c:v>
                </c:pt>
                <c:pt idx="199">
                  <c:v>44322</c:v>
                </c:pt>
                <c:pt idx="200">
                  <c:v>44321</c:v>
                </c:pt>
                <c:pt idx="201">
                  <c:v>44320</c:v>
                </c:pt>
                <c:pt idx="202">
                  <c:v>44319</c:v>
                </c:pt>
                <c:pt idx="203">
                  <c:v>44316</c:v>
                </c:pt>
                <c:pt idx="204">
                  <c:v>44315</c:v>
                </c:pt>
                <c:pt idx="205">
                  <c:v>44314</c:v>
                </c:pt>
                <c:pt idx="206">
                  <c:v>44313</c:v>
                </c:pt>
                <c:pt idx="207">
                  <c:v>44312</c:v>
                </c:pt>
                <c:pt idx="208">
                  <c:v>44309</c:v>
                </c:pt>
                <c:pt idx="209">
                  <c:v>44308</c:v>
                </c:pt>
                <c:pt idx="210">
                  <c:v>44307</c:v>
                </c:pt>
                <c:pt idx="211">
                  <c:v>44306</c:v>
                </c:pt>
                <c:pt idx="212">
                  <c:v>44305</c:v>
                </c:pt>
                <c:pt idx="213">
                  <c:v>44302</c:v>
                </c:pt>
                <c:pt idx="214">
                  <c:v>44301</c:v>
                </c:pt>
                <c:pt idx="215">
                  <c:v>44300</c:v>
                </c:pt>
                <c:pt idx="216">
                  <c:v>44299</c:v>
                </c:pt>
                <c:pt idx="217">
                  <c:v>44298</c:v>
                </c:pt>
                <c:pt idx="218">
                  <c:v>44295</c:v>
                </c:pt>
                <c:pt idx="219">
                  <c:v>44294</c:v>
                </c:pt>
                <c:pt idx="220">
                  <c:v>44293</c:v>
                </c:pt>
                <c:pt idx="221">
                  <c:v>44292</c:v>
                </c:pt>
                <c:pt idx="222">
                  <c:v>44287</c:v>
                </c:pt>
                <c:pt idx="223">
                  <c:v>44286</c:v>
                </c:pt>
                <c:pt idx="224">
                  <c:v>44285</c:v>
                </c:pt>
                <c:pt idx="225">
                  <c:v>44284</c:v>
                </c:pt>
                <c:pt idx="226">
                  <c:v>44281</c:v>
                </c:pt>
                <c:pt idx="227">
                  <c:v>44280</c:v>
                </c:pt>
                <c:pt idx="228">
                  <c:v>44279</c:v>
                </c:pt>
                <c:pt idx="229">
                  <c:v>44278</c:v>
                </c:pt>
                <c:pt idx="230">
                  <c:v>44277</c:v>
                </c:pt>
                <c:pt idx="231">
                  <c:v>44274</c:v>
                </c:pt>
                <c:pt idx="232">
                  <c:v>44273</c:v>
                </c:pt>
                <c:pt idx="233">
                  <c:v>44272</c:v>
                </c:pt>
                <c:pt idx="234">
                  <c:v>44271</c:v>
                </c:pt>
                <c:pt idx="235">
                  <c:v>44270</c:v>
                </c:pt>
                <c:pt idx="236">
                  <c:v>44267</c:v>
                </c:pt>
                <c:pt idx="237">
                  <c:v>44266</c:v>
                </c:pt>
                <c:pt idx="238">
                  <c:v>44265</c:v>
                </c:pt>
                <c:pt idx="239">
                  <c:v>44264</c:v>
                </c:pt>
                <c:pt idx="240">
                  <c:v>44263</c:v>
                </c:pt>
                <c:pt idx="241">
                  <c:v>44260</c:v>
                </c:pt>
                <c:pt idx="242">
                  <c:v>44259</c:v>
                </c:pt>
                <c:pt idx="243">
                  <c:v>44258</c:v>
                </c:pt>
                <c:pt idx="244">
                  <c:v>44257</c:v>
                </c:pt>
                <c:pt idx="245">
                  <c:v>44256</c:v>
                </c:pt>
                <c:pt idx="246">
                  <c:v>44253</c:v>
                </c:pt>
                <c:pt idx="247">
                  <c:v>44252</c:v>
                </c:pt>
                <c:pt idx="248">
                  <c:v>44251</c:v>
                </c:pt>
                <c:pt idx="249">
                  <c:v>44250</c:v>
                </c:pt>
                <c:pt idx="250">
                  <c:v>44249</c:v>
                </c:pt>
                <c:pt idx="251">
                  <c:v>44246</c:v>
                </c:pt>
                <c:pt idx="252">
                  <c:v>44245</c:v>
                </c:pt>
              </c:numCache>
            </c:numRef>
          </c:cat>
          <c:val>
            <c:numRef>
              <c:f>'Bank Sector OOS'!$AB$5:$AB$257</c:f>
              <c:numCache>
                <c:formatCode>0.0</c:formatCode>
                <c:ptCount val="253"/>
                <c:pt idx="0">
                  <c:v>16.117222670814492</c:v>
                </c:pt>
                <c:pt idx="1">
                  <c:v>16.237834006221739</c:v>
                </c:pt>
                <c:pt idx="2">
                  <c:v>16.199751509332607</c:v>
                </c:pt>
                <c:pt idx="3">
                  <c:v>16.087627263998911</c:v>
                </c:pt>
                <c:pt idx="4">
                  <c:v>15.939440395998364</c:v>
                </c:pt>
                <c:pt idx="5">
                  <c:v>15.789160593997545</c:v>
                </c:pt>
                <c:pt idx="6">
                  <c:v>15.703740890996315</c:v>
                </c:pt>
                <c:pt idx="7">
                  <c:v>15.68461133649447</c:v>
                </c:pt>
                <c:pt idx="8">
                  <c:v>15.593917004741705</c:v>
                </c:pt>
                <c:pt idx="9">
                  <c:v>15.484875507112559</c:v>
                </c:pt>
                <c:pt idx="10">
                  <c:v>15.350313260668838</c:v>
                </c:pt>
                <c:pt idx="11">
                  <c:v>15.334469891003256</c:v>
                </c:pt>
                <c:pt idx="12">
                  <c:v>15.324704836504882</c:v>
                </c:pt>
                <c:pt idx="13">
                  <c:v>15.183057254757319</c:v>
                </c:pt>
                <c:pt idx="14">
                  <c:v>15.084585882135976</c:v>
                </c:pt>
                <c:pt idx="15">
                  <c:v>15.155878823203961</c:v>
                </c:pt>
                <c:pt idx="16">
                  <c:v>15.464818234805941</c:v>
                </c:pt>
                <c:pt idx="17">
                  <c:v>15.62522735220891</c:v>
                </c:pt>
                <c:pt idx="18">
                  <c:v>15.700841028313363</c:v>
                </c:pt>
                <c:pt idx="19">
                  <c:v>15.786261542470044</c:v>
                </c:pt>
                <c:pt idx="20">
                  <c:v>15.834392313705063</c:v>
                </c:pt>
                <c:pt idx="21">
                  <c:v>15.844588470557595</c:v>
                </c:pt>
                <c:pt idx="22">
                  <c:v>15.746882205836391</c:v>
                </c:pt>
                <c:pt idx="23">
                  <c:v>15.587323308754586</c:v>
                </c:pt>
                <c:pt idx="24">
                  <c:v>15.449984963131879</c:v>
                </c:pt>
                <c:pt idx="25">
                  <c:v>15.350977444697818</c:v>
                </c:pt>
                <c:pt idx="26">
                  <c:v>15.234466167046726</c:v>
                </c:pt>
                <c:pt idx="27">
                  <c:v>15.078699250570086</c:v>
                </c:pt>
                <c:pt idx="28">
                  <c:v>14.924048875855128</c:v>
                </c:pt>
                <c:pt idx="29">
                  <c:v>14.776073313782693</c:v>
                </c:pt>
                <c:pt idx="30">
                  <c:v>14.57610997067404</c:v>
                </c:pt>
                <c:pt idx="31">
                  <c:v>14.491164956011058</c:v>
                </c:pt>
                <c:pt idx="32">
                  <c:v>14.445747434016585</c:v>
                </c:pt>
                <c:pt idx="33">
                  <c:v>14.394621151024875</c:v>
                </c:pt>
                <c:pt idx="34">
                  <c:v>14.289931726537313</c:v>
                </c:pt>
                <c:pt idx="35">
                  <c:v>14.181897589805969</c:v>
                </c:pt>
                <c:pt idx="36">
                  <c:v>14.064846384708952</c:v>
                </c:pt>
                <c:pt idx="37">
                  <c:v>14.000269577063426</c:v>
                </c:pt>
                <c:pt idx="38">
                  <c:v>13.937404365595139</c:v>
                </c:pt>
                <c:pt idx="39">
                  <c:v>14.006106548392708</c:v>
                </c:pt>
                <c:pt idx="40">
                  <c:v>14.02215982258906</c:v>
                </c:pt>
                <c:pt idx="41">
                  <c:v>13.953239733883587</c:v>
                </c:pt>
                <c:pt idx="42">
                  <c:v>14.003859600825379</c:v>
                </c:pt>
                <c:pt idx="43">
                  <c:v>14.023789401238066</c:v>
                </c:pt>
                <c:pt idx="44">
                  <c:v>14.113684101857098</c:v>
                </c:pt>
                <c:pt idx="45">
                  <c:v>14.146526152785647</c:v>
                </c:pt>
                <c:pt idx="46">
                  <c:v>14.15278922917847</c:v>
                </c:pt>
                <c:pt idx="47">
                  <c:v>14.128183843767705</c:v>
                </c:pt>
                <c:pt idx="48">
                  <c:v>14.021275765651556</c:v>
                </c:pt>
                <c:pt idx="49">
                  <c:v>13.959913648477333</c:v>
                </c:pt>
                <c:pt idx="50">
                  <c:v>14.003870472715995</c:v>
                </c:pt>
                <c:pt idx="51">
                  <c:v>14.014805709073993</c:v>
                </c:pt>
                <c:pt idx="52">
                  <c:v>14.008208563610989</c:v>
                </c:pt>
                <c:pt idx="53">
                  <c:v>14.152312845416482</c:v>
                </c:pt>
                <c:pt idx="54">
                  <c:v>14.32746926812472</c:v>
                </c:pt>
                <c:pt idx="55">
                  <c:v>14.67920390218708</c:v>
                </c:pt>
                <c:pt idx="56">
                  <c:v>14.67880585328062</c:v>
                </c:pt>
                <c:pt idx="57">
                  <c:v>14.701208779920929</c:v>
                </c:pt>
                <c:pt idx="58">
                  <c:v>14.738813169881393</c:v>
                </c:pt>
                <c:pt idx="59">
                  <c:v>14.772219754822089</c:v>
                </c:pt>
                <c:pt idx="60">
                  <c:v>14.914329632233134</c:v>
                </c:pt>
                <c:pt idx="61">
                  <c:v>14.9554944483497</c:v>
                </c:pt>
                <c:pt idx="62">
                  <c:v>14.943241672524547</c:v>
                </c:pt>
                <c:pt idx="63">
                  <c:v>14.922862508786819</c:v>
                </c:pt>
                <c:pt idx="64">
                  <c:v>14.886293763180227</c:v>
                </c:pt>
                <c:pt idx="65">
                  <c:v>14.895440644770339</c:v>
                </c:pt>
                <c:pt idx="66">
                  <c:v>14.864160967155509</c:v>
                </c:pt>
                <c:pt idx="67">
                  <c:v>14.872241450733263</c:v>
                </c:pt>
                <c:pt idx="68">
                  <c:v>14.927362176099891</c:v>
                </c:pt>
                <c:pt idx="69">
                  <c:v>14.936043264149836</c:v>
                </c:pt>
                <c:pt idx="70">
                  <c:v>14.929064896224753</c:v>
                </c:pt>
                <c:pt idx="71">
                  <c:v>14.992597344337129</c:v>
                </c:pt>
                <c:pt idx="72">
                  <c:v>14.949896016505694</c:v>
                </c:pt>
                <c:pt idx="73">
                  <c:v>14.923844024758537</c:v>
                </c:pt>
                <c:pt idx="74">
                  <c:v>14.842766037137805</c:v>
                </c:pt>
                <c:pt idx="75">
                  <c:v>14.828149055706707</c:v>
                </c:pt>
                <c:pt idx="76">
                  <c:v>14.85422358356006</c:v>
                </c:pt>
                <c:pt idx="77">
                  <c:v>14.877335375340088</c:v>
                </c:pt>
                <c:pt idx="78">
                  <c:v>14.822003063010129</c:v>
                </c:pt>
                <c:pt idx="79">
                  <c:v>14.776004594515195</c:v>
                </c:pt>
                <c:pt idx="80">
                  <c:v>14.761006891772793</c:v>
                </c:pt>
                <c:pt idx="81">
                  <c:v>14.762510337659188</c:v>
                </c:pt>
                <c:pt idx="82">
                  <c:v>14.720765506488782</c:v>
                </c:pt>
                <c:pt idx="83">
                  <c:v>14.675148259733172</c:v>
                </c:pt>
                <c:pt idx="84">
                  <c:v>14.621722389599757</c:v>
                </c:pt>
                <c:pt idx="85">
                  <c:v>14.534583584399632</c:v>
                </c:pt>
                <c:pt idx="86">
                  <c:v>14.502875376599446</c:v>
                </c:pt>
                <c:pt idx="87">
                  <c:v>14.53431306489917</c:v>
                </c:pt>
                <c:pt idx="88">
                  <c:v>14.452469597348754</c:v>
                </c:pt>
                <c:pt idx="89">
                  <c:v>14.34070439602313</c:v>
                </c:pt>
                <c:pt idx="90">
                  <c:v>14.227056594034693</c:v>
                </c:pt>
                <c:pt idx="91">
                  <c:v>14.073584891052036</c:v>
                </c:pt>
                <c:pt idx="92">
                  <c:v>13.979377336578054</c:v>
                </c:pt>
                <c:pt idx="93">
                  <c:v>13.825066004867079</c:v>
                </c:pt>
                <c:pt idx="94">
                  <c:v>13.842599007300617</c:v>
                </c:pt>
                <c:pt idx="95">
                  <c:v>13.814898510950922</c:v>
                </c:pt>
                <c:pt idx="96">
                  <c:v>13.73634776642638</c:v>
                </c:pt>
                <c:pt idx="97">
                  <c:v>13.639521649639571</c:v>
                </c:pt>
                <c:pt idx="98">
                  <c:v>13.590282474459356</c:v>
                </c:pt>
                <c:pt idx="99">
                  <c:v>13.404423711689031</c:v>
                </c:pt>
                <c:pt idx="100">
                  <c:v>13.320635567533547</c:v>
                </c:pt>
                <c:pt idx="101">
                  <c:v>13.199953351300318</c:v>
                </c:pt>
                <c:pt idx="102">
                  <c:v>13.149930026950473</c:v>
                </c:pt>
                <c:pt idx="103">
                  <c:v>13.279895040425709</c:v>
                </c:pt>
                <c:pt idx="104">
                  <c:v>13.483842560638561</c:v>
                </c:pt>
                <c:pt idx="105">
                  <c:v>13.434763840957839</c:v>
                </c:pt>
                <c:pt idx="106">
                  <c:v>13.408145761436757</c:v>
                </c:pt>
                <c:pt idx="107">
                  <c:v>13.416218642155135</c:v>
                </c:pt>
                <c:pt idx="108">
                  <c:v>13.427327963232703</c:v>
                </c:pt>
                <c:pt idx="109">
                  <c:v>13.386991944849052</c:v>
                </c:pt>
                <c:pt idx="110">
                  <c:v>13.437487917273577</c:v>
                </c:pt>
                <c:pt idx="111">
                  <c:v>13.463231875910365</c:v>
                </c:pt>
                <c:pt idx="112">
                  <c:v>13.519847813865546</c:v>
                </c:pt>
                <c:pt idx="113">
                  <c:v>13.513771720798315</c:v>
                </c:pt>
                <c:pt idx="114">
                  <c:v>13.484657581197473</c:v>
                </c:pt>
                <c:pt idx="115">
                  <c:v>13.494986371796207</c:v>
                </c:pt>
                <c:pt idx="116">
                  <c:v>13.46647955769431</c:v>
                </c:pt>
                <c:pt idx="117">
                  <c:v>13.429719336541464</c:v>
                </c:pt>
                <c:pt idx="118">
                  <c:v>13.444579004812192</c:v>
                </c:pt>
                <c:pt idx="119">
                  <c:v>13.468868507218287</c:v>
                </c:pt>
                <c:pt idx="120">
                  <c:v>13.45430276082743</c:v>
                </c:pt>
                <c:pt idx="121">
                  <c:v>13.444454141241142</c:v>
                </c:pt>
                <c:pt idx="122">
                  <c:v>13.376681211861714</c:v>
                </c:pt>
                <c:pt idx="123">
                  <c:v>13.38802181779257</c:v>
                </c:pt>
                <c:pt idx="124">
                  <c:v>13.405032726688853</c:v>
                </c:pt>
                <c:pt idx="125">
                  <c:v>13.477549090033278</c:v>
                </c:pt>
                <c:pt idx="126">
                  <c:v>13.604323635049917</c:v>
                </c:pt>
                <c:pt idx="127">
                  <c:v>13.630485452574876</c:v>
                </c:pt>
                <c:pt idx="128">
                  <c:v>13.715728178862312</c:v>
                </c:pt>
                <c:pt idx="129">
                  <c:v>13.745592268293468</c:v>
                </c:pt>
                <c:pt idx="130">
                  <c:v>13.713388402440199</c:v>
                </c:pt>
                <c:pt idx="131">
                  <c:v>13.671082603660297</c:v>
                </c:pt>
                <c:pt idx="132">
                  <c:v>13.577623905490444</c:v>
                </c:pt>
                <c:pt idx="133">
                  <c:v>13.498435858235664</c:v>
                </c:pt>
                <c:pt idx="134">
                  <c:v>13.388653787353494</c:v>
                </c:pt>
                <c:pt idx="135">
                  <c:v>13.24898068103024</c:v>
                </c:pt>
                <c:pt idx="136">
                  <c:v>13.17047102154536</c:v>
                </c:pt>
                <c:pt idx="137">
                  <c:v>13.09970653231804</c:v>
                </c:pt>
                <c:pt idx="138">
                  <c:v>13.052559798477057</c:v>
                </c:pt>
                <c:pt idx="139">
                  <c:v>13.049839697715585</c:v>
                </c:pt>
                <c:pt idx="140">
                  <c:v>13.038759546573377</c:v>
                </c:pt>
                <c:pt idx="141">
                  <c:v>12.966139319860066</c:v>
                </c:pt>
                <c:pt idx="142">
                  <c:v>12.937208979790098</c:v>
                </c:pt>
                <c:pt idx="143">
                  <c:v>12.884813469685145</c:v>
                </c:pt>
                <c:pt idx="144">
                  <c:v>12.770220204527718</c:v>
                </c:pt>
                <c:pt idx="145">
                  <c:v>12.704330306791574</c:v>
                </c:pt>
                <c:pt idx="146">
                  <c:v>12.677495460187359</c:v>
                </c:pt>
                <c:pt idx="147">
                  <c:v>12.627243190281035</c:v>
                </c:pt>
                <c:pt idx="148">
                  <c:v>12.736864785421552</c:v>
                </c:pt>
                <c:pt idx="149">
                  <c:v>12.969297178132329</c:v>
                </c:pt>
                <c:pt idx="150">
                  <c:v>13.070945767198493</c:v>
                </c:pt>
                <c:pt idx="151">
                  <c:v>13.122418650797739</c:v>
                </c:pt>
                <c:pt idx="152">
                  <c:v>13.134627976196608</c:v>
                </c:pt>
                <c:pt idx="153">
                  <c:v>13.173941964294913</c:v>
                </c:pt>
                <c:pt idx="154">
                  <c:v>13.15991294644237</c:v>
                </c:pt>
                <c:pt idx="155">
                  <c:v>13.157869419663554</c:v>
                </c:pt>
                <c:pt idx="156">
                  <c:v>13.307804129495329</c:v>
                </c:pt>
                <c:pt idx="157">
                  <c:v>13.368706194242993</c:v>
                </c:pt>
                <c:pt idx="158">
                  <c:v>13.453059291364486</c:v>
                </c:pt>
                <c:pt idx="159">
                  <c:v>13.402588937046728</c:v>
                </c:pt>
                <c:pt idx="160">
                  <c:v>13.445883405570092</c:v>
                </c:pt>
                <c:pt idx="161">
                  <c:v>13.418825108355136</c:v>
                </c:pt>
                <c:pt idx="162">
                  <c:v>13.478237662532703</c:v>
                </c:pt>
                <c:pt idx="163">
                  <c:v>13.500356493799053</c:v>
                </c:pt>
                <c:pt idx="164">
                  <c:v>13.565534740698579</c:v>
                </c:pt>
                <c:pt idx="165">
                  <c:v>13.517302111047867</c:v>
                </c:pt>
                <c:pt idx="166">
                  <c:v>13.493953166571799</c:v>
                </c:pt>
                <c:pt idx="167">
                  <c:v>13.537929749857696</c:v>
                </c:pt>
                <c:pt idx="168">
                  <c:v>13.590894624786541</c:v>
                </c:pt>
                <c:pt idx="169">
                  <c:v>13.663341937179812</c:v>
                </c:pt>
                <c:pt idx="170">
                  <c:v>13.807012905769717</c:v>
                </c:pt>
                <c:pt idx="171">
                  <c:v>13.815519358654576</c:v>
                </c:pt>
                <c:pt idx="172">
                  <c:v>13.870279037981861</c:v>
                </c:pt>
                <c:pt idx="173">
                  <c:v>13.889418556972789</c:v>
                </c:pt>
                <c:pt idx="174">
                  <c:v>13.886127835459181</c:v>
                </c:pt>
                <c:pt idx="175">
                  <c:v>13.906191753188772</c:v>
                </c:pt>
                <c:pt idx="176">
                  <c:v>13.933287629783157</c:v>
                </c:pt>
                <c:pt idx="177">
                  <c:v>13.997931444674734</c:v>
                </c:pt>
                <c:pt idx="178">
                  <c:v>14.024897167012099</c:v>
                </c:pt>
                <c:pt idx="179">
                  <c:v>13.996345750518149</c:v>
                </c:pt>
                <c:pt idx="180">
                  <c:v>14.003518625777224</c:v>
                </c:pt>
                <c:pt idx="181">
                  <c:v>13.946277938665833</c:v>
                </c:pt>
                <c:pt idx="182">
                  <c:v>13.885416907998748</c:v>
                </c:pt>
                <c:pt idx="183">
                  <c:v>13.826125361998121</c:v>
                </c:pt>
                <c:pt idx="184">
                  <c:v>13.811188042997182</c:v>
                </c:pt>
                <c:pt idx="185">
                  <c:v>13.731782064495771</c:v>
                </c:pt>
                <c:pt idx="186">
                  <c:v>13.658673096743657</c:v>
                </c:pt>
                <c:pt idx="187">
                  <c:v>13.677009645115483</c:v>
                </c:pt>
                <c:pt idx="188">
                  <c:v>13.626514467673223</c:v>
                </c:pt>
                <c:pt idx="189">
                  <c:v>13.585771701509834</c:v>
                </c:pt>
                <c:pt idx="190">
                  <c:v>13.575657552264751</c:v>
                </c:pt>
                <c:pt idx="191">
                  <c:v>13.607486328397124</c:v>
                </c:pt>
                <c:pt idx="192">
                  <c:v>13.557229492595686</c:v>
                </c:pt>
                <c:pt idx="193">
                  <c:v>13.511844238893529</c:v>
                </c:pt>
                <c:pt idx="194">
                  <c:v>13.423766358340291</c:v>
                </c:pt>
                <c:pt idx="195">
                  <c:v>13.418649537510435</c:v>
                </c:pt>
                <c:pt idx="196">
                  <c:v>13.382974306265652</c:v>
                </c:pt>
                <c:pt idx="197">
                  <c:v>13.379461459398476</c:v>
                </c:pt>
                <c:pt idx="198">
                  <c:v>13.252192189097713</c:v>
                </c:pt>
                <c:pt idx="199">
                  <c:v>13.198288283646567</c:v>
                </c:pt>
                <c:pt idx="200">
                  <c:v>13.132432425469849</c:v>
                </c:pt>
                <c:pt idx="201">
                  <c:v>13.040648638204772</c:v>
                </c:pt>
                <c:pt idx="202">
                  <c:v>13.071972957307155</c:v>
                </c:pt>
                <c:pt idx="203">
                  <c:v>13.016959435960731</c:v>
                </c:pt>
                <c:pt idx="204">
                  <c:v>12.934439153941094</c:v>
                </c:pt>
                <c:pt idx="205">
                  <c:v>12.782658730911638</c:v>
                </c:pt>
                <c:pt idx="206">
                  <c:v>12.641988096367456</c:v>
                </c:pt>
                <c:pt idx="207">
                  <c:v>12.528982144551181</c:v>
                </c:pt>
                <c:pt idx="208">
                  <c:v>12.47047321682677</c:v>
                </c:pt>
                <c:pt idx="209">
                  <c:v>12.505709825240155</c:v>
                </c:pt>
                <c:pt idx="210">
                  <c:v>12.569564737860231</c:v>
                </c:pt>
                <c:pt idx="211">
                  <c:v>12.676347106790345</c:v>
                </c:pt>
                <c:pt idx="212">
                  <c:v>12.795520660185517</c:v>
                </c:pt>
                <c:pt idx="213">
                  <c:v>12.739280990278274</c:v>
                </c:pt>
                <c:pt idx="214">
                  <c:v>12.703921485417411</c:v>
                </c:pt>
                <c:pt idx="215">
                  <c:v>12.752882228126115</c:v>
                </c:pt>
                <c:pt idx="216">
                  <c:v>12.749323342189172</c:v>
                </c:pt>
                <c:pt idx="217">
                  <c:v>12.769985013283756</c:v>
                </c:pt>
                <c:pt idx="218">
                  <c:v>12.770977519925633</c:v>
                </c:pt>
                <c:pt idx="219">
                  <c:v>12.78846627988845</c:v>
                </c:pt>
                <c:pt idx="220">
                  <c:v>12.779699419832674</c:v>
                </c:pt>
                <c:pt idx="221">
                  <c:v>12.74954912974901</c:v>
                </c:pt>
                <c:pt idx="222">
                  <c:v>12.724323694623514</c:v>
                </c:pt>
                <c:pt idx="223">
                  <c:v>12.710485541935272</c:v>
                </c:pt>
                <c:pt idx="224">
                  <c:v>12.703728312902907</c:v>
                </c:pt>
                <c:pt idx="225">
                  <c:v>12.608592469354358</c:v>
                </c:pt>
                <c:pt idx="226">
                  <c:v>12.637888704031536</c:v>
                </c:pt>
                <c:pt idx="227">
                  <c:v>12.612833056047302</c:v>
                </c:pt>
                <c:pt idx="228">
                  <c:v>12.640249584070952</c:v>
                </c:pt>
                <c:pt idx="229">
                  <c:v>12.633374376106426</c:v>
                </c:pt>
                <c:pt idx="230">
                  <c:v>12.689061564159637</c:v>
                </c:pt>
                <c:pt idx="231">
                  <c:v>12.756592346239453</c:v>
                </c:pt>
                <c:pt idx="232">
                  <c:v>12.781888519359178</c:v>
                </c:pt>
                <c:pt idx="233">
                  <c:v>12.673832779038767</c:v>
                </c:pt>
                <c:pt idx="234">
                  <c:v>12.640749168558148</c:v>
                </c:pt>
                <c:pt idx="235">
                  <c:v>12.643123752837221</c:v>
                </c:pt>
                <c:pt idx="236">
                  <c:v>12.65768562925583</c:v>
                </c:pt>
                <c:pt idx="237">
                  <c:v>12.614528443883744</c:v>
                </c:pt>
                <c:pt idx="238">
                  <c:v>12.633792665825613</c:v>
                </c:pt>
                <c:pt idx="239">
                  <c:v>12.585688998738416</c:v>
                </c:pt>
                <c:pt idx="240">
                  <c:v>12.50053349810762</c:v>
                </c:pt>
                <c:pt idx="241">
                  <c:v>12.30680024716143</c:v>
                </c:pt>
                <c:pt idx="242">
                  <c:v>12.224200370742146</c:v>
                </c:pt>
                <c:pt idx="243">
                  <c:v>12.163300556113217</c:v>
                </c:pt>
                <c:pt idx="244">
                  <c:v>12.043950834169825</c:v>
                </c:pt>
                <c:pt idx="245">
                  <c:v>12.009926251254738</c:v>
                </c:pt>
                <c:pt idx="246">
                  <c:v>11.984889376882107</c:v>
                </c:pt>
                <c:pt idx="247">
                  <c:v>12.006334065323159</c:v>
                </c:pt>
                <c:pt idx="248">
                  <c:v>11.917501097984736</c:v>
                </c:pt>
                <c:pt idx="249">
                  <c:v>11.814251646977105</c:v>
                </c:pt>
                <c:pt idx="250">
                  <c:v>11.736377470465655</c:v>
                </c:pt>
                <c:pt idx="251">
                  <c:v>11.66056620569848</c:v>
                </c:pt>
                <c:pt idx="252">
                  <c:v>11.581849308547717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26-4B62-9B92-2651626BC815}"/>
            </c:ext>
          </c:extLst>
        </c:ser>
        <c:ser>
          <c:idx val="1"/>
          <c:order val="2"/>
          <c:tx>
            <c:strRef>
              <c:f>'Bank Sector OOS'!$AC$4</c:f>
              <c:strCache>
                <c:ptCount val="1"/>
                <c:pt idx="0">
                  <c:v>EMA 30</c:v>
                </c:pt>
              </c:strCache>
            </c:strRef>
          </c:tx>
          <c:spPr>
            <a:ln w="158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'Bank Sector OOS'!$A$5:$A$257</c:f>
              <c:numCache>
                <c:formatCode>d\-mmm\-yy</c:formatCode>
                <c:ptCount val="253"/>
                <c:pt idx="0">
                  <c:v>44606</c:v>
                </c:pt>
                <c:pt idx="1">
                  <c:v>44603</c:v>
                </c:pt>
                <c:pt idx="2">
                  <c:v>44602</c:v>
                </c:pt>
                <c:pt idx="3">
                  <c:v>44601</c:v>
                </c:pt>
                <c:pt idx="4">
                  <c:v>44600</c:v>
                </c:pt>
                <c:pt idx="5">
                  <c:v>44599</c:v>
                </c:pt>
                <c:pt idx="6">
                  <c:v>44596</c:v>
                </c:pt>
                <c:pt idx="7">
                  <c:v>44595</c:v>
                </c:pt>
                <c:pt idx="8">
                  <c:v>44594</c:v>
                </c:pt>
                <c:pt idx="9">
                  <c:v>44593</c:v>
                </c:pt>
                <c:pt idx="10">
                  <c:v>44592</c:v>
                </c:pt>
                <c:pt idx="11">
                  <c:v>44589</c:v>
                </c:pt>
                <c:pt idx="12">
                  <c:v>44588</c:v>
                </c:pt>
                <c:pt idx="13">
                  <c:v>44587</c:v>
                </c:pt>
                <c:pt idx="14">
                  <c:v>44586</c:v>
                </c:pt>
                <c:pt idx="15">
                  <c:v>44585</c:v>
                </c:pt>
                <c:pt idx="16">
                  <c:v>44582</c:v>
                </c:pt>
                <c:pt idx="17">
                  <c:v>44581</c:v>
                </c:pt>
                <c:pt idx="18">
                  <c:v>44580</c:v>
                </c:pt>
                <c:pt idx="19">
                  <c:v>44579</c:v>
                </c:pt>
                <c:pt idx="20">
                  <c:v>44578</c:v>
                </c:pt>
                <c:pt idx="21">
                  <c:v>44575</c:v>
                </c:pt>
                <c:pt idx="22">
                  <c:v>44574</c:v>
                </c:pt>
                <c:pt idx="23">
                  <c:v>44573</c:v>
                </c:pt>
                <c:pt idx="24">
                  <c:v>44572</c:v>
                </c:pt>
                <c:pt idx="25">
                  <c:v>44571</c:v>
                </c:pt>
                <c:pt idx="26">
                  <c:v>44568</c:v>
                </c:pt>
                <c:pt idx="27">
                  <c:v>44567</c:v>
                </c:pt>
                <c:pt idx="28">
                  <c:v>44566</c:v>
                </c:pt>
                <c:pt idx="29">
                  <c:v>44565</c:v>
                </c:pt>
                <c:pt idx="30">
                  <c:v>44564</c:v>
                </c:pt>
                <c:pt idx="31">
                  <c:v>44560</c:v>
                </c:pt>
                <c:pt idx="32">
                  <c:v>44559</c:v>
                </c:pt>
                <c:pt idx="33">
                  <c:v>44558</c:v>
                </c:pt>
                <c:pt idx="34">
                  <c:v>44557</c:v>
                </c:pt>
                <c:pt idx="35">
                  <c:v>44553</c:v>
                </c:pt>
                <c:pt idx="36">
                  <c:v>44552</c:v>
                </c:pt>
                <c:pt idx="37">
                  <c:v>44551</c:v>
                </c:pt>
                <c:pt idx="38">
                  <c:v>44550</c:v>
                </c:pt>
                <c:pt idx="39">
                  <c:v>44547</c:v>
                </c:pt>
                <c:pt idx="40">
                  <c:v>44546</c:v>
                </c:pt>
                <c:pt idx="41">
                  <c:v>44545</c:v>
                </c:pt>
                <c:pt idx="42">
                  <c:v>44544</c:v>
                </c:pt>
                <c:pt idx="43">
                  <c:v>44543</c:v>
                </c:pt>
                <c:pt idx="44">
                  <c:v>44540</c:v>
                </c:pt>
                <c:pt idx="45">
                  <c:v>44539</c:v>
                </c:pt>
                <c:pt idx="46">
                  <c:v>44538</c:v>
                </c:pt>
                <c:pt idx="47">
                  <c:v>44537</c:v>
                </c:pt>
                <c:pt idx="48">
                  <c:v>44536</c:v>
                </c:pt>
                <c:pt idx="49">
                  <c:v>44533</c:v>
                </c:pt>
                <c:pt idx="50">
                  <c:v>44532</c:v>
                </c:pt>
                <c:pt idx="51">
                  <c:v>44531</c:v>
                </c:pt>
                <c:pt idx="52">
                  <c:v>44530</c:v>
                </c:pt>
                <c:pt idx="53">
                  <c:v>44529</c:v>
                </c:pt>
                <c:pt idx="54">
                  <c:v>44526</c:v>
                </c:pt>
                <c:pt idx="55">
                  <c:v>44525</c:v>
                </c:pt>
                <c:pt idx="56">
                  <c:v>44524</c:v>
                </c:pt>
                <c:pt idx="57">
                  <c:v>44523</c:v>
                </c:pt>
                <c:pt idx="58">
                  <c:v>44522</c:v>
                </c:pt>
                <c:pt idx="59">
                  <c:v>44519</c:v>
                </c:pt>
                <c:pt idx="60">
                  <c:v>44518</c:v>
                </c:pt>
                <c:pt idx="61">
                  <c:v>44517</c:v>
                </c:pt>
                <c:pt idx="62">
                  <c:v>44516</c:v>
                </c:pt>
                <c:pt idx="63">
                  <c:v>44515</c:v>
                </c:pt>
                <c:pt idx="64">
                  <c:v>44512</c:v>
                </c:pt>
                <c:pt idx="65">
                  <c:v>44511</c:v>
                </c:pt>
                <c:pt idx="66">
                  <c:v>44510</c:v>
                </c:pt>
                <c:pt idx="67">
                  <c:v>44509</c:v>
                </c:pt>
                <c:pt idx="68">
                  <c:v>44508</c:v>
                </c:pt>
                <c:pt idx="69">
                  <c:v>44505</c:v>
                </c:pt>
                <c:pt idx="70">
                  <c:v>44504</c:v>
                </c:pt>
                <c:pt idx="71">
                  <c:v>44503</c:v>
                </c:pt>
                <c:pt idx="72">
                  <c:v>44502</c:v>
                </c:pt>
                <c:pt idx="73">
                  <c:v>44501</c:v>
                </c:pt>
                <c:pt idx="74">
                  <c:v>44498</c:v>
                </c:pt>
                <c:pt idx="75">
                  <c:v>44497</c:v>
                </c:pt>
                <c:pt idx="76">
                  <c:v>44496</c:v>
                </c:pt>
                <c:pt idx="77">
                  <c:v>44495</c:v>
                </c:pt>
                <c:pt idx="78">
                  <c:v>44494</c:v>
                </c:pt>
                <c:pt idx="79">
                  <c:v>44491</c:v>
                </c:pt>
                <c:pt idx="80">
                  <c:v>44490</c:v>
                </c:pt>
                <c:pt idx="81">
                  <c:v>44489</c:v>
                </c:pt>
                <c:pt idx="82">
                  <c:v>44488</c:v>
                </c:pt>
                <c:pt idx="83">
                  <c:v>44487</c:v>
                </c:pt>
                <c:pt idx="84">
                  <c:v>44484</c:v>
                </c:pt>
                <c:pt idx="85">
                  <c:v>44483</c:v>
                </c:pt>
                <c:pt idx="86">
                  <c:v>44482</c:v>
                </c:pt>
                <c:pt idx="87">
                  <c:v>44481</c:v>
                </c:pt>
                <c:pt idx="88">
                  <c:v>44480</c:v>
                </c:pt>
                <c:pt idx="89">
                  <c:v>44477</c:v>
                </c:pt>
                <c:pt idx="90">
                  <c:v>44476</c:v>
                </c:pt>
                <c:pt idx="91">
                  <c:v>44475</c:v>
                </c:pt>
                <c:pt idx="92">
                  <c:v>44474</c:v>
                </c:pt>
                <c:pt idx="93">
                  <c:v>44473</c:v>
                </c:pt>
                <c:pt idx="94">
                  <c:v>44470</c:v>
                </c:pt>
                <c:pt idx="95">
                  <c:v>44469</c:v>
                </c:pt>
                <c:pt idx="96">
                  <c:v>44468</c:v>
                </c:pt>
                <c:pt idx="97">
                  <c:v>44467</c:v>
                </c:pt>
                <c:pt idx="98">
                  <c:v>44466</c:v>
                </c:pt>
                <c:pt idx="99">
                  <c:v>44463</c:v>
                </c:pt>
                <c:pt idx="100">
                  <c:v>44462</c:v>
                </c:pt>
                <c:pt idx="101">
                  <c:v>44461</c:v>
                </c:pt>
                <c:pt idx="102">
                  <c:v>44460</c:v>
                </c:pt>
                <c:pt idx="103">
                  <c:v>44459</c:v>
                </c:pt>
                <c:pt idx="104">
                  <c:v>44456</c:v>
                </c:pt>
                <c:pt idx="105">
                  <c:v>44455</c:v>
                </c:pt>
                <c:pt idx="106">
                  <c:v>44454</c:v>
                </c:pt>
                <c:pt idx="107">
                  <c:v>44453</c:v>
                </c:pt>
                <c:pt idx="108">
                  <c:v>44452</c:v>
                </c:pt>
                <c:pt idx="109">
                  <c:v>44449</c:v>
                </c:pt>
                <c:pt idx="110">
                  <c:v>44448</c:v>
                </c:pt>
                <c:pt idx="111">
                  <c:v>44447</c:v>
                </c:pt>
                <c:pt idx="112">
                  <c:v>44446</c:v>
                </c:pt>
                <c:pt idx="113">
                  <c:v>44445</c:v>
                </c:pt>
                <c:pt idx="114">
                  <c:v>44442</c:v>
                </c:pt>
                <c:pt idx="115">
                  <c:v>44441</c:v>
                </c:pt>
                <c:pt idx="116">
                  <c:v>44440</c:v>
                </c:pt>
                <c:pt idx="117">
                  <c:v>44439</c:v>
                </c:pt>
                <c:pt idx="118">
                  <c:v>44438</c:v>
                </c:pt>
                <c:pt idx="119">
                  <c:v>44435</c:v>
                </c:pt>
                <c:pt idx="120">
                  <c:v>44434</c:v>
                </c:pt>
                <c:pt idx="121">
                  <c:v>44433</c:v>
                </c:pt>
                <c:pt idx="122">
                  <c:v>44432</c:v>
                </c:pt>
                <c:pt idx="123">
                  <c:v>44431</c:v>
                </c:pt>
                <c:pt idx="124">
                  <c:v>44428</c:v>
                </c:pt>
                <c:pt idx="125">
                  <c:v>44427</c:v>
                </c:pt>
                <c:pt idx="126">
                  <c:v>44426</c:v>
                </c:pt>
                <c:pt idx="127">
                  <c:v>44425</c:v>
                </c:pt>
                <c:pt idx="128">
                  <c:v>44424</c:v>
                </c:pt>
                <c:pt idx="129">
                  <c:v>44421</c:v>
                </c:pt>
                <c:pt idx="130">
                  <c:v>44420</c:v>
                </c:pt>
                <c:pt idx="131">
                  <c:v>44419</c:v>
                </c:pt>
                <c:pt idx="132">
                  <c:v>44418</c:v>
                </c:pt>
                <c:pt idx="133">
                  <c:v>44417</c:v>
                </c:pt>
                <c:pt idx="134">
                  <c:v>44414</c:v>
                </c:pt>
                <c:pt idx="135">
                  <c:v>44413</c:v>
                </c:pt>
                <c:pt idx="136">
                  <c:v>44412</c:v>
                </c:pt>
                <c:pt idx="137">
                  <c:v>44411</c:v>
                </c:pt>
                <c:pt idx="138">
                  <c:v>44410</c:v>
                </c:pt>
                <c:pt idx="139">
                  <c:v>44407</c:v>
                </c:pt>
                <c:pt idx="140">
                  <c:v>44406</c:v>
                </c:pt>
                <c:pt idx="141">
                  <c:v>44405</c:v>
                </c:pt>
                <c:pt idx="142">
                  <c:v>44404</c:v>
                </c:pt>
                <c:pt idx="143">
                  <c:v>44403</c:v>
                </c:pt>
                <c:pt idx="144">
                  <c:v>44400</c:v>
                </c:pt>
                <c:pt idx="145">
                  <c:v>44399</c:v>
                </c:pt>
                <c:pt idx="146">
                  <c:v>44398</c:v>
                </c:pt>
                <c:pt idx="147">
                  <c:v>44397</c:v>
                </c:pt>
                <c:pt idx="148">
                  <c:v>44396</c:v>
                </c:pt>
                <c:pt idx="149">
                  <c:v>44393</c:v>
                </c:pt>
                <c:pt idx="150">
                  <c:v>44392</c:v>
                </c:pt>
                <c:pt idx="151">
                  <c:v>44391</c:v>
                </c:pt>
                <c:pt idx="152">
                  <c:v>44390</c:v>
                </c:pt>
                <c:pt idx="153">
                  <c:v>44389</c:v>
                </c:pt>
                <c:pt idx="154">
                  <c:v>44386</c:v>
                </c:pt>
                <c:pt idx="155">
                  <c:v>44385</c:v>
                </c:pt>
                <c:pt idx="156">
                  <c:v>44384</c:v>
                </c:pt>
                <c:pt idx="157">
                  <c:v>44383</c:v>
                </c:pt>
                <c:pt idx="158">
                  <c:v>44382</c:v>
                </c:pt>
                <c:pt idx="159">
                  <c:v>44379</c:v>
                </c:pt>
                <c:pt idx="160">
                  <c:v>44378</c:v>
                </c:pt>
                <c:pt idx="161">
                  <c:v>44377</c:v>
                </c:pt>
                <c:pt idx="162">
                  <c:v>44376</c:v>
                </c:pt>
                <c:pt idx="163">
                  <c:v>44375</c:v>
                </c:pt>
                <c:pt idx="164">
                  <c:v>44372</c:v>
                </c:pt>
                <c:pt idx="165">
                  <c:v>44371</c:v>
                </c:pt>
                <c:pt idx="166">
                  <c:v>44370</c:v>
                </c:pt>
                <c:pt idx="167">
                  <c:v>44369</c:v>
                </c:pt>
                <c:pt idx="168">
                  <c:v>44368</c:v>
                </c:pt>
                <c:pt idx="169">
                  <c:v>44365</c:v>
                </c:pt>
                <c:pt idx="170">
                  <c:v>44364</c:v>
                </c:pt>
                <c:pt idx="171">
                  <c:v>44363</c:v>
                </c:pt>
                <c:pt idx="172">
                  <c:v>44362</c:v>
                </c:pt>
                <c:pt idx="173">
                  <c:v>44361</c:v>
                </c:pt>
                <c:pt idx="174">
                  <c:v>44358</c:v>
                </c:pt>
                <c:pt idx="175">
                  <c:v>44357</c:v>
                </c:pt>
                <c:pt idx="176">
                  <c:v>44356</c:v>
                </c:pt>
                <c:pt idx="177">
                  <c:v>44355</c:v>
                </c:pt>
                <c:pt idx="178">
                  <c:v>44354</c:v>
                </c:pt>
                <c:pt idx="179">
                  <c:v>44351</c:v>
                </c:pt>
                <c:pt idx="180">
                  <c:v>44350</c:v>
                </c:pt>
                <c:pt idx="181">
                  <c:v>44349</c:v>
                </c:pt>
                <c:pt idx="182">
                  <c:v>44348</c:v>
                </c:pt>
                <c:pt idx="183">
                  <c:v>44347</c:v>
                </c:pt>
                <c:pt idx="184">
                  <c:v>44344</c:v>
                </c:pt>
                <c:pt idx="185">
                  <c:v>44343</c:v>
                </c:pt>
                <c:pt idx="186">
                  <c:v>44342</c:v>
                </c:pt>
                <c:pt idx="187">
                  <c:v>44341</c:v>
                </c:pt>
                <c:pt idx="188">
                  <c:v>44337</c:v>
                </c:pt>
                <c:pt idx="189">
                  <c:v>44336</c:v>
                </c:pt>
                <c:pt idx="190">
                  <c:v>44335</c:v>
                </c:pt>
                <c:pt idx="191">
                  <c:v>44334</c:v>
                </c:pt>
                <c:pt idx="192">
                  <c:v>44333</c:v>
                </c:pt>
                <c:pt idx="193">
                  <c:v>44330</c:v>
                </c:pt>
                <c:pt idx="194">
                  <c:v>44329</c:v>
                </c:pt>
                <c:pt idx="195">
                  <c:v>44328</c:v>
                </c:pt>
                <c:pt idx="196">
                  <c:v>44327</c:v>
                </c:pt>
                <c:pt idx="197">
                  <c:v>44326</c:v>
                </c:pt>
                <c:pt idx="198">
                  <c:v>44323</c:v>
                </c:pt>
                <c:pt idx="199">
                  <c:v>44322</c:v>
                </c:pt>
                <c:pt idx="200">
                  <c:v>44321</c:v>
                </c:pt>
                <c:pt idx="201">
                  <c:v>44320</c:v>
                </c:pt>
                <c:pt idx="202">
                  <c:v>44319</c:v>
                </c:pt>
                <c:pt idx="203">
                  <c:v>44316</c:v>
                </c:pt>
                <c:pt idx="204">
                  <c:v>44315</c:v>
                </c:pt>
                <c:pt idx="205">
                  <c:v>44314</c:v>
                </c:pt>
                <c:pt idx="206">
                  <c:v>44313</c:v>
                </c:pt>
                <c:pt idx="207">
                  <c:v>44312</c:v>
                </c:pt>
                <c:pt idx="208">
                  <c:v>44309</c:v>
                </c:pt>
                <c:pt idx="209">
                  <c:v>44308</c:v>
                </c:pt>
                <c:pt idx="210">
                  <c:v>44307</c:v>
                </c:pt>
                <c:pt idx="211">
                  <c:v>44306</c:v>
                </c:pt>
                <c:pt idx="212">
                  <c:v>44305</c:v>
                </c:pt>
                <c:pt idx="213">
                  <c:v>44302</c:v>
                </c:pt>
                <c:pt idx="214">
                  <c:v>44301</c:v>
                </c:pt>
                <c:pt idx="215">
                  <c:v>44300</c:v>
                </c:pt>
                <c:pt idx="216">
                  <c:v>44299</c:v>
                </c:pt>
                <c:pt idx="217">
                  <c:v>44298</c:v>
                </c:pt>
                <c:pt idx="218">
                  <c:v>44295</c:v>
                </c:pt>
                <c:pt idx="219">
                  <c:v>44294</c:v>
                </c:pt>
                <c:pt idx="220">
                  <c:v>44293</c:v>
                </c:pt>
                <c:pt idx="221">
                  <c:v>44292</c:v>
                </c:pt>
                <c:pt idx="222">
                  <c:v>44287</c:v>
                </c:pt>
                <c:pt idx="223">
                  <c:v>44286</c:v>
                </c:pt>
                <c:pt idx="224">
                  <c:v>44285</c:v>
                </c:pt>
                <c:pt idx="225">
                  <c:v>44284</c:v>
                </c:pt>
                <c:pt idx="226">
                  <c:v>44281</c:v>
                </c:pt>
                <c:pt idx="227">
                  <c:v>44280</c:v>
                </c:pt>
                <c:pt idx="228">
                  <c:v>44279</c:v>
                </c:pt>
                <c:pt idx="229">
                  <c:v>44278</c:v>
                </c:pt>
                <c:pt idx="230">
                  <c:v>44277</c:v>
                </c:pt>
                <c:pt idx="231">
                  <c:v>44274</c:v>
                </c:pt>
                <c:pt idx="232">
                  <c:v>44273</c:v>
                </c:pt>
                <c:pt idx="233">
                  <c:v>44272</c:v>
                </c:pt>
                <c:pt idx="234">
                  <c:v>44271</c:v>
                </c:pt>
                <c:pt idx="235">
                  <c:v>44270</c:v>
                </c:pt>
                <c:pt idx="236">
                  <c:v>44267</c:v>
                </c:pt>
                <c:pt idx="237">
                  <c:v>44266</c:v>
                </c:pt>
                <c:pt idx="238">
                  <c:v>44265</c:v>
                </c:pt>
                <c:pt idx="239">
                  <c:v>44264</c:v>
                </c:pt>
                <c:pt idx="240">
                  <c:v>44263</c:v>
                </c:pt>
                <c:pt idx="241">
                  <c:v>44260</c:v>
                </c:pt>
                <c:pt idx="242">
                  <c:v>44259</c:v>
                </c:pt>
                <c:pt idx="243">
                  <c:v>44258</c:v>
                </c:pt>
                <c:pt idx="244">
                  <c:v>44257</c:v>
                </c:pt>
                <c:pt idx="245">
                  <c:v>44256</c:v>
                </c:pt>
                <c:pt idx="246">
                  <c:v>44253</c:v>
                </c:pt>
                <c:pt idx="247">
                  <c:v>44252</c:v>
                </c:pt>
                <c:pt idx="248">
                  <c:v>44251</c:v>
                </c:pt>
                <c:pt idx="249">
                  <c:v>44250</c:v>
                </c:pt>
                <c:pt idx="250">
                  <c:v>44249</c:v>
                </c:pt>
                <c:pt idx="251">
                  <c:v>44246</c:v>
                </c:pt>
                <c:pt idx="252">
                  <c:v>44245</c:v>
                </c:pt>
              </c:numCache>
            </c:numRef>
          </c:cat>
          <c:val>
            <c:numRef>
              <c:f>'Bank Sector OOS'!$AC$5:$AC$257</c:f>
              <c:numCache>
                <c:formatCode>0.0_ </c:formatCode>
                <c:ptCount val="253"/>
                <c:pt idx="0">
                  <c:v>15.591403077714356</c:v>
                </c:pt>
                <c:pt idx="1">
                  <c:v>15.57177570376362</c:v>
                </c:pt>
                <c:pt idx="2">
                  <c:v>15.520587890230077</c:v>
                </c:pt>
                <c:pt idx="3">
                  <c:v>15.458283606797668</c:v>
                </c:pt>
                <c:pt idx="4">
                  <c:v>15.394441027956129</c:v>
                </c:pt>
                <c:pt idx="5">
                  <c:v>15.336126616091034</c:v>
                </c:pt>
                <c:pt idx="6">
                  <c:v>15.293100865476623</c:v>
                </c:pt>
                <c:pt idx="7">
                  <c:v>15.26214230447501</c:v>
                </c:pt>
                <c:pt idx="8">
                  <c:v>15.220496946162939</c:v>
                </c:pt>
                <c:pt idx="9">
                  <c:v>15.179703632105211</c:v>
                </c:pt>
                <c:pt idx="10">
                  <c:v>15.140096986043499</c:v>
                </c:pt>
                <c:pt idx="11">
                  <c:v>15.123414019563739</c:v>
                </c:pt>
                <c:pt idx="12">
                  <c:v>15.107511538154341</c:v>
                </c:pt>
                <c:pt idx="13">
                  <c:v>15.072995092509814</c:v>
                </c:pt>
                <c:pt idx="14">
                  <c:v>15.05182234026911</c:v>
                </c:pt>
                <c:pt idx="15">
                  <c:v>15.059396294770426</c:v>
                </c:pt>
                <c:pt idx="16">
                  <c:v>15.095354659927006</c:v>
                </c:pt>
                <c:pt idx="17">
                  <c:v>15.091999808887488</c:v>
                </c:pt>
                <c:pt idx="18">
                  <c:v>15.065654968121105</c:v>
                </c:pt>
                <c:pt idx="19">
                  <c:v>15.033631172819112</c:v>
                </c:pt>
                <c:pt idx="20">
                  <c:v>14.988364357151463</c:v>
                </c:pt>
                <c:pt idx="21">
                  <c:v>14.931423967989494</c:v>
                </c:pt>
                <c:pt idx="22">
                  <c:v>14.854970379574974</c:v>
                </c:pt>
                <c:pt idx="23">
                  <c:v>14.77145109540773</c:v>
                </c:pt>
                <c:pt idx="24">
                  <c:v>14.696240826125504</c:v>
                </c:pt>
                <c:pt idx="25">
                  <c:v>14.630602262410019</c:v>
                </c:pt>
                <c:pt idx="26">
                  <c:v>14.564850694300365</c:v>
                </c:pt>
                <c:pt idx="27">
                  <c:v>14.497185224941768</c:v>
                </c:pt>
                <c:pt idx="28">
                  <c:v>14.435749723213613</c:v>
                </c:pt>
                <c:pt idx="29">
                  <c:v>14.381663497228343</c:v>
                </c:pt>
                <c:pt idx="30">
                  <c:v>14.326881669450987</c:v>
                </c:pt>
                <c:pt idx="31">
                  <c:v>14.29797695699933</c:v>
                </c:pt>
                <c:pt idx="32">
                  <c:v>14.278389160930317</c:v>
                </c:pt>
                <c:pt idx="33">
                  <c:v>14.259795309959994</c:v>
                </c:pt>
                <c:pt idx="34">
                  <c:v>14.236057055474475</c:v>
                </c:pt>
                <c:pt idx="35">
                  <c:v>14.217440300679611</c:v>
                </c:pt>
                <c:pt idx="36">
                  <c:v>14.203746528312687</c:v>
                </c:pt>
                <c:pt idx="37">
                  <c:v>14.204418702679078</c:v>
                </c:pt>
                <c:pt idx="38">
                  <c:v>14.209826889070738</c:v>
                </c:pt>
                <c:pt idx="39">
                  <c:v>14.238090812454926</c:v>
                </c:pt>
                <c:pt idx="40">
                  <c:v>14.256303971934575</c:v>
                </c:pt>
                <c:pt idx="41">
                  <c:v>14.26294562517144</c:v>
                </c:pt>
                <c:pt idx="42">
                  <c:v>14.291286702769469</c:v>
                </c:pt>
                <c:pt idx="43">
                  <c:v>14.31385819951219</c:v>
                </c:pt>
                <c:pt idx="44">
                  <c:v>14.34626221327165</c:v>
                </c:pt>
                <c:pt idx="45">
                  <c:v>14.366832021083487</c:v>
                </c:pt>
                <c:pt idx="46">
                  <c:v>14.382889401847866</c:v>
                </c:pt>
                <c:pt idx="47">
                  <c:v>14.395364533009786</c:v>
                </c:pt>
                <c:pt idx="48">
                  <c:v>14.399044845631149</c:v>
                </c:pt>
                <c:pt idx="49">
                  <c:v>14.416634145329848</c:v>
                </c:pt>
                <c:pt idx="50">
                  <c:v>14.454195120869837</c:v>
                </c:pt>
                <c:pt idx="51">
                  <c:v>14.48676030161948</c:v>
                </c:pt>
                <c:pt idx="52">
                  <c:v>14.518398943110478</c:v>
                </c:pt>
                <c:pt idx="53">
                  <c:v>14.573460939187063</c:v>
                </c:pt>
                <c:pt idx="54">
                  <c:v>14.626665141889619</c:v>
                </c:pt>
                <c:pt idx="55">
                  <c:v>14.695814462019937</c:v>
                </c:pt>
                <c:pt idx="56">
                  <c:v>14.696905114573035</c:v>
                </c:pt>
                <c:pt idx="57">
                  <c:v>14.701243398336691</c:v>
                </c:pt>
                <c:pt idx="58">
                  <c:v>14.70643259822198</c:v>
                </c:pt>
                <c:pt idx="59">
                  <c:v>14.708807260168323</c:v>
                </c:pt>
                <c:pt idx="60">
                  <c:v>14.724035347076482</c:v>
                </c:pt>
                <c:pt idx="61">
                  <c:v>14.716589508943825</c:v>
                </c:pt>
                <c:pt idx="62">
                  <c:v>14.698423268181328</c:v>
                </c:pt>
                <c:pt idx="63">
                  <c:v>14.678728321159351</c:v>
                </c:pt>
                <c:pt idx="64">
                  <c:v>14.656847515722063</c:v>
                </c:pt>
                <c:pt idx="65">
                  <c:v>14.642285275427032</c:v>
                </c:pt>
                <c:pt idx="66">
                  <c:v>14.620511846146137</c:v>
                </c:pt>
                <c:pt idx="67">
                  <c:v>14.604823007949317</c:v>
                </c:pt>
                <c:pt idx="68">
                  <c:v>14.593983215394097</c:v>
                </c:pt>
                <c:pt idx="69">
                  <c:v>14.572188954386794</c:v>
                </c:pt>
                <c:pt idx="70">
                  <c:v>14.546133020206572</c:v>
                </c:pt>
                <c:pt idx="71">
                  <c:v>14.528487021600128</c:v>
                </c:pt>
                <c:pt idx="72">
                  <c:v>14.49058957481393</c:v>
                </c:pt>
                <c:pt idx="73">
                  <c:v>14.455319890318338</c:v>
                </c:pt>
                <c:pt idx="74">
                  <c:v>14.411824710340291</c:v>
                </c:pt>
                <c:pt idx="75">
                  <c:v>14.380088483467206</c:v>
                </c:pt>
                <c:pt idx="76">
                  <c:v>14.352784240947702</c:v>
                </c:pt>
                <c:pt idx="77">
                  <c:v>14.321390050668233</c:v>
                </c:pt>
                <c:pt idx="78">
                  <c:v>14.275416950714318</c:v>
                </c:pt>
                <c:pt idx="79">
                  <c:v>14.231376740418753</c:v>
                </c:pt>
                <c:pt idx="80">
                  <c:v>14.191747550102804</c:v>
                </c:pt>
                <c:pt idx="81">
                  <c:v>14.152695657006445</c:v>
                </c:pt>
                <c:pt idx="82">
                  <c:v>14.104881564386199</c:v>
                </c:pt>
                <c:pt idx="83">
                  <c:v>14.056114775723177</c:v>
                </c:pt>
                <c:pt idx="84">
                  <c:v>14.006053725773052</c:v>
                </c:pt>
                <c:pt idx="85">
                  <c:v>13.95157467237809</c:v>
                </c:pt>
                <c:pt idx="86">
                  <c:v>13.906993615300717</c:v>
                </c:pt>
                <c:pt idx="87">
                  <c:v>13.870234554286972</c:v>
                </c:pt>
                <c:pt idx="88">
                  <c:v>13.813147282168831</c:v>
                </c:pt>
                <c:pt idx="89">
                  <c:v>13.753640198180475</c:v>
                </c:pt>
                <c:pt idx="90">
                  <c:v>13.697477453227403</c:v>
                </c:pt>
                <c:pt idx="91">
                  <c:v>13.639786243105155</c:v>
                </c:pt>
                <c:pt idx="92">
                  <c:v>13.5968749495262</c:v>
                </c:pt>
                <c:pt idx="93">
                  <c:v>13.549211152941798</c:v>
                </c:pt>
                <c:pt idx="94">
                  <c:v>13.532605025558471</c:v>
                </c:pt>
                <c:pt idx="95">
                  <c:v>13.507405372148709</c:v>
                </c:pt>
                <c:pt idx="96">
                  <c:v>13.475364363331376</c:v>
                </c:pt>
                <c:pt idx="97">
                  <c:v>13.44401018149216</c:v>
                </c:pt>
                <c:pt idx="98">
                  <c:v>13.423735021595066</c:v>
                </c:pt>
                <c:pt idx="99">
                  <c:v>13.38661329894645</c:v>
                </c:pt>
                <c:pt idx="100">
                  <c:v>13.373828009218618</c:v>
                </c:pt>
                <c:pt idx="101">
                  <c:v>13.360850630544039</c:v>
                </c:pt>
                <c:pt idx="102">
                  <c:v>13.365047225753973</c:v>
                </c:pt>
                <c:pt idx="103">
                  <c:v>13.397809103392177</c:v>
                </c:pt>
                <c:pt idx="104">
                  <c:v>13.434071800177845</c:v>
                </c:pt>
                <c:pt idx="105">
                  <c:v>13.423869855362524</c:v>
                </c:pt>
                <c:pt idx="106">
                  <c:v>13.419447086766835</c:v>
                </c:pt>
                <c:pt idx="107">
                  <c:v>13.421339989302478</c:v>
                </c:pt>
                <c:pt idx="108">
                  <c:v>13.423225505806096</c:v>
                </c:pt>
                <c:pt idx="109">
                  <c:v>13.417378988965137</c:v>
                </c:pt>
                <c:pt idx="110">
                  <c:v>13.426439608893768</c:v>
                </c:pt>
                <c:pt idx="111">
                  <c:v>13.429228547438164</c:v>
                </c:pt>
                <c:pt idx="112">
                  <c:v>13.43469258519252</c:v>
                </c:pt>
                <c:pt idx="113">
                  <c:v>13.427981728998901</c:v>
                </c:pt>
                <c:pt idx="114">
                  <c:v>13.418049434447102</c:v>
                </c:pt>
                <c:pt idx="115">
                  <c:v>13.414880429926212</c:v>
                </c:pt>
                <c:pt idx="116">
                  <c:v>13.405423907852157</c:v>
                </c:pt>
                <c:pt idx="117">
                  <c:v>13.396142798048857</c:v>
                </c:pt>
                <c:pt idx="118">
                  <c:v>13.395876784121191</c:v>
                </c:pt>
                <c:pt idx="119">
                  <c:v>13.395868286474375</c:v>
                </c:pt>
                <c:pt idx="120">
                  <c:v>13.388824720024331</c:v>
                </c:pt>
                <c:pt idx="121">
                  <c:v>13.382950562784631</c:v>
                </c:pt>
                <c:pt idx="122">
                  <c:v>13.369360946424948</c:v>
                </c:pt>
                <c:pt idx="123">
                  <c:v>13.370420322040459</c:v>
                </c:pt>
                <c:pt idx="124">
                  <c:v>13.371552758043247</c:v>
                </c:pt>
                <c:pt idx="125">
                  <c:v>13.379246051701401</c:v>
                </c:pt>
                <c:pt idx="126">
                  <c:v>13.389952675956669</c:v>
                </c:pt>
                <c:pt idx="127">
                  <c:v>13.37877699843644</c:v>
                </c:pt>
                <c:pt idx="128">
                  <c:v>13.373175412121709</c:v>
                </c:pt>
                <c:pt idx="129">
                  <c:v>13.3536702681301</c:v>
                </c:pt>
                <c:pt idx="130">
                  <c:v>13.322199252139072</c:v>
                </c:pt>
                <c:pt idx="131">
                  <c:v>13.289385407459006</c:v>
                </c:pt>
                <c:pt idx="132">
                  <c:v>13.250170607973418</c:v>
                </c:pt>
                <c:pt idx="133">
                  <c:v>13.216665132661239</c:v>
                </c:pt>
                <c:pt idx="134">
                  <c:v>13.182090314224082</c:v>
                </c:pt>
                <c:pt idx="135">
                  <c:v>13.148579301411949</c:v>
                </c:pt>
                <c:pt idx="136">
                  <c:v>13.130826149785188</c:v>
                </c:pt>
                <c:pt idx="137">
                  <c:v>13.11833140149451</c:v>
                </c:pt>
                <c:pt idx="138">
                  <c:v>13.113112877459649</c:v>
                </c:pt>
                <c:pt idx="139">
                  <c:v>13.116913765560314</c:v>
                </c:pt>
                <c:pt idx="140">
                  <c:v>13.120011266633439</c:v>
                </c:pt>
                <c:pt idx="141">
                  <c:v>13.115598250539191</c:v>
                </c:pt>
                <c:pt idx="142">
                  <c:v>13.121915371266031</c:v>
                </c:pt>
                <c:pt idx="143">
                  <c:v>13.127426776180929</c:v>
                </c:pt>
                <c:pt idx="144">
                  <c:v>13.12835276074513</c:v>
                </c:pt>
                <c:pt idx="145">
                  <c:v>13.143963295968932</c:v>
                </c:pt>
                <c:pt idx="146">
                  <c:v>13.170581454311616</c:v>
                </c:pt>
                <c:pt idx="147">
                  <c:v>13.197656037367588</c:v>
                </c:pt>
                <c:pt idx="148">
                  <c:v>13.252115074427421</c:v>
                </c:pt>
                <c:pt idx="149">
                  <c:v>13.319709217491379</c:v>
                </c:pt>
                <c:pt idx="150">
                  <c:v>13.357896060076991</c:v>
                </c:pt>
                <c:pt idx="151">
                  <c:v>13.384785443530575</c:v>
                </c:pt>
                <c:pt idx="152">
                  <c:v>13.404563749980959</c:v>
                </c:pt>
                <c:pt idx="153">
                  <c:v>13.428602629289989</c:v>
                </c:pt>
                <c:pt idx="154">
                  <c:v>13.44423039682723</c:v>
                </c:pt>
                <c:pt idx="155">
                  <c:v>13.463556631091176</c:v>
                </c:pt>
                <c:pt idx="156">
                  <c:v>13.505319157373325</c:v>
                </c:pt>
                <c:pt idx="157">
                  <c:v>13.527341168226657</c:v>
                </c:pt>
                <c:pt idx="158">
                  <c:v>13.549916421207806</c:v>
                </c:pt>
                <c:pt idx="159">
                  <c:v>13.549634795084206</c:v>
                </c:pt>
                <c:pt idx="160">
                  <c:v>13.565747539572772</c:v>
                </c:pt>
                <c:pt idx="161">
                  <c:v>13.570281852646756</c:v>
                </c:pt>
                <c:pt idx="162">
                  <c:v>13.588921980415497</c:v>
                </c:pt>
                <c:pt idx="163">
                  <c:v>13.599606254926911</c:v>
                </c:pt>
                <c:pt idx="164">
                  <c:v>13.6154411690598</c:v>
                </c:pt>
                <c:pt idx="165">
                  <c:v>13.612230215201855</c:v>
                </c:pt>
                <c:pt idx="166">
                  <c:v>13.615556436939913</c:v>
                </c:pt>
                <c:pt idx="167">
                  <c:v>13.630008605004734</c:v>
                </c:pt>
                <c:pt idx="168">
                  <c:v>13.643664370867128</c:v>
                </c:pt>
                <c:pt idx="169">
                  <c:v>13.65729639644417</c:v>
                </c:pt>
                <c:pt idx="170">
                  <c:v>13.676696147923078</c:v>
                </c:pt>
                <c:pt idx="171">
                  <c:v>13.668882089159151</c:v>
                </c:pt>
                <c:pt idx="172">
                  <c:v>13.666322233239093</c:v>
                </c:pt>
                <c:pt idx="173">
                  <c:v>13.65489618035903</c:v>
                </c:pt>
                <c:pt idx="174">
                  <c:v>13.638268330728616</c:v>
                </c:pt>
                <c:pt idx="175">
                  <c:v>13.623942008709898</c:v>
                </c:pt>
                <c:pt idx="176">
                  <c:v>13.608213871379546</c:v>
                </c:pt>
                <c:pt idx="177">
                  <c:v>13.594711379750548</c:v>
                </c:pt>
                <c:pt idx="178">
                  <c:v>13.570622509388516</c:v>
                </c:pt>
                <c:pt idx="179">
                  <c:v>13.535355096242895</c:v>
                </c:pt>
                <c:pt idx="180">
                  <c:v>13.50455199943206</c:v>
                </c:pt>
                <c:pt idx="181">
                  <c:v>13.462245240772202</c:v>
                </c:pt>
                <c:pt idx="182">
                  <c:v>13.420469050480628</c:v>
                </c:pt>
                <c:pt idx="183">
                  <c:v>13.380225536720671</c:v>
                </c:pt>
                <c:pt idx="184">
                  <c:v>13.347413504770373</c:v>
                </c:pt>
                <c:pt idx="185">
                  <c:v>13.304476505099363</c:v>
                </c:pt>
                <c:pt idx="186">
                  <c:v>13.264923160623455</c:v>
                </c:pt>
                <c:pt idx="187">
                  <c:v>13.240297171700934</c:v>
                </c:pt>
                <c:pt idx="188">
                  <c:v>13.203214218025135</c:v>
                </c:pt>
                <c:pt idx="189">
                  <c:v>13.168401405475143</c:v>
                </c:pt>
                <c:pt idx="190">
                  <c:v>13.138222192059635</c:v>
                </c:pt>
                <c:pt idx="191">
                  <c:v>13.112444412201677</c:v>
                </c:pt>
                <c:pt idx="192">
                  <c:v>13.071371613043171</c:v>
                </c:pt>
                <c:pt idx="193">
                  <c:v>13.031604138080629</c:v>
                </c:pt>
                <c:pt idx="194">
                  <c:v>12.986335457948257</c:v>
                </c:pt>
                <c:pt idx="195">
                  <c:v>12.955462041255034</c:v>
                </c:pt>
                <c:pt idx="196">
                  <c:v>12.918597354445035</c:v>
                </c:pt>
                <c:pt idx="197">
                  <c:v>12.886086827165382</c:v>
                </c:pt>
                <c:pt idx="198">
                  <c:v>12.8345066083492</c:v>
                </c:pt>
                <c:pt idx="199">
                  <c:v>12.798265684787076</c:v>
                </c:pt>
                <c:pt idx="200">
                  <c:v>12.761594352703426</c:v>
                </c:pt>
                <c:pt idx="201">
                  <c:v>12.723359480476073</c:v>
                </c:pt>
                <c:pt idx="202">
                  <c:v>12.705798065336493</c:v>
                </c:pt>
                <c:pt idx="203">
                  <c:v>12.672956552601077</c:v>
                </c:pt>
                <c:pt idx="204">
                  <c:v>12.637850107952874</c:v>
                </c:pt>
                <c:pt idx="205">
                  <c:v>12.596460460225485</c:v>
                </c:pt>
                <c:pt idx="206">
                  <c:v>12.564216354034137</c:v>
                </c:pt>
                <c:pt idx="207">
                  <c:v>12.543265757760627</c:v>
                </c:pt>
                <c:pt idx="208">
                  <c:v>12.536180637606188</c:v>
                </c:pt>
                <c:pt idx="209">
                  <c:v>12.545572405716959</c:v>
                </c:pt>
                <c:pt idx="210">
                  <c:v>12.55712912335261</c:v>
                </c:pt>
                <c:pt idx="211">
                  <c:v>12.571000097376926</c:v>
                </c:pt>
                <c:pt idx="212">
                  <c:v>12.580172517885678</c:v>
                </c:pt>
                <c:pt idx="213">
                  <c:v>12.557563726015724</c:v>
                </c:pt>
                <c:pt idx="214">
                  <c:v>12.540154327809912</c:v>
                </c:pt>
                <c:pt idx="215">
                  <c:v>12.535613246969216</c:v>
                </c:pt>
                <c:pt idx="216">
                  <c:v>12.520138298484333</c:v>
                </c:pt>
                <c:pt idx="217">
                  <c:v>12.507182319069459</c:v>
                </c:pt>
                <c:pt idx="218">
                  <c:v>12.489194892798386</c:v>
                </c:pt>
                <c:pt idx="219">
                  <c:v>12.472173850922413</c:v>
                </c:pt>
                <c:pt idx="220">
                  <c:v>12.449151357882577</c:v>
                </c:pt>
                <c:pt idx="221">
                  <c:v>12.422196279115859</c:v>
                </c:pt>
                <c:pt idx="222">
                  <c:v>12.396140850089365</c:v>
                </c:pt>
                <c:pt idx="223">
                  <c:v>12.371598839750702</c:v>
                </c:pt>
                <c:pt idx="224">
                  <c:v>12.347295311457644</c:v>
                </c:pt>
                <c:pt idx="225">
                  <c:v>12.309591539834033</c:v>
                </c:pt>
                <c:pt idx="226">
                  <c:v>12.293011646029482</c:v>
                </c:pt>
                <c:pt idx="227">
                  <c:v>12.265771069893583</c:v>
                </c:pt>
                <c:pt idx="228">
                  <c:v>12.245617350575898</c:v>
                </c:pt>
                <c:pt idx="229">
                  <c:v>12.217453029925961</c:v>
                </c:pt>
                <c:pt idx="230">
                  <c:v>12.19644979061051</c:v>
                </c:pt>
                <c:pt idx="231">
                  <c:v>12.1717911554802</c:v>
                </c:pt>
                <c:pt idx="232">
                  <c:v>12.134949166202972</c:v>
                </c:pt>
                <c:pt idx="233">
                  <c:v>12.075428419044556</c:v>
                </c:pt>
                <c:pt idx="234">
                  <c:v>12.029595896220041</c:v>
                </c:pt>
                <c:pt idx="235">
                  <c:v>11.98777492354556</c:v>
                </c:pt>
                <c:pt idx="236">
                  <c:v>11.944586987238356</c:v>
                </c:pt>
                <c:pt idx="237">
                  <c:v>11.88945505532376</c:v>
                </c:pt>
                <c:pt idx="238">
                  <c:v>11.842107128104708</c:v>
                </c:pt>
                <c:pt idx="239">
                  <c:v>11.780873136939514</c:v>
                </c:pt>
                <c:pt idx="240">
                  <c:v>11.713623008452583</c:v>
                </c:pt>
                <c:pt idx="241">
                  <c:v>11.632631491794138</c:v>
                </c:pt>
                <c:pt idx="242">
                  <c:v>11.574744008469596</c:v>
                </c:pt>
                <c:pt idx="243">
                  <c:v>11.521553940088188</c:v>
                </c:pt>
                <c:pt idx="244">
                  <c:v>11.460833522163234</c:v>
                </c:pt>
                <c:pt idx="245">
                  <c:v>11.415925489208975</c:v>
                </c:pt>
                <c:pt idx="246">
                  <c:v>11.371506557430283</c:v>
                </c:pt>
                <c:pt idx="247">
                  <c:v>11.332162182080646</c:v>
                </c:pt>
                <c:pt idx="248">
                  <c:v>11.27341474636207</c:v>
                </c:pt>
                <c:pt idx="249">
                  <c:v>11.214753694387039</c:v>
                </c:pt>
                <c:pt idx="250">
                  <c:v>11.162667742275801</c:v>
                </c:pt>
                <c:pt idx="251">
                  <c:v>11.112644827949994</c:v>
                </c:pt>
                <c:pt idx="252">
                  <c:v>11.063999643670684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26-4B62-9B92-2651626BC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326351"/>
        <c:axId val="1573333423"/>
      </c:lineChart>
      <c:dateAx>
        <c:axId val="1573326351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3333423"/>
        <c:crosses val="autoZero"/>
        <c:auto val="1"/>
        <c:lblOffset val="100"/>
        <c:baseTimeUnit val="days"/>
      </c:dateAx>
      <c:valAx>
        <c:axId val="1573333423"/>
        <c:scaling>
          <c:orientation val="minMax"/>
          <c:min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332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323245</xdr:colOff>
      <xdr:row>11</xdr:row>
      <xdr:rowOff>67461</xdr:rowOff>
    </xdr:from>
    <xdr:to>
      <xdr:col>20</xdr:col>
      <xdr:colOff>103544</xdr:colOff>
      <xdr:row>16</xdr:row>
      <xdr:rowOff>138179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6FF7D1B0-1DD3-468C-BCDA-CE0989D63E33}"/>
            </a:ext>
          </a:extLst>
        </xdr:cNvPr>
        <xdr:cNvGrpSpPr/>
      </xdr:nvGrpSpPr>
      <xdr:grpSpPr>
        <a:xfrm>
          <a:off x="3387810" y="2138113"/>
          <a:ext cx="8973995" cy="981805"/>
          <a:chOff x="1130443" y="2034900"/>
          <a:chExt cx="11490182" cy="1803675"/>
        </a:xfrm>
      </xdr:grpSpPr>
      <xdr:grpSp>
        <xdr:nvGrpSpPr>
          <xdr:cNvPr id="3" name="群組 2">
            <a:extLst>
              <a:ext uri="{FF2B5EF4-FFF2-40B4-BE49-F238E27FC236}">
                <a16:creationId xmlns:a16="http://schemas.microsoft.com/office/drawing/2014/main" id="{32CC005E-CD68-4ED1-8FC5-2F05B53D85CE}"/>
              </a:ext>
            </a:extLst>
          </xdr:cNvPr>
          <xdr:cNvGrpSpPr/>
        </xdr:nvGrpSpPr>
        <xdr:grpSpPr>
          <a:xfrm>
            <a:off x="1130443" y="2034900"/>
            <a:ext cx="2754346" cy="880778"/>
            <a:chOff x="8734426" y="95250"/>
            <a:chExt cx="8401049" cy="6781800"/>
          </a:xfrm>
        </xdr:grpSpPr>
        <xdr:graphicFrame macro="">
          <xdr:nvGraphicFramePr>
            <xdr:cNvPr id="7" name="圖表 6">
              <a:extLst>
                <a:ext uri="{FF2B5EF4-FFF2-40B4-BE49-F238E27FC236}">
                  <a16:creationId xmlns:a16="http://schemas.microsoft.com/office/drawing/2014/main" id="{8960D303-EE38-46E1-8B9F-7F3B7375540C}"/>
                </a:ext>
              </a:extLst>
            </xdr:cNvPr>
            <xdr:cNvGraphicFramePr>
              <a:graphicFrameLocks/>
            </xdr:cNvGraphicFramePr>
          </xdr:nvGraphicFramePr>
          <xdr:xfrm>
            <a:off x="8734426" y="95250"/>
            <a:ext cx="8401049" cy="67818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3FC98239-D93E-4D70-A8F2-568EA7141037}"/>
                </a:ext>
              </a:extLst>
            </xdr:cNvPr>
            <xdr:cNvSpPr txBox="1"/>
          </xdr:nvSpPr>
          <xdr:spPr>
            <a:xfrm>
              <a:off x="9172574" y="3305175"/>
              <a:ext cx="1895475" cy="4381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TW" sz="1100"/>
                <a:t>3 loss trades made in this</a:t>
              </a:r>
              <a:br>
                <a:rPr lang="en-US" altLang="zh-TW" sz="1100"/>
              </a:br>
              <a:r>
                <a:rPr lang="en-US" altLang="zh-TW" sz="1100"/>
                <a:t>volatile consolidating period</a:t>
              </a:r>
              <a:endParaRPr lang="zh-TW" altLang="en-US" sz="1100"/>
            </a:p>
          </xdr:txBody>
        </xdr:sp>
      </xdr:grp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BFE4B37F-E07A-45F1-BCCD-5A1D0B170396}"/>
              </a:ext>
            </a:extLst>
          </xdr:cNvPr>
          <xdr:cNvSpPr/>
        </xdr:nvSpPr>
        <xdr:spPr>
          <a:xfrm>
            <a:off x="11258550" y="3419474"/>
            <a:ext cx="1362075" cy="419101"/>
          </a:xfrm>
          <a:prstGeom prst="rect">
            <a:avLst/>
          </a:prstGeom>
          <a:solidFill>
            <a:schemeClr val="accent1">
              <a:lumMod val="60000"/>
              <a:lumOff val="40000"/>
              <a:alpha val="42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0</xdr:col>
      <xdr:colOff>95250</xdr:colOff>
      <xdr:row>5</xdr:row>
      <xdr:rowOff>104775</xdr:rowOff>
    </xdr:from>
    <xdr:to>
      <xdr:col>10</xdr:col>
      <xdr:colOff>238125</xdr:colOff>
      <xdr:row>26</xdr:row>
      <xdr:rowOff>47625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47ED9033-6F18-4C02-8628-368F6AE15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29</xdr:row>
      <xdr:rowOff>133350</xdr:rowOff>
    </xdr:from>
    <xdr:to>
      <xdr:col>7</xdr:col>
      <xdr:colOff>600075</xdr:colOff>
      <xdr:row>50</xdr:row>
      <xdr:rowOff>76200</xdr:rowOff>
    </xdr:to>
    <xdr:grpSp>
      <xdr:nvGrpSpPr>
        <xdr:cNvPr id="16" name="群組 15">
          <a:extLst>
            <a:ext uri="{FF2B5EF4-FFF2-40B4-BE49-F238E27FC236}">
              <a16:creationId xmlns:a16="http://schemas.microsoft.com/office/drawing/2014/main" id="{9AB7C401-2FB7-483C-A98E-0CA546CA863A}"/>
            </a:ext>
          </a:extLst>
        </xdr:cNvPr>
        <xdr:cNvGrpSpPr/>
      </xdr:nvGrpSpPr>
      <xdr:grpSpPr>
        <a:xfrm>
          <a:off x="19050" y="5500480"/>
          <a:ext cx="4871416" cy="3769416"/>
          <a:chOff x="123825" y="95250"/>
          <a:chExt cx="8486776" cy="6772275"/>
        </a:xfrm>
      </xdr:grpSpPr>
      <xdr:graphicFrame macro="">
        <xdr:nvGraphicFramePr>
          <xdr:cNvPr id="22" name="圖表 21">
            <a:extLst>
              <a:ext uri="{FF2B5EF4-FFF2-40B4-BE49-F238E27FC236}">
                <a16:creationId xmlns:a16="http://schemas.microsoft.com/office/drawing/2014/main" id="{20A4A52E-B158-4062-A6F1-71B56012F3D0}"/>
              </a:ext>
            </a:extLst>
          </xdr:cNvPr>
          <xdr:cNvGraphicFramePr/>
        </xdr:nvGraphicFramePr>
        <xdr:xfrm>
          <a:off x="123825" y="95250"/>
          <a:ext cx="8486776" cy="67722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cxnSp macro="">
        <xdr:nvCxnSpPr>
          <xdr:cNvPr id="18" name="直線單箭頭接點 17">
            <a:extLst>
              <a:ext uri="{FF2B5EF4-FFF2-40B4-BE49-F238E27FC236}">
                <a16:creationId xmlns:a16="http://schemas.microsoft.com/office/drawing/2014/main" id="{7E6FB10E-363C-47F3-BBD3-55814FF19842}"/>
              </a:ext>
            </a:extLst>
          </xdr:cNvPr>
          <xdr:cNvCxnSpPr/>
        </xdr:nvCxnSpPr>
        <xdr:spPr>
          <a:xfrm flipV="1">
            <a:off x="4108775" y="681147"/>
            <a:ext cx="4001623" cy="23435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單箭頭接點 18">
            <a:extLst>
              <a:ext uri="{FF2B5EF4-FFF2-40B4-BE49-F238E27FC236}">
                <a16:creationId xmlns:a16="http://schemas.microsoft.com/office/drawing/2014/main" id="{654F4B7B-8FF1-4915-A04D-713646628F4A}"/>
              </a:ext>
            </a:extLst>
          </xdr:cNvPr>
          <xdr:cNvCxnSpPr/>
        </xdr:nvCxnSpPr>
        <xdr:spPr>
          <a:xfrm flipV="1">
            <a:off x="4622057" y="2163120"/>
            <a:ext cx="3771789" cy="21066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5</xdr:row>
      <xdr:rowOff>0</xdr:rowOff>
    </xdr:from>
    <xdr:to>
      <xdr:col>25</xdr:col>
      <xdr:colOff>428624</xdr:colOff>
      <xdr:row>25</xdr:row>
      <xdr:rowOff>47626</xdr:rowOff>
    </xdr:to>
    <xdr:graphicFrame macro="">
      <xdr:nvGraphicFramePr>
        <xdr:cNvPr id="39" name="圖表 38">
          <a:extLst>
            <a:ext uri="{FF2B5EF4-FFF2-40B4-BE49-F238E27FC236}">
              <a16:creationId xmlns:a16="http://schemas.microsoft.com/office/drawing/2014/main" id="{B220C69E-C598-47D8-AE98-1313E730B2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563218</xdr:colOff>
      <xdr:row>29</xdr:row>
      <xdr:rowOff>82826</xdr:rowOff>
    </xdr:from>
    <xdr:to>
      <xdr:col>22</xdr:col>
      <xdr:colOff>381001</xdr:colOff>
      <xdr:row>49</xdr:row>
      <xdr:rowOff>130451</xdr:rowOff>
    </xdr:to>
    <xdr:grpSp>
      <xdr:nvGrpSpPr>
        <xdr:cNvPr id="55" name="群組 54">
          <a:extLst>
            <a:ext uri="{FF2B5EF4-FFF2-40B4-BE49-F238E27FC236}">
              <a16:creationId xmlns:a16="http://schemas.microsoft.com/office/drawing/2014/main" id="{57D77582-10F5-4A03-9B80-287BE4064F46}"/>
            </a:ext>
          </a:extLst>
        </xdr:cNvPr>
        <xdr:cNvGrpSpPr/>
      </xdr:nvGrpSpPr>
      <xdr:grpSpPr>
        <a:xfrm>
          <a:off x="9144001" y="5449956"/>
          <a:ext cx="4721087" cy="3691973"/>
          <a:chOff x="9144000" y="5524500"/>
          <a:chExt cx="6524624" cy="3667125"/>
        </a:xfrm>
      </xdr:grpSpPr>
      <xdr:grpSp>
        <xdr:nvGrpSpPr>
          <xdr:cNvPr id="25" name="群組 24">
            <a:extLst>
              <a:ext uri="{FF2B5EF4-FFF2-40B4-BE49-F238E27FC236}">
                <a16:creationId xmlns:a16="http://schemas.microsoft.com/office/drawing/2014/main" id="{6AC7EA6F-5B32-4476-9628-DE86869D94E6}"/>
              </a:ext>
            </a:extLst>
          </xdr:cNvPr>
          <xdr:cNvGrpSpPr/>
        </xdr:nvGrpSpPr>
        <xdr:grpSpPr>
          <a:xfrm>
            <a:off x="9144000" y="5524500"/>
            <a:ext cx="6524624" cy="3667125"/>
            <a:chOff x="8734426" y="95250"/>
            <a:chExt cx="8401049" cy="6781800"/>
          </a:xfrm>
        </xdr:grpSpPr>
        <xdr:graphicFrame macro="">
          <xdr:nvGraphicFramePr>
            <xdr:cNvPr id="29" name="圖表 28">
              <a:extLst>
                <a:ext uri="{FF2B5EF4-FFF2-40B4-BE49-F238E27FC236}">
                  <a16:creationId xmlns:a16="http://schemas.microsoft.com/office/drawing/2014/main" id="{B249892A-8D46-4D32-8A5C-E660DC5B2CD3}"/>
                </a:ext>
              </a:extLst>
            </xdr:cNvPr>
            <xdr:cNvGraphicFramePr>
              <a:graphicFrameLocks/>
            </xdr:cNvGraphicFramePr>
          </xdr:nvGraphicFramePr>
          <xdr:xfrm>
            <a:off x="8734426" y="95250"/>
            <a:ext cx="8401049" cy="67818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">
          <xdr:nvSpPr>
            <xdr:cNvPr id="28" name="矩形 27">
              <a:extLst>
                <a:ext uri="{FF2B5EF4-FFF2-40B4-BE49-F238E27FC236}">
                  <a16:creationId xmlns:a16="http://schemas.microsoft.com/office/drawing/2014/main" id="{7CBC423F-FC7F-434C-853A-E3855521EA22}"/>
                </a:ext>
              </a:extLst>
            </xdr:cNvPr>
            <xdr:cNvSpPr/>
          </xdr:nvSpPr>
          <xdr:spPr>
            <a:xfrm>
              <a:off x="13621709" y="1890546"/>
              <a:ext cx="1361915" cy="1764868"/>
            </a:xfrm>
            <a:prstGeom prst="rect">
              <a:avLst/>
            </a:prstGeom>
            <a:solidFill>
              <a:schemeClr val="accent1">
                <a:lumMod val="60000"/>
                <a:lumOff val="40000"/>
                <a:alpha val="42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TW" altLang="en-US" sz="1100"/>
            </a:p>
          </xdr:txBody>
        </xdr:sp>
      </xdr:grpSp>
      <xdr:cxnSp macro="">
        <xdr:nvCxnSpPr>
          <xdr:cNvPr id="41" name="直線單箭頭接點 40">
            <a:extLst>
              <a:ext uri="{FF2B5EF4-FFF2-40B4-BE49-F238E27FC236}">
                <a16:creationId xmlns:a16="http://schemas.microsoft.com/office/drawing/2014/main" id="{DA36BEC4-B398-43B4-AD3B-466D07515BBC}"/>
              </a:ext>
            </a:extLst>
          </xdr:cNvPr>
          <xdr:cNvCxnSpPr/>
        </xdr:nvCxnSpPr>
        <xdr:spPr>
          <a:xfrm flipV="1">
            <a:off x="9968162" y="5820667"/>
            <a:ext cx="5379954" cy="1645372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單箭頭接點 41">
            <a:extLst>
              <a:ext uri="{FF2B5EF4-FFF2-40B4-BE49-F238E27FC236}">
                <a16:creationId xmlns:a16="http://schemas.microsoft.com/office/drawing/2014/main" id="{90C273FE-1FBE-41A5-8F82-BE69FA663831}"/>
              </a:ext>
            </a:extLst>
          </xdr:cNvPr>
          <xdr:cNvCxnSpPr/>
        </xdr:nvCxnSpPr>
        <xdr:spPr>
          <a:xfrm flipV="1">
            <a:off x="10162758" y="6692714"/>
            <a:ext cx="5414292" cy="1612466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單箭頭接點 43">
            <a:extLst>
              <a:ext uri="{FF2B5EF4-FFF2-40B4-BE49-F238E27FC236}">
                <a16:creationId xmlns:a16="http://schemas.microsoft.com/office/drawing/2014/main" id="{B15D7530-EDD8-4FF3-BE02-AF9E186C3056}"/>
              </a:ext>
            </a:extLst>
          </xdr:cNvPr>
          <xdr:cNvCxnSpPr>
            <a:endCxn id="28" idx="2"/>
          </xdr:cNvCxnSpPr>
        </xdr:nvCxnSpPr>
        <xdr:spPr>
          <a:xfrm flipH="1" flipV="1">
            <a:off x="13468541" y="7449589"/>
            <a:ext cx="13761" cy="263257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單箭頭接點 44">
            <a:extLst>
              <a:ext uri="{FF2B5EF4-FFF2-40B4-BE49-F238E27FC236}">
                <a16:creationId xmlns:a16="http://schemas.microsoft.com/office/drawing/2014/main" id="{C3719B73-9014-4ECC-BBA9-7A9809255729}"/>
              </a:ext>
            </a:extLst>
          </xdr:cNvPr>
          <xdr:cNvCxnSpPr/>
        </xdr:nvCxnSpPr>
        <xdr:spPr>
          <a:xfrm flipH="1" flipV="1">
            <a:off x="10669907" y="7771277"/>
            <a:ext cx="2377419" cy="155468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0.04638</cdr:x>
      <cdr:y>0.53652</cdr:y>
    </cdr:from>
    <cdr:to>
      <cdr:x>0.28612</cdr:x>
      <cdr:y>0.60955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8FB372AC-111E-44F6-9059-617C59614983}"/>
            </a:ext>
          </a:extLst>
        </cdr:cNvPr>
        <cdr:cNvSpPr/>
      </cdr:nvSpPr>
      <cdr:spPr>
        <a:xfrm xmlns:a="http://schemas.openxmlformats.org/drawingml/2006/main">
          <a:off x="389644" y="3638550"/>
          <a:ext cx="2014026" cy="4953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  <a:alpha val="42000"/>
          </a:schemeClr>
        </a:solidFill>
        <a:ln xmlns:a="http://schemas.openxmlformats.org/drawingml/2006/main" w="19050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HK"/>
        </a:p>
      </cdr:txBody>
    </cdr:sp>
  </cdr:relSizeAnchor>
  <cdr:relSizeAnchor xmlns:cdr="http://schemas.openxmlformats.org/drawingml/2006/chartDrawing">
    <cdr:from>
      <cdr:x>0.2997</cdr:x>
      <cdr:y>0.43118</cdr:y>
    </cdr:from>
    <cdr:to>
      <cdr:x>0.46825</cdr:x>
      <cdr:y>0.48736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3FC98239-D93E-4D70-A8F2-568EA7141037}"/>
            </a:ext>
          </a:extLst>
        </cdr:cNvPr>
        <cdr:cNvSpPr txBox="1"/>
      </cdr:nvSpPr>
      <cdr:spPr>
        <a:xfrm xmlns:a="http://schemas.openxmlformats.org/drawingml/2006/main">
          <a:off x="2517760" y="2924176"/>
          <a:ext cx="1416064" cy="38100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/>
            <a:t>1 trade made in this</a:t>
          </a:r>
          <a:r>
            <a:rPr lang="en-US" altLang="zh-TW" sz="1100" baseline="0"/>
            <a:t> </a:t>
          </a:r>
        </a:p>
        <a:p xmlns:a="http://schemas.openxmlformats.org/drawingml/2006/main">
          <a:r>
            <a:rPr lang="en-US" altLang="zh-TW" sz="1100"/>
            <a:t>consolidating</a:t>
          </a:r>
          <a:r>
            <a:rPr lang="en-US" altLang="zh-TW" sz="1100" baseline="0"/>
            <a:t> period</a:t>
          </a:r>
          <a:endParaRPr lang="zh-TW" alt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0.09649</cdr:x>
      <cdr:y>0.45766</cdr:y>
    </cdr:from>
    <cdr:to>
      <cdr:x>0.24912</cdr:x>
      <cdr:y>0.7134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8FB372AC-111E-44F6-9059-617C59614983}"/>
            </a:ext>
          </a:extLst>
        </cdr:cNvPr>
        <cdr:cNvSpPr/>
      </cdr:nvSpPr>
      <cdr:spPr>
        <a:xfrm xmlns:a="http://schemas.openxmlformats.org/drawingml/2006/main">
          <a:off x="455543" y="1689652"/>
          <a:ext cx="720586" cy="94421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60000"/>
            <a:lumOff val="40000"/>
            <a:alpha val="42000"/>
          </a:schemeClr>
        </a:solidFill>
        <a:ln xmlns:a="http://schemas.openxmlformats.org/drawingml/2006/main" w="19050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HK"/>
        </a:p>
      </cdr:txBody>
    </cdr:sp>
  </cdr:relSizeAnchor>
  <cdr:relSizeAnchor xmlns:cdr="http://schemas.openxmlformats.org/drawingml/2006/chartDrawing">
    <cdr:from>
      <cdr:x>0.60123</cdr:x>
      <cdr:y>0.59034</cdr:y>
    </cdr:from>
    <cdr:to>
      <cdr:x>0.92927</cdr:x>
      <cdr:y>0.7202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3FC98239-D93E-4D70-A8F2-568EA7141037}"/>
            </a:ext>
          </a:extLst>
        </cdr:cNvPr>
        <cdr:cNvSpPr txBox="1"/>
      </cdr:nvSpPr>
      <cdr:spPr>
        <a:xfrm xmlns:a="http://schemas.openxmlformats.org/drawingml/2006/main">
          <a:off x="3942745" y="2179525"/>
          <a:ext cx="2151183" cy="47943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100" baseline="0"/>
            <a:t>two rising area which </a:t>
          </a:r>
          <a:br>
            <a:rPr lang="en-US" altLang="zh-TW" sz="1100" baseline="0"/>
          </a:br>
          <a:r>
            <a:rPr lang="en-US" altLang="zh-TW" sz="1100" baseline="0"/>
            <a:t>EMARSI missed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yint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021E-1DA5-46D3-B676-0802D3516A01}">
  <sheetPr codeName="工作表1"/>
  <dimension ref="B1:L34"/>
  <sheetViews>
    <sheetView showGridLines="0" tabSelected="1" topLeftCell="B1" workbookViewId="0">
      <selection activeCell="B1" sqref="B1"/>
    </sheetView>
  </sheetViews>
  <sheetFormatPr defaultRowHeight="14.25" x14ac:dyDescent="0.2"/>
  <cols>
    <col min="1" max="1" width="9.140625" style="1"/>
    <col min="2" max="2" width="35" style="1" customWidth="1"/>
    <col min="3" max="3" width="1.140625" style="53" customWidth="1"/>
    <col min="4" max="4" width="5.28515625" style="1" customWidth="1"/>
    <col min="5" max="5" width="15.5703125" style="1" customWidth="1"/>
    <col min="6" max="6" width="2.28515625" style="1" customWidth="1"/>
    <col min="7" max="7" width="1.85546875" style="1" customWidth="1"/>
    <col min="8" max="8" width="12.140625" style="1" customWidth="1"/>
    <col min="9" max="9" width="11" style="1" bestFit="1" customWidth="1"/>
    <col min="10" max="10" width="9.7109375" style="1" bestFit="1" customWidth="1"/>
    <col min="11" max="11" width="9.140625" style="1"/>
    <col min="12" max="12" width="11.42578125" style="1" bestFit="1" customWidth="1"/>
    <col min="13" max="16384" width="9.140625" style="1"/>
  </cols>
  <sheetData>
    <row r="1" spans="2:12" s="52" customFormat="1" ht="15" x14ac:dyDescent="0.25">
      <c r="B1" s="48" t="s">
        <v>133</v>
      </c>
    </row>
    <row r="2" spans="2:12" ht="15" x14ac:dyDescent="0.25">
      <c r="B2" s="40" t="s">
        <v>87</v>
      </c>
      <c r="C2" s="84"/>
    </row>
    <row r="3" spans="2:12" ht="15" x14ac:dyDescent="0.25">
      <c r="B3" s="40"/>
      <c r="C3" s="84"/>
    </row>
    <row r="4" spans="2:12" x14ac:dyDescent="0.2">
      <c r="B4" s="1" t="s">
        <v>3</v>
      </c>
      <c r="C4" s="84"/>
      <c r="H4" s="1" t="s">
        <v>4</v>
      </c>
    </row>
    <row r="5" spans="2:12" x14ac:dyDescent="0.2">
      <c r="B5" s="1" t="s">
        <v>74</v>
      </c>
      <c r="C5" s="84"/>
      <c r="F5" s="1">
        <v>1</v>
      </c>
      <c r="H5" s="29" t="s">
        <v>75</v>
      </c>
    </row>
    <row r="6" spans="2:12" x14ac:dyDescent="0.2">
      <c r="C6" s="84"/>
      <c r="F6" s="1">
        <v>2</v>
      </c>
      <c r="H6" s="20">
        <v>96033105</v>
      </c>
    </row>
    <row r="7" spans="2:12" x14ac:dyDescent="0.2">
      <c r="C7" s="84"/>
    </row>
    <row r="8" spans="2:12" s="53" customFormat="1" x14ac:dyDescent="0.2"/>
    <row r="10" spans="2:12" x14ac:dyDescent="0.2">
      <c r="B10" s="1" t="s">
        <v>9</v>
      </c>
      <c r="H10" s="1" t="s">
        <v>10</v>
      </c>
    </row>
    <row r="12" spans="2:12" x14ac:dyDescent="0.2">
      <c r="B12" s="1" t="s">
        <v>39</v>
      </c>
      <c r="F12" s="1">
        <v>1</v>
      </c>
      <c r="H12" s="1" t="s">
        <v>94</v>
      </c>
      <c r="I12" s="1" t="s">
        <v>96</v>
      </c>
    </row>
    <row r="14" spans="2:12" x14ac:dyDescent="0.2">
      <c r="B14" s="1" t="s">
        <v>5</v>
      </c>
      <c r="E14" s="1" t="s">
        <v>127</v>
      </c>
      <c r="F14" s="1">
        <v>1</v>
      </c>
      <c r="H14" s="1" t="s">
        <v>11</v>
      </c>
      <c r="I14" s="30">
        <f ca="1">OFFSET('Bank Sector In-Sample'!A5,'Backtesting Stats (in-sam)'!D41-1,0)</f>
        <v>43922</v>
      </c>
    </row>
    <row r="15" spans="2:12" x14ac:dyDescent="0.2">
      <c r="F15" s="1">
        <v>2</v>
      </c>
      <c r="H15" s="1" t="s">
        <v>12</v>
      </c>
      <c r="I15" s="30">
        <f>'Bank Sector OOS'!A5</f>
        <v>44606</v>
      </c>
      <c r="L15" s="30"/>
    </row>
    <row r="16" spans="2:12" x14ac:dyDescent="0.2">
      <c r="H16" s="2"/>
    </row>
    <row r="17" spans="2:9" x14ac:dyDescent="0.2">
      <c r="E17" s="1" t="s">
        <v>128</v>
      </c>
      <c r="F17" s="1">
        <v>1</v>
      </c>
      <c r="H17" s="1" t="s">
        <v>11</v>
      </c>
      <c r="I17" s="30">
        <f ca="1">'Backtesting Stats (in-sam)'!B1</f>
        <v>43922</v>
      </c>
    </row>
    <row r="18" spans="2:9" x14ac:dyDescent="0.2">
      <c r="F18" s="1">
        <v>2</v>
      </c>
      <c r="H18" s="1" t="s">
        <v>12</v>
      </c>
      <c r="I18" s="30">
        <f>'Backtesting Stats (in-sam)'!D1</f>
        <v>44242</v>
      </c>
    </row>
    <row r="19" spans="2:9" x14ac:dyDescent="0.2">
      <c r="I19" s="30"/>
    </row>
    <row r="20" spans="2:9" x14ac:dyDescent="0.2">
      <c r="E20" s="1" t="s">
        <v>129</v>
      </c>
      <c r="F20" s="1">
        <v>1</v>
      </c>
      <c r="H20" s="1" t="s">
        <v>11</v>
      </c>
      <c r="I20" s="30">
        <f ca="1">'Backtesting Stats (oos)'!B1</f>
        <v>44245</v>
      </c>
    </row>
    <row r="21" spans="2:9" x14ac:dyDescent="0.2">
      <c r="F21" s="1">
        <v>2</v>
      </c>
      <c r="H21" s="1" t="s">
        <v>12</v>
      </c>
      <c r="I21" s="30">
        <f>'Backtesting Stats (oos)'!D1</f>
        <v>44606</v>
      </c>
    </row>
    <row r="23" spans="2:9" x14ac:dyDescent="0.2">
      <c r="B23" s="1" t="s">
        <v>119</v>
      </c>
      <c r="F23" s="1">
        <v>1</v>
      </c>
      <c r="H23" s="1" t="s">
        <v>120</v>
      </c>
    </row>
    <row r="25" spans="2:9" x14ac:dyDescent="0.2">
      <c r="B25" s="1" t="s">
        <v>13</v>
      </c>
      <c r="E25" s="1" t="s">
        <v>41</v>
      </c>
      <c r="F25" s="1">
        <v>1</v>
      </c>
      <c r="H25" s="1" t="s">
        <v>40</v>
      </c>
    </row>
    <row r="26" spans="2:9" x14ac:dyDescent="0.2">
      <c r="E26" s="1" t="s">
        <v>42</v>
      </c>
      <c r="F26" s="1">
        <v>2</v>
      </c>
      <c r="H26" s="1" t="s">
        <v>29</v>
      </c>
    </row>
    <row r="27" spans="2:9" x14ac:dyDescent="0.2">
      <c r="F27" s="1">
        <v>3</v>
      </c>
      <c r="H27" s="1" t="s">
        <v>110</v>
      </c>
    </row>
    <row r="29" spans="2:9" x14ac:dyDescent="0.2">
      <c r="B29" s="1" t="s">
        <v>8</v>
      </c>
      <c r="H29" s="1" t="s">
        <v>76</v>
      </c>
    </row>
    <row r="31" spans="2:9" x14ac:dyDescent="0.2">
      <c r="B31" s="1" t="s">
        <v>59</v>
      </c>
      <c r="F31" s="1">
        <v>1</v>
      </c>
      <c r="H31" s="1" t="s">
        <v>6</v>
      </c>
    </row>
    <row r="32" spans="2:9" x14ac:dyDescent="0.2">
      <c r="F32" s="1">
        <v>2</v>
      </c>
      <c r="H32" s="1" t="s">
        <v>7</v>
      </c>
    </row>
    <row r="33" spans="6:8" x14ac:dyDescent="0.2">
      <c r="F33" s="1">
        <v>3</v>
      </c>
      <c r="H33" s="1" t="s">
        <v>61</v>
      </c>
    </row>
    <row r="34" spans="6:8" x14ac:dyDescent="0.2">
      <c r="F34" s="1">
        <v>4</v>
      </c>
      <c r="H34" s="1" t="s">
        <v>71</v>
      </c>
    </row>
  </sheetData>
  <phoneticPr fontId="2" type="noConversion"/>
  <hyperlinks>
    <hyperlink ref="H5" r:id="rId1" xr:uid="{2EA1EE0E-7D6F-4F6B-9A29-4B3656AB6C41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B3CE-C2BA-43A0-9AD5-87CF404C3954}">
  <sheetPr codeName="工作表2"/>
  <dimension ref="A1:CD509"/>
  <sheetViews>
    <sheetView zoomScale="70" zoomScaleNormal="70" workbookViewId="0">
      <pane ySplit="4" topLeftCell="A5" activePane="bottomLeft" state="frozen"/>
      <selection pane="bottomLeft"/>
    </sheetView>
  </sheetViews>
  <sheetFormatPr defaultRowHeight="14.25" outlineLevelRow="1" outlineLevelCol="1" x14ac:dyDescent="0.25"/>
  <cols>
    <col min="1" max="1" width="11.7109375" style="3" bestFit="1" customWidth="1"/>
    <col min="2" max="5" width="9.28515625" style="3" bestFit="1" customWidth="1"/>
    <col min="6" max="8" width="9.28515625" style="3" customWidth="1"/>
    <col min="9" max="9" width="9.140625" style="17"/>
    <col min="10" max="11" width="8.85546875" style="3" customWidth="1"/>
    <col min="12" max="12" width="9.140625" style="3"/>
    <col min="13" max="13" width="9.7109375" style="3" bestFit="1" customWidth="1"/>
    <col min="14" max="15" width="9.140625" style="3"/>
    <col min="16" max="16" width="9.140625" style="3" customWidth="1"/>
    <col min="17" max="17" width="9.140625" style="3"/>
    <col min="18" max="18" width="11.28515625" style="3" bestFit="1" customWidth="1"/>
    <col min="19" max="19" width="13.85546875" style="3" customWidth="1"/>
    <col min="20" max="20" width="11.5703125" style="3" bestFit="1" customWidth="1"/>
    <col min="21" max="21" width="11" style="3" customWidth="1"/>
    <col min="22" max="23" width="9.42578125" style="3" customWidth="1"/>
    <col min="24" max="24" width="11.42578125" style="3" customWidth="1"/>
    <col min="25" max="25" width="12.5703125" style="3" bestFit="1" customWidth="1"/>
    <col min="26" max="26" width="15.28515625" style="3" bestFit="1" customWidth="1"/>
    <col min="27" max="27" width="9.7109375" style="17" bestFit="1" customWidth="1"/>
    <col min="28" max="28" width="9.140625" style="3" customWidth="1" outlineLevel="1"/>
    <col min="29" max="29" width="8.85546875" style="3" customWidth="1" outlineLevel="1"/>
    <col min="30" max="30" width="9.140625" style="3" customWidth="1" outlineLevel="1"/>
    <col min="31" max="31" width="9.7109375" style="3" customWidth="1" outlineLevel="1"/>
    <col min="32" max="33" width="9.140625" style="3" customWidth="1" outlineLevel="1"/>
    <col min="34" max="34" width="0.85546875" style="3" customWidth="1" outlineLevel="1"/>
    <col min="35" max="35" width="9.140625" style="3" customWidth="1" outlineLevel="1"/>
    <col min="36" max="36" width="11.28515625" style="3" customWidth="1" outlineLevel="1"/>
    <col min="37" max="37" width="15.28515625" style="3" customWidth="1" outlineLevel="1"/>
    <col min="38" max="38" width="11.140625" style="3" customWidth="1" outlineLevel="1"/>
    <col min="39" max="39" width="11" style="3" customWidth="1" outlineLevel="1"/>
    <col min="40" max="40" width="9.140625" style="3" customWidth="1" outlineLevel="1"/>
    <col min="41" max="41" width="7.85546875" style="3" customWidth="1" outlineLevel="1"/>
    <col min="42" max="42" width="12.5703125" style="3" customWidth="1" outlineLevel="1"/>
    <col min="43" max="43" width="13.28515625" style="3" customWidth="1" outlineLevel="1"/>
    <col min="44" max="44" width="9.140625" style="3"/>
    <col min="45" max="45" width="12" style="3" customWidth="1" outlineLevel="1"/>
    <col min="46" max="46" width="9.140625" style="3" customWidth="1" outlineLevel="1"/>
    <col min="47" max="47" width="12" style="3" customWidth="1" outlineLevel="1"/>
    <col min="48" max="48" width="9.140625" style="3" customWidth="1" outlineLevel="1"/>
    <col min="49" max="49" width="11.28515625" style="3" customWidth="1" outlineLevel="1"/>
    <col min="50" max="52" width="9.140625" style="3" customWidth="1" outlineLevel="1"/>
    <col min="53" max="53" width="9.140625" style="3"/>
    <col min="54" max="54" width="9.7109375" style="3" bestFit="1" customWidth="1"/>
    <col min="55" max="56" width="9.140625" style="3"/>
    <col min="57" max="57" width="0" style="3" hidden="1" customWidth="1"/>
    <col min="58" max="58" width="9.140625" style="3"/>
    <col min="59" max="59" width="11.28515625" style="3" bestFit="1" customWidth="1"/>
    <col min="60" max="61" width="9.140625" style="3"/>
    <col min="62" max="62" width="11" style="3" customWidth="1"/>
    <col min="63" max="64" width="9.140625" style="3"/>
    <col min="65" max="65" width="11.7109375" style="3" customWidth="1"/>
    <col min="66" max="66" width="15.28515625" style="3" bestFit="1" customWidth="1"/>
    <col min="67" max="67" width="9.140625" style="17"/>
    <col min="68" max="69" width="9.140625" style="3"/>
    <col min="70" max="70" width="10.140625" style="3" customWidth="1"/>
    <col min="71" max="72" width="9.140625" style="3"/>
    <col min="73" max="73" width="1.140625" style="3" customWidth="1"/>
    <col min="74" max="16384" width="9.140625" style="3"/>
  </cols>
  <sheetData>
    <row r="1" spans="1:82" s="45" customFormat="1" ht="19.5" customHeight="1" x14ac:dyDescent="0.25">
      <c r="A1" s="46" t="s">
        <v>95</v>
      </c>
      <c r="C1" s="47"/>
      <c r="I1" s="16"/>
      <c r="AA1" s="16"/>
      <c r="BO1" s="16"/>
    </row>
    <row r="2" spans="1:82" s="24" customFormat="1" ht="19.5" customHeight="1" x14ac:dyDescent="0.25">
      <c r="A2" s="18" t="s">
        <v>89</v>
      </c>
      <c r="C2" s="25"/>
      <c r="G2" s="32"/>
      <c r="H2" s="32"/>
      <c r="I2" s="16"/>
      <c r="J2" s="18" t="s">
        <v>79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16"/>
      <c r="AB2" s="18" t="s">
        <v>80</v>
      </c>
      <c r="AU2" s="32"/>
      <c r="AV2" s="32"/>
      <c r="AW2" s="32"/>
      <c r="AZ2" s="18" t="s">
        <v>118</v>
      </c>
      <c r="BO2" s="16"/>
      <c r="BP2" s="18" t="s">
        <v>132</v>
      </c>
      <c r="BQ2" s="32"/>
      <c r="BS2" s="32"/>
    </row>
    <row r="3" spans="1:82" s="18" customFormat="1" ht="18.75" customHeight="1" x14ac:dyDescent="0.25">
      <c r="A3" s="26" t="s">
        <v>67</v>
      </c>
      <c r="B3" s="26" t="s">
        <v>43</v>
      </c>
      <c r="C3" s="27">
        <v>5000</v>
      </c>
      <c r="D3" s="31"/>
      <c r="E3" s="26" t="s">
        <v>68</v>
      </c>
      <c r="F3" s="27">
        <v>1</v>
      </c>
      <c r="H3" s="21"/>
      <c r="I3" s="19"/>
      <c r="J3" s="27">
        <v>5</v>
      </c>
      <c r="K3" s="27">
        <v>30</v>
      </c>
      <c r="M3" s="33"/>
      <c r="N3" s="33"/>
      <c r="O3" s="33"/>
      <c r="P3" s="33"/>
      <c r="Q3" s="33"/>
      <c r="R3" s="33"/>
      <c r="S3" s="33"/>
      <c r="T3" s="33"/>
      <c r="U3" s="34"/>
      <c r="V3" s="33"/>
      <c r="W3" s="33"/>
      <c r="X3" s="34"/>
      <c r="Y3" s="36"/>
      <c r="Z3" s="33"/>
      <c r="AA3" s="19"/>
      <c r="AB3" s="87">
        <f>J3</f>
        <v>5</v>
      </c>
      <c r="AC3" s="87">
        <f>K3</f>
        <v>30</v>
      </c>
      <c r="AT3" s="37"/>
      <c r="AU3" s="37"/>
      <c r="AZ3" s="27">
        <v>14</v>
      </c>
      <c r="BB3" s="26" t="s">
        <v>84</v>
      </c>
      <c r="BC3" s="27">
        <v>55</v>
      </c>
      <c r="BD3" s="27">
        <v>70</v>
      </c>
      <c r="BG3" s="26" t="s">
        <v>85</v>
      </c>
      <c r="BH3" s="27">
        <v>80</v>
      </c>
      <c r="BO3" s="19"/>
      <c r="BP3" s="27">
        <v>12</v>
      </c>
      <c r="BR3" s="26" t="s">
        <v>97</v>
      </c>
      <c r="BS3" s="27">
        <v>0</v>
      </c>
      <c r="BT3" s="27">
        <v>1</v>
      </c>
      <c r="BW3" s="26" t="s">
        <v>100</v>
      </c>
      <c r="BX3" s="27">
        <v>0</v>
      </c>
      <c r="BY3" s="27">
        <v>1</v>
      </c>
    </row>
    <row r="4" spans="1:82" s="45" customFormat="1" ht="15" x14ac:dyDescent="0.25">
      <c r="A4" s="45" t="s">
        <v>14</v>
      </c>
      <c r="B4" s="45" t="s">
        <v>15</v>
      </c>
      <c r="C4" s="45" t="s">
        <v>16</v>
      </c>
      <c r="D4" s="45" t="s">
        <v>17</v>
      </c>
      <c r="E4" s="45" t="s">
        <v>81</v>
      </c>
      <c r="F4" s="45" t="s">
        <v>49</v>
      </c>
      <c r="I4" s="16"/>
      <c r="J4" s="45" t="str">
        <f>"SMA " &amp; J3</f>
        <v>SMA 5</v>
      </c>
      <c r="K4" s="45" t="str">
        <f>"SMA "&amp;K3</f>
        <v>SMA 30</v>
      </c>
      <c r="M4" s="45" t="s">
        <v>18</v>
      </c>
      <c r="N4" s="45" t="s">
        <v>19</v>
      </c>
      <c r="O4" s="45" t="s">
        <v>20</v>
      </c>
      <c r="R4" s="45" t="s">
        <v>22</v>
      </c>
      <c r="S4" s="45" t="s">
        <v>69</v>
      </c>
      <c r="T4" s="45" t="s">
        <v>70</v>
      </c>
      <c r="U4" s="45" t="s">
        <v>49</v>
      </c>
      <c r="V4" s="45" t="s">
        <v>47</v>
      </c>
      <c r="W4" s="45" t="s">
        <v>21</v>
      </c>
      <c r="X4" s="45" t="s">
        <v>48</v>
      </c>
      <c r="Y4" s="45" t="s">
        <v>50</v>
      </c>
      <c r="AA4" s="16"/>
      <c r="AB4" s="45" t="str">
        <f>"EMA "&amp;AB3</f>
        <v>EMA 5</v>
      </c>
      <c r="AC4" s="45" t="str">
        <f>"EMA "&amp;AC3</f>
        <v>EMA 30</v>
      </c>
      <c r="AE4" s="45" t="s">
        <v>18</v>
      </c>
      <c r="AF4" s="45" t="s">
        <v>19</v>
      </c>
      <c r="AG4" s="45" t="s">
        <v>20</v>
      </c>
      <c r="AJ4" s="45" t="s">
        <v>22</v>
      </c>
      <c r="AK4" s="45" t="s">
        <v>69</v>
      </c>
      <c r="AL4" s="45" t="s">
        <v>70</v>
      </c>
      <c r="AM4" s="45" t="s">
        <v>49</v>
      </c>
      <c r="AN4" s="45" t="s">
        <v>47</v>
      </c>
      <c r="AO4" s="45" t="s">
        <v>21</v>
      </c>
      <c r="AP4" s="45" t="s">
        <v>48</v>
      </c>
      <c r="AQ4" s="45" t="s">
        <v>50</v>
      </c>
      <c r="AS4" s="45" t="s">
        <v>30</v>
      </c>
      <c r="AT4" s="45" t="s">
        <v>24</v>
      </c>
      <c r="AU4" s="45" t="s">
        <v>25</v>
      </c>
      <c r="AV4" s="45" t="s">
        <v>26</v>
      </c>
      <c r="AW4" s="45" t="s">
        <v>27</v>
      </c>
      <c r="AX4" s="45" t="s">
        <v>28</v>
      </c>
      <c r="AZ4" s="45" t="str">
        <f>"RSI "&amp;$AZ$3</f>
        <v>RSI 14</v>
      </c>
      <c r="BB4" s="45" t="s">
        <v>18</v>
      </c>
      <c r="BC4" s="45" t="s">
        <v>19</v>
      </c>
      <c r="BD4" s="45" t="s">
        <v>20</v>
      </c>
      <c r="BG4" s="45" t="s">
        <v>22</v>
      </c>
      <c r="BH4" s="45" t="s">
        <v>69</v>
      </c>
      <c r="BI4" s="45" t="s">
        <v>70</v>
      </c>
      <c r="BJ4" s="45" t="s">
        <v>49</v>
      </c>
      <c r="BK4" s="45" t="s">
        <v>47</v>
      </c>
      <c r="BL4" s="45" t="s">
        <v>21</v>
      </c>
      <c r="BM4" s="45" t="s">
        <v>48</v>
      </c>
      <c r="BN4" s="45" t="s">
        <v>50</v>
      </c>
      <c r="BO4" s="16"/>
      <c r="BP4" s="45" t="str">
        <f>"ROC "&amp;$BP$3</f>
        <v>ROC 12</v>
      </c>
      <c r="BR4" s="45" t="s">
        <v>18</v>
      </c>
      <c r="BS4" s="45" t="s">
        <v>19</v>
      </c>
      <c r="BT4" s="45" t="s">
        <v>20</v>
      </c>
      <c r="BW4" s="45" t="s">
        <v>22</v>
      </c>
      <c r="BX4" s="45" t="s">
        <v>69</v>
      </c>
      <c r="BY4" s="45" t="s">
        <v>70</v>
      </c>
      <c r="BZ4" s="45" t="s">
        <v>49</v>
      </c>
      <c r="CA4" s="45" t="s">
        <v>47</v>
      </c>
      <c r="CB4" s="45" t="s">
        <v>21</v>
      </c>
      <c r="CC4" s="45" t="s">
        <v>48</v>
      </c>
      <c r="CD4" s="45" t="s">
        <v>50</v>
      </c>
    </row>
    <row r="5" spans="1:82" s="58" customFormat="1" x14ac:dyDescent="0.25">
      <c r="A5" s="54">
        <v>44242</v>
      </c>
      <c r="B5" s="55">
        <v>11.472</v>
      </c>
      <c r="C5" s="55">
        <v>11.692</v>
      </c>
      <c r="D5" s="55">
        <v>11.472</v>
      </c>
      <c r="E5" s="55">
        <v>11.666</v>
      </c>
      <c r="F5" s="56">
        <f t="shared" ref="F5:F68" si="0">E5/E6-1</f>
        <v>3.2206689081578643E-2</v>
      </c>
      <c r="G5" s="57"/>
      <c r="H5" s="56"/>
      <c r="I5" s="17"/>
      <c r="J5" s="55">
        <f ca="1">AVERAGE(E5:OFFSET(E5,$J$3-1,0))</f>
        <v>11.317600000000001</v>
      </c>
      <c r="K5" s="55">
        <f ca="1">AVERAGE(E5:OFFSET(E5,$K$3-1,0))</f>
        <v>10.950999999999997</v>
      </c>
      <c r="M5" s="58">
        <f ca="1">IF(AND(J6&lt;K6,J5&gt;K5,V5&lt;&gt;0),1,0)</f>
        <v>0</v>
      </c>
      <c r="N5" s="58">
        <f t="shared" ref="N5:N68" ca="1" si="1">IF(AND(O6=1,AND(J6&gt;K6,J5&lt;K5)),1,0)</f>
        <v>0</v>
      </c>
      <c r="O5" s="58">
        <f t="shared" ref="O5:O68" ca="1" si="2">IF(O6-N5&lt;0,0,M5+O6-N5)</f>
        <v>1</v>
      </c>
      <c r="P5" s="58">
        <f t="shared" ref="P5:P10" ca="1" si="3">IF(M5=1,0,P6+1)</f>
        <v>5</v>
      </c>
      <c r="R5" s="56">
        <f t="shared" ref="R5:R68" ca="1" si="4">IF(O6=0,0,IF(N5&gt;0,E5/OFFSET(E5,P5,0)-1,0))</f>
        <v>0</v>
      </c>
      <c r="S5" s="76">
        <f t="shared" ref="S5:S68" ca="1" si="5">IF(O6=0,0,IF(N5&gt;0,(E5-OFFSET(E5,P5,0))*$F$3,0))</f>
        <v>0</v>
      </c>
      <c r="T5" s="55">
        <f t="shared" ref="T5:T68" ca="1" si="6">IF(M5+O5=2,V5/($E5*$F$3),IF(M5+O5=1,T6,0))</f>
        <v>446.52994221179193</v>
      </c>
      <c r="U5" s="56">
        <f t="shared" ref="U5:U68" ca="1" si="7">IF(O6=0,0,$E5/$E6-1)</f>
        <v>3.2206689081578643E-2</v>
      </c>
      <c r="V5" s="55">
        <f ca="1">V6*(1+U5)</f>
        <v>5209.2183058427654</v>
      </c>
      <c r="W5" s="55">
        <f t="shared" ref="W5:W68" ca="1" si="8">T6*S5</f>
        <v>0</v>
      </c>
      <c r="X5" s="55">
        <f ca="1">V5-MAX(V5:$V$258)</f>
        <v>-616.58081443154151</v>
      </c>
      <c r="Y5" s="56">
        <f ca="1">(V5-MAX(V5:$V$258))/MAX(V5:$V$258)</f>
        <v>-0.10583626412482788</v>
      </c>
      <c r="Z5" s="56"/>
      <c r="AA5" s="17"/>
      <c r="AB5" s="55">
        <f ca="1">E5*(2/($AB$3+1))+IF(AB6=0,AVERAGE(E6:OFFSET(E6,$AB$3-1,0))*(1-(2/($AB$3+1))),AB6*(1-(2/($AB$3+1))))</f>
        <v>11.347741416348534</v>
      </c>
      <c r="AC5" s="59">
        <f ca="1">E5*(2/($AC$3+1))+IF(AC6=0,AVERAGE(E6:OFFSET(E6,$AC$3-1,0))*(1-(2/($AC$3+1))),AC6*(1-(2/($AC$3+1))))</f>
        <v>10.925925053934108</v>
      </c>
      <c r="AE5" s="58">
        <f ca="1">IF(AND(AB6&lt;AC6,AB5&gt;AC5,AN5&lt;&gt;0),1,0)</f>
        <v>0</v>
      </c>
      <c r="AF5" s="58">
        <f t="shared" ref="AF5:AF68" ca="1" si="9">IF(AND(AG6=1,AND(AB6&gt;AC6,AB5&lt;AC5)),1,0)</f>
        <v>0</v>
      </c>
      <c r="AG5" s="58">
        <f t="shared" ref="AG5:AG68" ca="1" si="10">IF(AG6-AF5&lt;0,0,AE5+AG6-AF5)</f>
        <v>1</v>
      </c>
      <c r="AH5" s="58">
        <f t="shared" ref="AH5:AH12" ca="1" si="11">IF(AE5=1,0,AH6+1)</f>
        <v>6</v>
      </c>
      <c r="AJ5" s="56">
        <f ca="1">IF(AG6=0,0,IF(AF5&gt;0,E5/OFFSET(E5,AH5,0)-1,0))</f>
        <v>0</v>
      </c>
      <c r="AK5" s="76">
        <f ca="1">IF(AG6=0,0,IF(AF5&gt;0,$F$3*(E5-OFFSET(E5,AH5,0)),0))</f>
        <v>0</v>
      </c>
      <c r="AL5" s="55">
        <f ca="1">IF(AE5+AG5=2,AN5/($E5*$F$3),IF(AE5+AG5=1,AL6,0))</f>
        <v>539.54871033996176</v>
      </c>
      <c r="AM5" s="56">
        <f t="shared" ref="AM5:AM68" ca="1" si="12">IF(AG6=0,0,$E5/$E6-1)</f>
        <v>3.2206689081578643E-2</v>
      </c>
      <c r="AN5" s="55">
        <f t="shared" ref="AN5:AN68" ca="1" si="13">AN6*(1+AM5)</f>
        <v>6294.3752548259936</v>
      </c>
      <c r="AO5" s="55">
        <f t="shared" ref="AO5:AO68" ca="1" si="14">AL6*AK5</f>
        <v>0</v>
      </c>
      <c r="AP5" s="55">
        <f ca="1">AN5-MAX(AN5:$AN$258)</f>
        <v>-33.958150756974646</v>
      </c>
      <c r="AQ5" s="56">
        <f ca="1">(AN5-MAX(AN5:$AN$258))/MAX(AN5:$AN$258)</f>
        <v>-5.3660495711266038E-3</v>
      </c>
      <c r="AS5" s="55">
        <f>E5-E6</f>
        <v>0.36400000000000077</v>
      </c>
      <c r="AT5" s="55">
        <f>IF(AS5&gt;0,AS5,0)</f>
        <v>0.36400000000000077</v>
      </c>
      <c r="AU5" s="55">
        <f>ABS(IF(AS5&lt;0,AS5,0))</f>
        <v>0</v>
      </c>
      <c r="AV5" s="55">
        <f ca="1">IF(AV6=0,AVERAGE(AT5:OFFSET(AT5,$AZ$3-1,0)),(AV6*($AZ$3-1)+AT5)/$AZ$3)</f>
        <v>0.10071490910404095</v>
      </c>
      <c r="AW5" s="55">
        <f ca="1">IF(AW6=0,AVERAGE(AU5:OFFSET(AU5,$AZ$3-1,0)),(AW6*($AZ$3-1)+AU5)/$AZ$3)</f>
        <v>4.5767814267169304E-2</v>
      </c>
      <c r="AX5" s="55">
        <f ca="1">AV5/AW5</f>
        <v>2.2005619170738271</v>
      </c>
      <c r="AY5" s="55"/>
      <c r="AZ5" s="55">
        <f t="shared" ref="AZ5:AZ68" ca="1" si="15">100-100/(AX5+1)</f>
        <v>68.755486507998313</v>
      </c>
      <c r="BB5" s="58">
        <f t="shared" ref="BB5:BB68" ca="1" si="16">IF(AND(AND(AB6&lt;AC6,AB5&gt;AC5),AND(AZ5&gt;$BC$3,AZ5&lt;$BD$3),BK5&lt;&gt;0),1,0)</f>
        <v>0</v>
      </c>
      <c r="BC5" s="58">
        <f t="shared" ref="BC5:BC68" ca="1" si="17">IF(AND(BD6=1,OR(AND(AB6&gt;AC6,AB5&lt;AC5),AND(AZ5&gt;$BH$3,AZ6&gt;$BH$3))),1,0)</f>
        <v>0</v>
      </c>
      <c r="BD5" s="58">
        <f ca="1">IF(BD6-BC5&lt;0,0,BB5+BD6-BC5)</f>
        <v>1</v>
      </c>
      <c r="BE5" s="58">
        <f t="shared" ref="BE5:BE12" ca="1" si="18">IF(BB5=1,0,BE6+1)</f>
        <v>6</v>
      </c>
      <c r="BG5" s="56">
        <f t="shared" ref="BG5:BG68" ca="1" si="19">IF(BD6=0,0,IF(BC5&gt;0,E5/OFFSET(E5,BE5,0)-1,0))</f>
        <v>0</v>
      </c>
      <c r="BH5" s="55">
        <f t="shared" ref="BH5:BH68" ca="1" si="20">IF(BD6=0,0,IF(BC5&gt;0,$F$3*(E5-OFFSET(E5,BE5,0)),0))</f>
        <v>0</v>
      </c>
      <c r="BI5" s="55">
        <f ca="1">IF(BB5+BD5=2,BK5/($E5*$F$3),IF(BB5+BD5=1,BI6,0))</f>
        <v>543.58086251297755</v>
      </c>
      <c r="BJ5" s="56">
        <f ca="1">IF(BD6=0,0,$E5/$E6-1)</f>
        <v>3.2206689081578643E-2</v>
      </c>
      <c r="BK5" s="55">
        <f ca="1">BK6*(1+BJ5)</f>
        <v>6341.4143420763967</v>
      </c>
      <c r="BL5" s="55">
        <f ca="1">BI6*BH5</f>
        <v>0</v>
      </c>
      <c r="BM5" s="55">
        <f ca="1">BK5-MAX(BK5:$BK$258)</f>
        <v>-34.211926604718428</v>
      </c>
      <c r="BN5" s="56">
        <f ca="1">(BK5-MAX(BK5:$BK$258))/MAX(BK5:$BK$258)</f>
        <v>-5.3660495711263878E-3</v>
      </c>
      <c r="BO5" s="17"/>
      <c r="BP5" s="55">
        <f t="shared" ref="BP5:BP68" ca="1" si="21">(E5/OFFSET(E5,$BP$3,0)-1)*100</f>
        <v>10.662113450958088</v>
      </c>
      <c r="BR5" s="58">
        <f t="shared" ref="BR5:BR10" ca="1" si="22">IF(AND(AND(AB6&lt;AC6,AB5&gt;AC5),AND(BP5&gt;$BS$3),CA5&lt;&gt;0),1,0)</f>
        <v>0</v>
      </c>
      <c r="BS5" s="58">
        <f t="shared" ref="BS5:BS68" ca="1" si="23">IF(AND(BT6=1,OR(AND(AB6&gt;AC6,AB5&lt;AC5),AND(BP5&lt;BP6,BP6&lt;BP7,BP7&lt;BP8))),1,0)</f>
        <v>0</v>
      </c>
      <c r="BT5" s="58">
        <f ca="1">IF(BT6-BS5&lt;0,0,BR5+BT6-BS5)</f>
        <v>1</v>
      </c>
      <c r="BU5" s="58">
        <f t="shared" ref="BU5:BU68" ca="1" si="24">IF(BR5=1,0,BU6+1)</f>
        <v>6</v>
      </c>
      <c r="BW5" s="56">
        <f t="shared" ref="BW5:BW68" ca="1" si="25">IF(BT6=0,0,IF(BS5&gt;0,E5/OFFSET(E5,BU5,0)-1,0))</f>
        <v>0</v>
      </c>
      <c r="BX5" s="76">
        <f t="shared" ref="BX5:BX68" ca="1" si="26">IF(BT6=0,0,IF(BS5&gt;0,$F$3*(E5-OFFSET(E5,BU5,0)),0))</f>
        <v>0</v>
      </c>
      <c r="BY5" s="55">
        <f ca="1">IF(BR5+BT5=2,CA5/($E5*$F$3),IF(BR5+BT5=1,BY6,0))</f>
        <v>523.01134647248318</v>
      </c>
      <c r="BZ5" s="56">
        <f ca="1">IF(BT6=0,0,$E5/$E6-1)</f>
        <v>3.2206689081578643E-2</v>
      </c>
      <c r="CA5" s="55">
        <f ca="1">CA6*(1+BZ5)</f>
        <v>6101.4503679479876</v>
      </c>
      <c r="CB5" s="55">
        <f ca="1">BY6*BX5</f>
        <v>0</v>
      </c>
      <c r="CC5" s="55">
        <f ca="1">CA5-MAX($CA5:CA$258)</f>
        <v>0</v>
      </c>
      <c r="CD5" s="56">
        <f ca="1">(CA5-MAX($CA5:CA$258))/MAX($CA5:CA$258)</f>
        <v>0</v>
      </c>
    </row>
    <row r="6" spans="1:82" s="58" customFormat="1" x14ac:dyDescent="0.25">
      <c r="A6" s="54">
        <v>44239</v>
      </c>
      <c r="B6" s="55">
        <v>11.162000000000001</v>
      </c>
      <c r="C6" s="55">
        <v>11.305999999999999</v>
      </c>
      <c r="D6" s="55">
        <v>11.09</v>
      </c>
      <c r="E6" s="55">
        <v>11.302</v>
      </c>
      <c r="F6" s="56">
        <f t="shared" si="0"/>
        <v>8.7468761156728192E-3</v>
      </c>
      <c r="G6" s="57"/>
      <c r="H6" s="56"/>
      <c r="I6" s="17"/>
      <c r="J6" s="55">
        <f ca="1">AVERAGE(E6:OFFSET(E6,$J$3-1,0))</f>
        <v>11.218800000000002</v>
      </c>
      <c r="K6" s="55">
        <f ca="1">AVERAGE(E6:OFFSET(E6,$K$3-1,0))</f>
        <v>10.911866666666665</v>
      </c>
      <c r="M6" s="58">
        <f t="shared" ref="M6:M69" ca="1" si="27">IF(AND(J7&lt;K7,J6&gt;K6,V6&lt;&gt;0),1,0)</f>
        <v>0</v>
      </c>
      <c r="N6" s="58">
        <f t="shared" ca="1" si="1"/>
        <v>0</v>
      </c>
      <c r="O6" s="58">
        <f t="shared" ca="1" si="2"/>
        <v>1</v>
      </c>
      <c r="P6" s="58">
        <f t="shared" ca="1" si="3"/>
        <v>4</v>
      </c>
      <c r="R6" s="56">
        <f t="shared" ca="1" si="4"/>
        <v>0</v>
      </c>
      <c r="S6" s="76">
        <f t="shared" ca="1" si="5"/>
        <v>0</v>
      </c>
      <c r="T6" s="55">
        <f t="shared" ca="1" si="6"/>
        <v>446.52994221179193</v>
      </c>
      <c r="U6" s="56">
        <f t="shared" ca="1" si="7"/>
        <v>8.7468761156728192E-3</v>
      </c>
      <c r="V6" s="55">
        <f t="shared" ref="V6:V68" ca="1" si="28">V7*(1+U6)</f>
        <v>5046.6814068776721</v>
      </c>
      <c r="W6" s="55">
        <f t="shared" ca="1" si="8"/>
        <v>0</v>
      </c>
      <c r="X6" s="55">
        <f ca="1">V6-MAX(V6:$V$258)</f>
        <v>-779.11771339663483</v>
      </c>
      <c r="Y6" s="56">
        <f ca="1">(V6-MAX(V6:$V$258))/MAX(V6:$V$258)</f>
        <v>-0.13373576694143724</v>
      </c>
      <c r="Z6" s="56"/>
      <c r="AA6" s="17"/>
      <c r="AB6" s="55">
        <f ca="1">E6*(2/($AB$3+1))+IF(AB7=0,AVERAGE(E7:OFFSET(E7,$AB$3-1,0))*(1-(2/($AB$3+1))),AB7*(1-(2/($AB$3+1))))</f>
        <v>11.188612124522798</v>
      </c>
      <c r="AC6" s="59">
        <f ca="1">E6*(2/($AC$3+1))+IF(AC7=0,AVERAGE(E7:OFFSET(E7,$AC$3-1,0))*(1-(2/($AC$3+1))),AC7*(1-(2/($AC$3+1))))</f>
        <v>10.874885402481286</v>
      </c>
      <c r="AE6" s="58">
        <f ca="1">IF(AND(AB7&lt;AC7,AB6&gt;AC6,AN6&lt;&gt;0),1,0)</f>
        <v>0</v>
      </c>
      <c r="AF6" s="58">
        <f t="shared" ca="1" si="9"/>
        <v>0</v>
      </c>
      <c r="AG6" s="58">
        <f t="shared" ca="1" si="10"/>
        <v>1</v>
      </c>
      <c r="AH6" s="58">
        <f t="shared" ca="1" si="11"/>
        <v>5</v>
      </c>
      <c r="AJ6" s="56">
        <f t="shared" ref="AJ6:AJ68" ca="1" si="29">IF(AG7=0,0,IF(AF6&gt;0,E6/OFFSET(E6,AH6,0)-1,0))</f>
        <v>0</v>
      </c>
      <c r="AK6" s="76">
        <f t="shared" ref="AK6:AK68" ca="1" si="30">IF(AG7=0,0,IF(AF6&gt;0,$F$3*(E6-OFFSET(E6,AH6,0)),0))</f>
        <v>0</v>
      </c>
      <c r="AL6" s="55">
        <f t="shared" ref="AL6:AL68" ca="1" si="31">IF(AE6+AG6=2,AN6/($E6*$F$3),IF(AE6+AG6=1,AL7,0))</f>
        <v>539.54871033996176</v>
      </c>
      <c r="AM6" s="56">
        <f t="shared" ca="1" si="12"/>
        <v>8.7468761156728192E-3</v>
      </c>
      <c r="AN6" s="55">
        <f t="shared" ca="1" si="13"/>
        <v>6097.9795242622467</v>
      </c>
      <c r="AO6" s="55">
        <f t="shared" ca="1" si="14"/>
        <v>0</v>
      </c>
      <c r="AP6" s="55">
        <f ca="1">AN6-MAX(AN6:$AN$258)</f>
        <v>-230.35388132072148</v>
      </c>
      <c r="AQ6" s="56">
        <f ca="1">(AN6-MAX(AN6:$AN$258))/MAX(AN6:$AN$258)</f>
        <v>-3.6400402216087285E-2</v>
      </c>
      <c r="AS6" s="55">
        <f t="shared" ref="AS6:AS68" si="32">E6-E7</f>
        <v>9.7999999999998977E-2</v>
      </c>
      <c r="AT6" s="55">
        <f t="shared" ref="AT6:AT69" si="33">IF(AS6&gt;0,AS6,0)</f>
        <v>9.7999999999998977E-2</v>
      </c>
      <c r="AU6" s="55">
        <f t="shared" ref="AU6:AU69" si="34">ABS(IF(AS6&lt;0,AS6,0))</f>
        <v>0</v>
      </c>
      <c r="AV6" s="55">
        <f ca="1">IF(AV7=0,AVERAGE(AT6:OFFSET(AT6,$AZ$3-1,0)),(AV7*($AZ$3-1)+AT6)/$AZ$3)</f>
        <v>8.0462209804351731E-2</v>
      </c>
      <c r="AW6" s="55">
        <f ca="1">IF(AW7=0,AVERAGE(AU6:OFFSET(AU6,$AZ$3-1,0)),(AW7*($AZ$3-1)+AU6)/$AZ$3)</f>
        <v>4.9288415364643866E-2</v>
      </c>
      <c r="AX6" s="55">
        <f t="shared" ref="AX6:AX69" ca="1" si="35">AV6/AW6</f>
        <v>1.6324771086487355</v>
      </c>
      <c r="AY6" s="55"/>
      <c r="AZ6" s="55">
        <f t="shared" ca="1" si="15"/>
        <v>62.0129650239084</v>
      </c>
      <c r="BB6" s="58">
        <f t="shared" ca="1" si="16"/>
        <v>0</v>
      </c>
      <c r="BC6" s="58">
        <f t="shared" ca="1" si="17"/>
        <v>0</v>
      </c>
      <c r="BD6" s="58">
        <f ca="1">IF(BD7-BC6&lt;0,0,BB6+BD7-BC6)</f>
        <v>1</v>
      </c>
      <c r="BE6" s="58">
        <f t="shared" ca="1" si="18"/>
        <v>5</v>
      </c>
      <c r="BG6" s="56">
        <f t="shared" ca="1" si="19"/>
        <v>0</v>
      </c>
      <c r="BH6" s="55">
        <f t="shared" ca="1" si="20"/>
        <v>0</v>
      </c>
      <c r="BI6" s="55">
        <f ca="1">IF(BB6+BD6=2,BK6/($E6*$F$3),IF(BB6+BD6=1,BI7,0))</f>
        <v>543.58086251297755</v>
      </c>
      <c r="BJ6" s="56">
        <f t="shared" ref="BJ6:BJ68" ca="1" si="36">IF(BD7=0,0,$E6/$E7-1)</f>
        <v>8.7468761156728192E-3</v>
      </c>
      <c r="BK6" s="55">
        <f ca="1">BK7*(1+BJ6)</f>
        <v>6143.5509081216715</v>
      </c>
      <c r="BL6" s="55">
        <f t="shared" ref="BL6:BL68" ca="1" si="37">BI7*BH6</f>
        <v>0</v>
      </c>
      <c r="BM6" s="55">
        <f ca="1">BK6-MAX(BK6:$BK$258)</f>
        <v>-232.07536055944365</v>
      </c>
      <c r="BN6" s="56">
        <f ca="1">(BK6-MAX(BK6:$BK$258))/MAX(BK6:$BK$258)</f>
        <v>-3.6400402216087174E-2</v>
      </c>
      <c r="BO6" s="17"/>
      <c r="BP6" s="55">
        <f t="shared" ca="1" si="21"/>
        <v>8.1324148488327594</v>
      </c>
      <c r="BR6" s="58">
        <f ca="1">IF(AND(AND(AB7&lt;AC7,AB6&gt;AC6),AND(BP6&gt;$BS$3),CA6&lt;&gt;0),1,0)</f>
        <v>0</v>
      </c>
      <c r="BS6" s="58">
        <f t="shared" ca="1" si="23"/>
        <v>0</v>
      </c>
      <c r="BT6" s="58">
        <f ca="1">IF(BT7-BS6&lt;0,0,BR6+BT7-BS6)</f>
        <v>1</v>
      </c>
      <c r="BU6" s="58">
        <f t="shared" ca="1" si="24"/>
        <v>5</v>
      </c>
      <c r="BW6" s="56">
        <f t="shared" ca="1" si="25"/>
        <v>0</v>
      </c>
      <c r="BX6" s="76">
        <f t="shared" ca="1" si="26"/>
        <v>0</v>
      </c>
      <c r="BY6" s="55">
        <f ca="1">IF(BR6+BT6=2,CA6/($E6*$F$3),IF(BR6+BT6=1,BY7,0))</f>
        <v>523.01134647248318</v>
      </c>
      <c r="BZ6" s="56">
        <f ca="1">IF(BT7=0,0,$E6/$E7-1)</f>
        <v>8.7468761156728192E-3</v>
      </c>
      <c r="CA6" s="55">
        <f ca="1">CA7*(1+BZ6)</f>
        <v>5911.0742378320028</v>
      </c>
      <c r="CB6" s="55">
        <f t="shared" ref="CB6:CB63" ca="1" si="38">BY7*BX6</f>
        <v>0</v>
      </c>
      <c r="CC6" s="55">
        <f ca="1">CA6-MAX($CA6:CA$258)</f>
        <v>0</v>
      </c>
      <c r="CD6" s="56">
        <f ca="1">(CA6-MAX($CA6:CA$258))/MAX($CA6:CA$258)</f>
        <v>0</v>
      </c>
    </row>
    <row r="7" spans="1:82" s="58" customFormat="1" x14ac:dyDescent="0.25">
      <c r="A7" s="54">
        <v>44238</v>
      </c>
      <c r="B7" s="55">
        <v>11.263999999999999</v>
      </c>
      <c r="C7" s="55">
        <v>11.263999999999999</v>
      </c>
      <c r="D7" s="55">
        <v>11.124000000000001</v>
      </c>
      <c r="E7" s="55">
        <v>11.204000000000001</v>
      </c>
      <c r="F7" s="56">
        <f t="shared" si="0"/>
        <v>-4.2659082829719086E-3</v>
      </c>
      <c r="G7" s="57"/>
      <c r="H7" s="56"/>
      <c r="I7" s="17"/>
      <c r="J7" s="55">
        <f ca="1">AVERAGE(E7:OFFSET(E7,$J$3-1,0))</f>
        <v>11.175599999999999</v>
      </c>
      <c r="K7" s="55">
        <f ca="1">AVERAGE(E7:OFFSET(E7,$K$3-1,0))</f>
        <v>10.890933333333331</v>
      </c>
      <c r="M7" s="58">
        <f t="shared" ca="1" si="27"/>
        <v>0</v>
      </c>
      <c r="N7" s="58">
        <f t="shared" ca="1" si="1"/>
        <v>0</v>
      </c>
      <c r="O7" s="58">
        <f t="shared" ca="1" si="2"/>
        <v>1</v>
      </c>
      <c r="P7" s="58">
        <f t="shared" ca="1" si="3"/>
        <v>3</v>
      </c>
      <c r="R7" s="56">
        <f t="shared" ca="1" si="4"/>
        <v>0</v>
      </c>
      <c r="S7" s="76">
        <f t="shared" ca="1" si="5"/>
        <v>0</v>
      </c>
      <c r="T7" s="55">
        <f t="shared" ca="1" si="6"/>
        <v>446.52994221179193</v>
      </c>
      <c r="U7" s="56">
        <f t="shared" ca="1" si="7"/>
        <v>-4.2659082829719086E-3</v>
      </c>
      <c r="V7" s="55">
        <f t="shared" ca="1" si="28"/>
        <v>5002.9214725409174</v>
      </c>
      <c r="W7" s="55">
        <f t="shared" ca="1" si="8"/>
        <v>0</v>
      </c>
      <c r="X7" s="55">
        <f ca="1">V7-MAX(V7:$V$258)</f>
        <v>-822.87764773338949</v>
      </c>
      <c r="Y7" s="56">
        <f ca="1">(V7-MAX(V7:$V$258))/MAX(V7:$V$258)</f>
        <v>-0.1412471715459088</v>
      </c>
      <c r="Z7" s="56"/>
      <c r="AA7" s="17"/>
      <c r="AB7" s="55">
        <f ca="1">E7*(2/($AB$3+1))+IF(AB8=0,AVERAGE(E8:OFFSET(E8,$AB$3-1,0))*(1-(2/($AB$3+1))),AB8*(1-(2/($AB$3+1))))</f>
        <v>11.131918186784198</v>
      </c>
      <c r="AC7" s="59">
        <f ca="1">E7*(2/($AC$3+1))+IF(AC8=0,AVERAGE(E8:OFFSET(E8,$AC$3-1,0))*(1-(2/($AC$3+1))),AC8*(1-(2/($AC$3+1))))</f>
        <v>10.845429223342066</v>
      </c>
      <c r="AE7" s="58">
        <f t="shared" ref="AE7:AE69" ca="1" si="39">IF(AND(AB8&lt;AC8,AB7&gt;AC7,AN7&lt;&gt;0),1,0)</f>
        <v>0</v>
      </c>
      <c r="AF7" s="58">
        <f t="shared" ca="1" si="9"/>
        <v>0</v>
      </c>
      <c r="AG7" s="58">
        <f t="shared" ca="1" si="10"/>
        <v>1</v>
      </c>
      <c r="AH7" s="58">
        <f t="shared" ca="1" si="11"/>
        <v>4</v>
      </c>
      <c r="AJ7" s="56">
        <f t="shared" ca="1" si="29"/>
        <v>0</v>
      </c>
      <c r="AK7" s="76">
        <f t="shared" ca="1" si="30"/>
        <v>0</v>
      </c>
      <c r="AL7" s="55">
        <f t="shared" ca="1" si="31"/>
        <v>539.54871033996176</v>
      </c>
      <c r="AM7" s="56">
        <f t="shared" ca="1" si="12"/>
        <v>-4.2659082829719086E-3</v>
      </c>
      <c r="AN7" s="55">
        <f t="shared" ca="1" si="13"/>
        <v>6045.1037506489311</v>
      </c>
      <c r="AO7" s="55">
        <f t="shared" ca="1" si="14"/>
        <v>0</v>
      </c>
      <c r="AP7" s="55">
        <f ca="1">AN7-MAX(AN7:$AN$258)</f>
        <v>-283.22965493403717</v>
      </c>
      <c r="AQ7" s="56">
        <f ca="1">(AN7-MAX(AN7:$AN$258))/MAX(AN7:$AN$258)</f>
        <v>-4.4755804851268885E-2</v>
      </c>
      <c r="AS7" s="55">
        <f t="shared" si="32"/>
        <v>-4.8000000000000043E-2</v>
      </c>
      <c r="AT7" s="55">
        <f t="shared" si="33"/>
        <v>0</v>
      </c>
      <c r="AU7" s="55">
        <f t="shared" si="34"/>
        <v>4.8000000000000043E-2</v>
      </c>
      <c r="AV7" s="55">
        <f ca="1">IF(AV8=0,AVERAGE(AT7:OFFSET(AT7,$AZ$3-1,0)),(AV8*($AZ$3-1)+AT7)/$AZ$3)</f>
        <v>7.9113149020071175E-2</v>
      </c>
      <c r="AW7" s="55">
        <f ca="1">IF(AW8=0,AVERAGE(AU7:OFFSET(AU7,$AZ$3-1,0)),(AW8*($AZ$3-1)+AU7)/$AZ$3)</f>
        <v>5.3079831931154932E-2</v>
      </c>
      <c r="AX7" s="55">
        <f t="shared" ca="1" si="35"/>
        <v>1.4904559065424645</v>
      </c>
      <c r="AY7" s="55"/>
      <c r="AZ7" s="55">
        <f t="shared" ca="1" si="15"/>
        <v>59.846709296358746</v>
      </c>
      <c r="BB7" s="58">
        <f t="shared" ca="1" si="16"/>
        <v>0</v>
      </c>
      <c r="BC7" s="58">
        <f t="shared" ca="1" si="17"/>
        <v>0</v>
      </c>
      <c r="BD7" s="58">
        <f t="shared" ref="BD7:BD70" ca="1" si="40">IF(BD8-BC7&lt;0,0,BB7+BD8-BC7)</f>
        <v>1</v>
      </c>
      <c r="BE7" s="58">
        <f t="shared" ca="1" si="18"/>
        <v>4</v>
      </c>
      <c r="BG7" s="56">
        <f t="shared" ca="1" si="19"/>
        <v>0</v>
      </c>
      <c r="BH7" s="55">
        <f t="shared" ca="1" si="20"/>
        <v>0</v>
      </c>
      <c r="BI7" s="55">
        <f t="shared" ref="BI7:BI68" ca="1" si="41">IF(BB7+BD7=2,BK7/($E7*$F$3),IF(BB7+BD7=1,BI8,0))</f>
        <v>543.58086251297755</v>
      </c>
      <c r="BJ7" s="56">
        <f t="shared" ca="1" si="36"/>
        <v>-4.2659082829719086E-3</v>
      </c>
      <c r="BK7" s="55">
        <f ca="1">BK8*(1+BJ7)</f>
        <v>6090.2799835954002</v>
      </c>
      <c r="BL7" s="55">
        <f t="shared" ca="1" si="37"/>
        <v>0</v>
      </c>
      <c r="BM7" s="55">
        <f ca="1">BK7-MAX(BK7:$BK$258)</f>
        <v>-285.34628508571495</v>
      </c>
      <c r="BN7" s="56">
        <f ca="1">(BK7-MAX(BK7:$BK$258))/MAX(BK7:$BK$258)</f>
        <v>-4.4755804851268788E-2</v>
      </c>
      <c r="BO7" s="17"/>
      <c r="BP7" s="55">
        <f t="shared" ca="1" si="21"/>
        <v>5.1426426426426364</v>
      </c>
      <c r="BR7" s="58">
        <f t="shared" ca="1" si="22"/>
        <v>0</v>
      </c>
      <c r="BS7" s="58">
        <f t="shared" ca="1" si="23"/>
        <v>0</v>
      </c>
      <c r="BT7" s="58">
        <f t="shared" ref="BT7:BT70" ca="1" si="42">IF(BT8-BS7&lt;0,0,BR7+BT8-BS7)</f>
        <v>1</v>
      </c>
      <c r="BU7" s="58">
        <f t="shared" ca="1" si="24"/>
        <v>4</v>
      </c>
      <c r="BW7" s="56">
        <f t="shared" ca="1" si="25"/>
        <v>0</v>
      </c>
      <c r="BX7" s="76">
        <f t="shared" ca="1" si="26"/>
        <v>0</v>
      </c>
      <c r="BY7" s="55">
        <f t="shared" ref="BY7:BY70" ca="1" si="43">IF(BR7+BT7=2,CA7/($E7*$F$3),IF(BR7+BT7=1,BY8,0))</f>
        <v>523.01134647248318</v>
      </c>
      <c r="BZ7" s="56">
        <f t="shared" ref="BZ7:BZ69" ca="1" si="44">IF(BT8=0,0,$E7/$E8-1)</f>
        <v>-4.2659082829719086E-3</v>
      </c>
      <c r="CA7" s="55">
        <f t="shared" ref="CA7:CA23" ca="1" si="45">CA8*(1+BZ7)</f>
        <v>5859.8191258777006</v>
      </c>
      <c r="CB7" s="55">
        <f t="shared" ca="1" si="38"/>
        <v>0</v>
      </c>
      <c r="CC7" s="55">
        <f ca="1">CA7-MAX($CA7:CA$258)</f>
        <v>-25.104544630678902</v>
      </c>
      <c r="CD7" s="56">
        <f ca="1">(CA7-MAX($CA7:CA$258))/MAX($CA7:CA$258)</f>
        <v>-4.2659082829718678E-3</v>
      </c>
    </row>
    <row r="8" spans="1:82" s="58" customFormat="1" x14ac:dyDescent="0.25">
      <c r="A8" s="54">
        <v>44237</v>
      </c>
      <c r="B8" s="55">
        <v>11.231999999999999</v>
      </c>
      <c r="C8" s="55">
        <v>11.326000000000001</v>
      </c>
      <c r="D8" s="55">
        <v>11.146000000000001</v>
      </c>
      <c r="E8" s="55">
        <v>11.252000000000001</v>
      </c>
      <c r="F8" s="56">
        <f t="shared" si="0"/>
        <v>7.8824793980651897E-3</v>
      </c>
      <c r="G8" s="57"/>
      <c r="H8" s="56"/>
      <c r="I8" s="17"/>
      <c r="J8" s="55">
        <f ca="1">AVERAGE(E8:OFFSET(E8,$J$3-1,0))</f>
        <v>11.129200000000001</v>
      </c>
      <c r="K8" s="55">
        <f ca="1">AVERAGE(E8:OFFSET(E8,$K$3-1,0))</f>
        <v>10.8728</v>
      </c>
      <c r="M8" s="58">
        <f t="shared" ca="1" si="27"/>
        <v>0</v>
      </c>
      <c r="N8" s="58">
        <f t="shared" ca="1" si="1"/>
        <v>0</v>
      </c>
      <c r="O8" s="58">
        <f t="shared" ca="1" si="2"/>
        <v>1</v>
      </c>
      <c r="P8" s="58">
        <f t="shared" ca="1" si="3"/>
        <v>2</v>
      </c>
      <c r="R8" s="56">
        <f t="shared" ca="1" si="4"/>
        <v>0</v>
      </c>
      <c r="S8" s="76">
        <f t="shared" ca="1" si="5"/>
        <v>0</v>
      </c>
      <c r="T8" s="55">
        <f t="shared" ca="1" si="6"/>
        <v>446.52994221179193</v>
      </c>
      <c r="U8" s="56">
        <f t="shared" ca="1" si="7"/>
        <v>7.8824793980651897E-3</v>
      </c>
      <c r="V8" s="55">
        <f t="shared" ca="1" si="28"/>
        <v>5024.354909767083</v>
      </c>
      <c r="W8" s="55">
        <f t="shared" ca="1" si="8"/>
        <v>0</v>
      </c>
      <c r="X8" s="55">
        <f ca="1">V8-MAX(V8:$V$258)</f>
        <v>-801.44421050722394</v>
      </c>
      <c r="Y8" s="56">
        <f ca="1">(V8-MAX(V8:$V$258))/MAX(V8:$V$258)</f>
        <v>-0.13756811622943294</v>
      </c>
      <c r="Z8" s="56"/>
      <c r="AA8" s="17"/>
      <c r="AB8" s="55">
        <f ca="1">E8*(2/($AB$3+1))+IF(AB9=0,AVERAGE(E9:OFFSET(E9,$AB$3-1,0))*(1-(2/($AB$3+1))),AB9*(1-(2/($AB$3+1))))</f>
        <v>11.095877280176296</v>
      </c>
      <c r="AC8" s="59">
        <f ca="1">E8*(2/($AC$3+1))+IF(AC9=0,AVERAGE(E9:OFFSET(E9,$AC$3-1,0))*(1-(2/($AC$3+1))),AC9*(1-(2/($AC$3+1))))</f>
        <v>10.820700204262209</v>
      </c>
      <c r="AE8" s="58">
        <f t="shared" ca="1" si="39"/>
        <v>0</v>
      </c>
      <c r="AF8" s="58">
        <f t="shared" ca="1" si="9"/>
        <v>0</v>
      </c>
      <c r="AG8" s="58">
        <f t="shared" ca="1" si="10"/>
        <v>1</v>
      </c>
      <c r="AH8" s="58">
        <f t="shared" ca="1" si="11"/>
        <v>3</v>
      </c>
      <c r="AJ8" s="56">
        <f t="shared" ca="1" si="29"/>
        <v>0</v>
      </c>
      <c r="AK8" s="76">
        <f t="shared" ca="1" si="30"/>
        <v>0</v>
      </c>
      <c r="AL8" s="55">
        <f t="shared" ca="1" si="31"/>
        <v>539.54871033996176</v>
      </c>
      <c r="AM8" s="56">
        <f t="shared" ca="1" si="12"/>
        <v>7.8824793980651897E-3</v>
      </c>
      <c r="AN8" s="55">
        <f t="shared" ca="1" si="13"/>
        <v>6071.0020887452492</v>
      </c>
      <c r="AO8" s="55">
        <f t="shared" ca="1" si="14"/>
        <v>0</v>
      </c>
      <c r="AP8" s="55">
        <f ca="1">AN8-MAX(AN8:$AN$258)</f>
        <v>-257.33131683771899</v>
      </c>
      <c r="AQ8" s="56">
        <f ca="1">(AN8-MAX(AN8:$AN$258))/MAX(AN8:$AN$258)</f>
        <v>-4.0663362744241115E-2</v>
      </c>
      <c r="AS8" s="55">
        <f t="shared" si="32"/>
        <v>8.8000000000000966E-2</v>
      </c>
      <c r="AT8" s="55">
        <f t="shared" si="33"/>
        <v>8.8000000000000966E-2</v>
      </c>
      <c r="AU8" s="55">
        <f t="shared" si="34"/>
        <v>0</v>
      </c>
      <c r="AV8" s="55">
        <f ca="1">IF(AV9=0,AVERAGE(AT8:OFFSET(AT8,$AZ$3-1,0)),(AV9*($AZ$3-1)+AT8)/$AZ$3)</f>
        <v>8.5198775867768958E-2</v>
      </c>
      <c r="AW8" s="55">
        <f ca="1">IF(AW9=0,AVERAGE(AU8:OFFSET(AU8,$AZ$3-1,0)),(AW9*($AZ$3-1)+AU8)/$AZ$3)</f>
        <v>5.3470588233551455E-2</v>
      </c>
      <c r="AX8" s="55">
        <f t="shared" ca="1" si="35"/>
        <v>1.5933764464238465</v>
      </c>
      <c r="AY8" s="55"/>
      <c r="AZ8" s="55">
        <f t="shared" ca="1" si="15"/>
        <v>61.440229729125647</v>
      </c>
      <c r="BB8" s="58">
        <f t="shared" ca="1" si="16"/>
        <v>0</v>
      </c>
      <c r="BC8" s="58">
        <f t="shared" ca="1" si="17"/>
        <v>0</v>
      </c>
      <c r="BD8" s="58">
        <f t="shared" ca="1" si="40"/>
        <v>1</v>
      </c>
      <c r="BE8" s="58">
        <f t="shared" ca="1" si="18"/>
        <v>3</v>
      </c>
      <c r="BG8" s="56">
        <f t="shared" ca="1" si="19"/>
        <v>0</v>
      </c>
      <c r="BH8" s="55">
        <f t="shared" ca="1" si="20"/>
        <v>0</v>
      </c>
      <c r="BI8" s="55">
        <f t="shared" ca="1" si="41"/>
        <v>543.58086251297755</v>
      </c>
      <c r="BJ8" s="56">
        <f t="shared" ca="1" si="36"/>
        <v>7.8824793980651897E-3</v>
      </c>
      <c r="BK8" s="55">
        <f t="shared" ref="BK8:BK68" ca="1" si="46">BK9*(1+BJ8)</f>
        <v>6116.3718649960229</v>
      </c>
      <c r="BL8" s="55">
        <f t="shared" ca="1" si="37"/>
        <v>0</v>
      </c>
      <c r="BM8" s="55">
        <f ca="1">BK8-MAX(BK8:$BK$258)</f>
        <v>-259.25440368509226</v>
      </c>
      <c r="BN8" s="56">
        <f ca="1">(BK8-MAX(BK8:$BK$258))/MAX(BK8:$BK$258)</f>
        <v>-4.0663362744241052E-2</v>
      </c>
      <c r="BO8" s="17"/>
      <c r="BP8" s="55">
        <f t="shared" ca="1" si="21"/>
        <v>7.059942911512862</v>
      </c>
      <c r="BR8" s="58">
        <f t="shared" ca="1" si="22"/>
        <v>0</v>
      </c>
      <c r="BS8" s="58">
        <f t="shared" ca="1" si="23"/>
        <v>0</v>
      </c>
      <c r="BT8" s="58">
        <f t="shared" ca="1" si="42"/>
        <v>1</v>
      </c>
      <c r="BU8" s="58">
        <f t="shared" ca="1" si="24"/>
        <v>3</v>
      </c>
      <c r="BW8" s="56">
        <f t="shared" ca="1" si="25"/>
        <v>0</v>
      </c>
      <c r="BX8" s="76">
        <f t="shared" ca="1" si="26"/>
        <v>0</v>
      </c>
      <c r="BY8" s="55">
        <f t="shared" ca="1" si="43"/>
        <v>523.01134647248318</v>
      </c>
      <c r="BZ8" s="56">
        <f t="shared" ca="1" si="44"/>
        <v>7.8824793980651897E-3</v>
      </c>
      <c r="CA8" s="55">
        <f t="shared" ca="1" si="45"/>
        <v>5884.9236705083795</v>
      </c>
      <c r="CB8" s="55">
        <f t="shared" ca="1" si="38"/>
        <v>0</v>
      </c>
      <c r="CC8" s="55">
        <f ca="1">CA8-MAX($CA8:CA$258)</f>
        <v>0</v>
      </c>
      <c r="CD8" s="56">
        <f ca="1">(CA8-MAX($CA8:CA$258))/MAX($CA8:CA$258)</f>
        <v>0</v>
      </c>
    </row>
    <row r="9" spans="1:82" s="58" customFormat="1" x14ac:dyDescent="0.25">
      <c r="A9" s="54">
        <v>44236</v>
      </c>
      <c r="B9" s="55">
        <v>11.148</v>
      </c>
      <c r="C9" s="55">
        <v>11.202</v>
      </c>
      <c r="D9" s="55">
        <v>11.103999999999999</v>
      </c>
      <c r="E9" s="55">
        <v>11.164</v>
      </c>
      <c r="F9" s="56">
        <f t="shared" si="0"/>
        <v>-7.160759040458764E-4</v>
      </c>
      <c r="G9" s="57"/>
      <c r="H9" s="56"/>
      <c r="I9" s="17"/>
      <c r="J9" s="55">
        <f ca="1">AVERAGE(E9:OFFSET(E9,$J$3-1,0))</f>
        <v>11.013999999999999</v>
      </c>
      <c r="K9" s="55">
        <f ca="1">AVERAGE(E9:OFFSET(E9,$K$3-1,0))</f>
        <v>10.855066666666666</v>
      </c>
      <c r="M9" s="58">
        <f t="shared" ca="1" si="27"/>
        <v>0</v>
      </c>
      <c r="N9" s="58">
        <f t="shared" ca="1" si="1"/>
        <v>0</v>
      </c>
      <c r="O9" s="58">
        <f t="shared" ca="1" si="2"/>
        <v>1</v>
      </c>
      <c r="P9" s="58">
        <f t="shared" ca="1" si="3"/>
        <v>1</v>
      </c>
      <c r="R9" s="56">
        <f t="shared" ca="1" si="4"/>
        <v>0</v>
      </c>
      <c r="S9" s="76">
        <f t="shared" ca="1" si="5"/>
        <v>0</v>
      </c>
      <c r="T9" s="55">
        <f t="shared" ca="1" si="6"/>
        <v>446.52994221179193</v>
      </c>
      <c r="U9" s="56">
        <f t="shared" ca="1" si="7"/>
        <v>-7.160759040458764E-4</v>
      </c>
      <c r="V9" s="55">
        <f t="shared" ca="1" si="28"/>
        <v>4985.0602748524452</v>
      </c>
      <c r="W9" s="55">
        <f t="shared" ca="1" si="8"/>
        <v>0</v>
      </c>
      <c r="X9" s="55">
        <f ca="1">V9-MAX(V9:$V$258)</f>
        <v>-840.7388454218617</v>
      </c>
      <c r="Y9" s="56">
        <f ca="1">(V9-MAX(V9:$V$258))/MAX(V9:$V$258)</f>
        <v>-0.14431305097630548</v>
      </c>
      <c r="Z9" s="56"/>
      <c r="AA9" s="17"/>
      <c r="AB9" s="55">
        <f ca="1">E9*(2/($AB$3+1))+IF(AB10=0,AVERAGE(E10:OFFSET(E10,$AB$3-1,0))*(1-(2/($AB$3+1))),AB10*(1-(2/($AB$3+1))))</f>
        <v>11.017815920264443</v>
      </c>
      <c r="AC9" s="59">
        <f ca="1">E9*(2/($AC$3+1))+IF(AC10=0,AVERAGE(E10:OFFSET(E10,$AC$3-1,0))*(1-(2/($AC$3+1))),AC10*(1-(2/($AC$3+1))))</f>
        <v>10.790955390763051</v>
      </c>
      <c r="AE9" s="58">
        <f t="shared" ca="1" si="39"/>
        <v>0</v>
      </c>
      <c r="AF9" s="58">
        <f t="shared" ca="1" si="9"/>
        <v>0</v>
      </c>
      <c r="AG9" s="58">
        <f t="shared" ca="1" si="10"/>
        <v>1</v>
      </c>
      <c r="AH9" s="58">
        <f t="shared" ca="1" si="11"/>
        <v>2</v>
      </c>
      <c r="AJ9" s="56">
        <f t="shared" ca="1" si="29"/>
        <v>0</v>
      </c>
      <c r="AK9" s="76">
        <f t="shared" ca="1" si="30"/>
        <v>0</v>
      </c>
      <c r="AL9" s="55">
        <f t="shared" ca="1" si="31"/>
        <v>539.54871033996176</v>
      </c>
      <c r="AM9" s="56">
        <f t="shared" ca="1" si="12"/>
        <v>-7.160759040458764E-4</v>
      </c>
      <c r="AN9" s="55">
        <f t="shared" ca="1" si="13"/>
        <v>6023.5218022353329</v>
      </c>
      <c r="AO9" s="55">
        <f t="shared" ca="1" si="14"/>
        <v>0</v>
      </c>
      <c r="AP9" s="55">
        <f ca="1">AN9-MAX(AN9:$AN$258)</f>
        <v>-304.81160334763536</v>
      </c>
      <c r="AQ9" s="56">
        <f ca="1">(AN9-MAX(AN9:$AN$258))/MAX(AN9:$AN$258)</f>
        <v>-4.8166173273791982E-2</v>
      </c>
      <c r="AS9" s="55">
        <f t="shared" si="32"/>
        <v>-8.0000000000008953E-3</v>
      </c>
      <c r="AT9" s="55">
        <f t="shared" si="33"/>
        <v>0</v>
      </c>
      <c r="AU9" s="55">
        <f t="shared" si="34"/>
        <v>8.0000000000008953E-3</v>
      </c>
      <c r="AV9" s="55">
        <f ca="1">IF(AV10=0,AVERAGE(AT9:OFFSET(AT9,$AZ$3-1,0)),(AV10*($AZ$3-1)+AT9)/$AZ$3)</f>
        <v>8.4983297088366508E-2</v>
      </c>
      <c r="AW9" s="55">
        <f ca="1">IF(AW10=0,AVERAGE(AU9:OFFSET(AU9,$AZ$3-1,0)),(AW10*($AZ$3-1)+AU9)/$AZ$3)</f>
        <v>5.7583710405363107E-2</v>
      </c>
      <c r="AX9" s="55">
        <f t="shared" ca="1" si="35"/>
        <v>1.4758218338158966</v>
      </c>
      <c r="AY9" s="55"/>
      <c r="AZ9" s="55">
        <f t="shared" ca="1" si="15"/>
        <v>59.609371468433359</v>
      </c>
      <c r="BB9" s="58">
        <f t="shared" ca="1" si="16"/>
        <v>0</v>
      </c>
      <c r="BC9" s="58">
        <f t="shared" ca="1" si="17"/>
        <v>0</v>
      </c>
      <c r="BD9" s="58">
        <f t="shared" ca="1" si="40"/>
        <v>1</v>
      </c>
      <c r="BE9" s="58">
        <f t="shared" ca="1" si="18"/>
        <v>2</v>
      </c>
      <c r="BG9" s="56">
        <f t="shared" ca="1" si="19"/>
        <v>0</v>
      </c>
      <c r="BH9" s="55">
        <f t="shared" ca="1" si="20"/>
        <v>0</v>
      </c>
      <c r="BI9" s="55">
        <f t="shared" ca="1" si="41"/>
        <v>543.58086251297755</v>
      </c>
      <c r="BJ9" s="56">
        <f t="shared" ca="1" si="36"/>
        <v>-7.160759040458764E-4</v>
      </c>
      <c r="BK9" s="55">
        <f t="shared" ca="1" si="46"/>
        <v>6068.5367490948811</v>
      </c>
      <c r="BL9" s="55">
        <f t="shared" ca="1" si="37"/>
        <v>0</v>
      </c>
      <c r="BM9" s="55">
        <f ca="1">BK9-MAX(BK9:$BK$258)</f>
        <v>-307.08951958623402</v>
      </c>
      <c r="BN9" s="56">
        <f ca="1">(BK9-MAX(BK9:$BK$258))/MAX(BK9:$BK$258)</f>
        <v>-4.8166173273791919E-2</v>
      </c>
      <c r="BO9" s="17"/>
      <c r="BP9" s="55">
        <f t="shared" ca="1" si="21"/>
        <v>3.0649926144756146</v>
      </c>
      <c r="BR9" s="58">
        <f t="shared" ca="1" si="22"/>
        <v>0</v>
      </c>
      <c r="BS9" s="58">
        <f t="shared" ca="1" si="23"/>
        <v>0</v>
      </c>
      <c r="BT9" s="58">
        <f t="shared" ca="1" si="42"/>
        <v>1</v>
      </c>
      <c r="BU9" s="58">
        <f t="shared" ca="1" si="24"/>
        <v>2</v>
      </c>
      <c r="BW9" s="56">
        <f t="shared" ca="1" si="25"/>
        <v>0</v>
      </c>
      <c r="BX9" s="76">
        <f t="shared" ca="1" si="26"/>
        <v>0</v>
      </c>
      <c r="BY9" s="55">
        <f t="shared" ca="1" si="43"/>
        <v>523.01134647248318</v>
      </c>
      <c r="BZ9" s="56">
        <f t="shared" ca="1" si="44"/>
        <v>-7.160759040458764E-4</v>
      </c>
      <c r="CA9" s="55">
        <f t="shared" ca="1" si="45"/>
        <v>5838.8986720188013</v>
      </c>
      <c r="CB9" s="55">
        <f t="shared" ca="1" si="38"/>
        <v>0</v>
      </c>
      <c r="CC9" s="55">
        <f ca="1">CA9-MAX($CA9:CA$258)</f>
        <v>-22.932827250244372</v>
      </c>
      <c r="CD9" s="56">
        <f ca="1">(CA9-MAX($CA9:CA$258))/MAX($CA9:CA$258)</f>
        <v>-3.912229011206486E-3</v>
      </c>
    </row>
    <row r="10" spans="1:82" s="58" customFormat="1" x14ac:dyDescent="0.25">
      <c r="A10" s="54">
        <v>44235</v>
      </c>
      <c r="B10" s="55">
        <v>11.156000000000001</v>
      </c>
      <c r="C10" s="55">
        <v>11.295999999999999</v>
      </c>
      <c r="D10" s="55">
        <v>11.12</v>
      </c>
      <c r="E10" s="55">
        <v>11.172000000000001</v>
      </c>
      <c r="F10" s="56">
        <f t="shared" si="0"/>
        <v>7.7575320223706168E-3</v>
      </c>
      <c r="G10" s="57"/>
      <c r="H10" s="56"/>
      <c r="I10" s="17"/>
      <c r="J10" s="55">
        <f ca="1">AVERAGE(E10:OFFSET(E10,$J$3-1,0))</f>
        <v>10.905600000000002</v>
      </c>
      <c r="K10" s="55">
        <f ca="1">AVERAGE(E10:OFFSET(E10,$K$3-1,0))</f>
        <v>10.839066666666668</v>
      </c>
      <c r="M10" s="58">
        <f t="shared" ca="1" si="27"/>
        <v>1</v>
      </c>
      <c r="N10" s="58">
        <f t="shared" ca="1" si="1"/>
        <v>0</v>
      </c>
      <c r="O10" s="58">
        <f t="shared" ca="1" si="2"/>
        <v>1</v>
      </c>
      <c r="P10" s="58">
        <f t="shared" ca="1" si="3"/>
        <v>0</v>
      </c>
      <c r="R10" s="56">
        <f t="shared" ca="1" si="4"/>
        <v>0</v>
      </c>
      <c r="S10" s="76">
        <f t="shared" ca="1" si="5"/>
        <v>0</v>
      </c>
      <c r="T10" s="55">
        <f t="shared" ca="1" si="6"/>
        <v>446.52994221179193</v>
      </c>
      <c r="U10" s="56">
        <f t="shared" ca="1" si="7"/>
        <v>0</v>
      </c>
      <c r="V10" s="55">
        <f t="shared" ca="1" si="28"/>
        <v>4988.6325143901395</v>
      </c>
      <c r="W10" s="55">
        <f t="shared" ca="1" si="8"/>
        <v>0</v>
      </c>
      <c r="X10" s="55">
        <f ca="1">V10-MAX(V10:$V$258)</f>
        <v>-837.16660588416744</v>
      </c>
      <c r="Y10" s="56">
        <f ca="1">(V10-MAX(V10:$V$258))/MAX(V10:$V$258)</f>
        <v>-0.14369987509022616</v>
      </c>
      <c r="Z10" s="56"/>
      <c r="AA10" s="17"/>
      <c r="AB10" s="55">
        <f ca="1">E10*(2/($AB$3+1))+IF(AB11=0,AVERAGE(E11:OFFSET(E11,$AB$3-1,0))*(1-(2/($AB$3+1))),AB11*(1-(2/($AB$3+1))))</f>
        <v>10.944723880396666</v>
      </c>
      <c r="AC10" s="59">
        <f ca="1">E10*(2/($AC$3+1))+IF(AC11=0,AVERAGE(E11:OFFSET(E11,$AC$3-1,0))*(1-(2/($AC$3+1))),AC11*(1-(2/($AC$3+1))))</f>
        <v>10.765228176332917</v>
      </c>
      <c r="AE10" s="58">
        <f t="shared" ca="1" si="39"/>
        <v>0</v>
      </c>
      <c r="AF10" s="58">
        <f t="shared" ca="1" si="9"/>
        <v>0</v>
      </c>
      <c r="AG10" s="58">
        <f t="shared" ca="1" si="10"/>
        <v>1</v>
      </c>
      <c r="AH10" s="58">
        <f t="shared" ca="1" si="11"/>
        <v>1</v>
      </c>
      <c r="AJ10" s="56">
        <f t="shared" ca="1" si="29"/>
        <v>0</v>
      </c>
      <c r="AK10" s="76">
        <f t="shared" ca="1" si="30"/>
        <v>0</v>
      </c>
      <c r="AL10" s="55">
        <f t="shared" ca="1" si="31"/>
        <v>539.54871033996176</v>
      </c>
      <c r="AM10" s="56">
        <f t="shared" ca="1" si="12"/>
        <v>7.7575320223706168E-3</v>
      </c>
      <c r="AN10" s="55">
        <f t="shared" ca="1" si="13"/>
        <v>6027.8381919180529</v>
      </c>
      <c r="AO10" s="55">
        <f t="shared" ca="1" si="14"/>
        <v>0</v>
      </c>
      <c r="AP10" s="55">
        <f ca="1">AN10-MAX(AN10:$AN$258)</f>
        <v>-300.49521366491535</v>
      </c>
      <c r="AQ10" s="56">
        <f ca="1">(AN10-MAX(AN10:$AN$258))/MAX(AN10:$AN$258)</f>
        <v>-4.7484099589287308E-2</v>
      </c>
      <c r="AS10" s="55">
        <f t="shared" si="32"/>
        <v>8.6000000000000298E-2</v>
      </c>
      <c r="AT10" s="55">
        <f t="shared" si="33"/>
        <v>8.6000000000000298E-2</v>
      </c>
      <c r="AU10" s="55">
        <f t="shared" si="34"/>
        <v>0</v>
      </c>
      <c r="AV10" s="55">
        <f ca="1">IF(AV11=0,AVERAGE(AT10:OFFSET(AT10,$AZ$3-1,0)),(AV11*($AZ$3-1)+AT10)/$AZ$3)</f>
        <v>9.1520473787471635E-2</v>
      </c>
      <c r="AW10" s="55">
        <f ca="1">IF(AW11=0,AVERAGE(AU10:OFFSET(AU10,$AZ$3-1,0)),(AW11*($AZ$3-1)+AU10)/$AZ$3)</f>
        <v>6.1397841975006355E-2</v>
      </c>
      <c r="AX10" s="55">
        <f t="shared" ca="1" si="35"/>
        <v>1.4906138529221842</v>
      </c>
      <c r="AY10" s="55"/>
      <c r="AZ10" s="55">
        <f t="shared" ca="1" si="15"/>
        <v>59.849255683424339</v>
      </c>
      <c r="BB10" s="58">
        <f t="shared" ca="1" si="16"/>
        <v>0</v>
      </c>
      <c r="BC10" s="58">
        <f t="shared" ca="1" si="17"/>
        <v>0</v>
      </c>
      <c r="BD10" s="58">
        <f t="shared" ca="1" si="40"/>
        <v>1</v>
      </c>
      <c r="BE10" s="58">
        <f t="shared" ca="1" si="18"/>
        <v>1</v>
      </c>
      <c r="BG10" s="56">
        <f t="shared" ca="1" si="19"/>
        <v>0</v>
      </c>
      <c r="BH10" s="55">
        <f t="shared" ca="1" si="20"/>
        <v>0</v>
      </c>
      <c r="BI10" s="55">
        <f t="shared" ca="1" si="41"/>
        <v>543.58086251297755</v>
      </c>
      <c r="BJ10" s="56">
        <f t="shared" ca="1" si="36"/>
        <v>7.7575320223706168E-3</v>
      </c>
      <c r="BK10" s="55">
        <f t="shared" ca="1" si="46"/>
        <v>6072.8853959949856</v>
      </c>
      <c r="BL10" s="55">
        <f t="shared" ca="1" si="37"/>
        <v>0</v>
      </c>
      <c r="BM10" s="55">
        <f ca="1">BK10-MAX(BK10:$BK$258)</f>
        <v>-302.74087268612948</v>
      </c>
      <c r="BN10" s="56">
        <f ca="1">(BK10-MAX(BK10:$BK$258))/MAX(BK10:$BK$258)</f>
        <v>-4.7484099589287176E-2</v>
      </c>
      <c r="BO10" s="17"/>
      <c r="BP10" s="55">
        <f t="shared" ca="1" si="21"/>
        <v>1.2506797172376238</v>
      </c>
      <c r="BR10" s="58">
        <f t="shared" ca="1" si="22"/>
        <v>0</v>
      </c>
      <c r="BS10" s="58">
        <f t="shared" ca="1" si="23"/>
        <v>0</v>
      </c>
      <c r="BT10" s="58">
        <f t="shared" ca="1" si="42"/>
        <v>1</v>
      </c>
      <c r="BU10" s="58">
        <f t="shared" ca="1" si="24"/>
        <v>1</v>
      </c>
      <c r="BW10" s="56">
        <f t="shared" ca="1" si="25"/>
        <v>0</v>
      </c>
      <c r="BX10" s="76">
        <f t="shared" ca="1" si="26"/>
        <v>0</v>
      </c>
      <c r="BY10" s="55">
        <f t="shared" ca="1" si="43"/>
        <v>523.01134647248318</v>
      </c>
      <c r="BZ10" s="56">
        <f t="shared" ca="1" si="44"/>
        <v>7.7575320223706168E-3</v>
      </c>
      <c r="CA10" s="55">
        <f t="shared" ca="1" si="45"/>
        <v>5843.0827627905819</v>
      </c>
      <c r="CB10" s="55">
        <f t="shared" ca="1" si="38"/>
        <v>0</v>
      </c>
      <c r="CC10" s="55">
        <f ca="1">CA10-MAX($CA10:CA$258)</f>
        <v>-18.748736478463798</v>
      </c>
      <c r="CD10" s="56">
        <f ca="1">(CA10-MAX($CA10:CA$258))/MAX($CA10:CA$258)</f>
        <v>-3.1984434354351047E-3</v>
      </c>
    </row>
    <row r="11" spans="1:82" s="58" customFormat="1" x14ac:dyDescent="0.25">
      <c r="A11" s="54">
        <v>44232</v>
      </c>
      <c r="B11" s="55">
        <v>11</v>
      </c>
      <c r="C11" s="55">
        <v>11.173999999999999</v>
      </c>
      <c r="D11" s="55">
        <v>11</v>
      </c>
      <c r="E11" s="55">
        <v>11.086</v>
      </c>
      <c r="F11" s="56">
        <f t="shared" si="0"/>
        <v>1.0390083849799669E-2</v>
      </c>
      <c r="G11" s="57"/>
      <c r="H11" s="56"/>
      <c r="I11" s="17"/>
      <c r="J11" s="55">
        <f ca="1">AVERAGE(E11:OFFSET(E11,$J$3-1,0))</f>
        <v>10.743600000000001</v>
      </c>
      <c r="K11" s="55">
        <f ca="1">AVERAGE(E11:OFFSET(E11,$K$3-1,0))</f>
        <v>10.812266666666668</v>
      </c>
      <c r="M11" s="58">
        <f t="shared" ca="1" si="27"/>
        <v>0</v>
      </c>
      <c r="N11" s="58">
        <f t="shared" ca="1" si="1"/>
        <v>0</v>
      </c>
      <c r="O11" s="58">
        <f t="shared" ca="1" si="2"/>
        <v>0</v>
      </c>
      <c r="P11" s="58">
        <f t="shared" ref="P11:P74" ca="1" si="47">IF(M11=1,0,P12+1)</f>
        <v>21</v>
      </c>
      <c r="R11" s="56">
        <f t="shared" ca="1" si="4"/>
        <v>0</v>
      </c>
      <c r="S11" s="76">
        <f t="shared" ca="1" si="5"/>
        <v>0</v>
      </c>
      <c r="T11" s="55">
        <f t="shared" ca="1" si="6"/>
        <v>0</v>
      </c>
      <c r="U11" s="56">
        <f t="shared" ca="1" si="7"/>
        <v>0</v>
      </c>
      <c r="V11" s="55">
        <f t="shared" ca="1" si="28"/>
        <v>4988.6325143901395</v>
      </c>
      <c r="W11" s="55">
        <f t="shared" ca="1" si="8"/>
        <v>0</v>
      </c>
      <c r="X11" s="55">
        <f ca="1">V11-MAX(V11:$V$258)</f>
        <v>-837.16660588416744</v>
      </c>
      <c r="Y11" s="56">
        <f ca="1">(V11-MAX(V11:$V$258))/MAX(V11:$V$258)</f>
        <v>-0.14369987509022616</v>
      </c>
      <c r="Z11" s="56"/>
      <c r="AA11" s="17"/>
      <c r="AB11" s="55">
        <f ca="1">E11*(2/($AB$3+1))+IF(AB12=0,AVERAGE(E12:OFFSET(E12,$AB$3-1,0))*(1-(2/($AB$3+1))),AB12*(1-(2/($AB$3+1))))</f>
        <v>10.831085820594996</v>
      </c>
      <c r="AC11" s="59">
        <f ca="1">E11*(2/($AC$3+1))+IF(AC12=0,AVERAGE(E12:OFFSET(E12,$AC$3-1,0))*(1-(2/($AC$3+1))),AC12*(1-(2/($AC$3+1))))</f>
        <v>10.737174947114497</v>
      </c>
      <c r="AE11" s="58">
        <f t="shared" ca="1" si="39"/>
        <v>1</v>
      </c>
      <c r="AF11" s="58">
        <f t="shared" ca="1" si="9"/>
        <v>0</v>
      </c>
      <c r="AG11" s="58">
        <f t="shared" ca="1" si="10"/>
        <v>1</v>
      </c>
      <c r="AH11" s="58">
        <f t="shared" ca="1" si="11"/>
        <v>0</v>
      </c>
      <c r="AJ11" s="56">
        <f t="shared" ca="1" si="29"/>
        <v>0</v>
      </c>
      <c r="AK11" s="76">
        <f t="shared" ca="1" si="30"/>
        <v>0</v>
      </c>
      <c r="AL11" s="55">
        <f t="shared" ca="1" si="31"/>
        <v>539.54871033996176</v>
      </c>
      <c r="AM11" s="56">
        <f t="shared" ca="1" si="12"/>
        <v>0</v>
      </c>
      <c r="AN11" s="55">
        <f t="shared" ca="1" si="13"/>
        <v>5981.4370028288158</v>
      </c>
      <c r="AO11" s="55">
        <f t="shared" ca="1" si="14"/>
        <v>0</v>
      </c>
      <c r="AP11" s="55">
        <f ca="1">AN11-MAX(AN11:$AN$258)</f>
        <v>-346.8964027541524</v>
      </c>
      <c r="AQ11" s="56">
        <f ca="1">(AN11-MAX(AN11:$AN$258))/MAX(AN11:$AN$258)</f>
        <v>-5.4816391697712109E-2</v>
      </c>
      <c r="AS11" s="55">
        <f t="shared" si="32"/>
        <v>0.11400000000000077</v>
      </c>
      <c r="AT11" s="55">
        <f t="shared" si="33"/>
        <v>0.11400000000000077</v>
      </c>
      <c r="AU11" s="55">
        <f t="shared" si="34"/>
        <v>0</v>
      </c>
      <c r="AV11" s="55">
        <f ca="1">IF(AV12=0,AVERAGE(AT11:OFFSET(AT11,$AZ$3-1,0)),(AV12*($AZ$3-1)+AT11)/$AZ$3)</f>
        <v>9.1945125617277121E-2</v>
      </c>
      <c r="AW11" s="55">
        <f ca="1">IF(AW12=0,AVERAGE(AU11:OFFSET(AU11,$AZ$3-1,0)),(AW12*($AZ$3-1)+AU11)/$AZ$3)</f>
        <v>6.6120752896160692E-2</v>
      </c>
      <c r="AX11" s="55">
        <f t="shared" ca="1" si="35"/>
        <v>1.3905638031931109</v>
      </c>
      <c r="AY11" s="55"/>
      <c r="AZ11" s="55">
        <f t="shared" ca="1" si="15"/>
        <v>58.168863819309678</v>
      </c>
      <c r="BB11" s="58">
        <f t="shared" ca="1" si="16"/>
        <v>1</v>
      </c>
      <c r="BC11" s="58">
        <f t="shared" ca="1" si="17"/>
        <v>0</v>
      </c>
      <c r="BD11" s="58">
        <f t="shared" ca="1" si="40"/>
        <v>1</v>
      </c>
      <c r="BE11" s="58">
        <f t="shared" ca="1" si="18"/>
        <v>0</v>
      </c>
      <c r="BG11" s="56">
        <f t="shared" ca="1" si="19"/>
        <v>0</v>
      </c>
      <c r="BH11" s="55">
        <f t="shared" ca="1" si="20"/>
        <v>0</v>
      </c>
      <c r="BI11" s="55">
        <f t="shared" ca="1" si="41"/>
        <v>543.58086251297755</v>
      </c>
      <c r="BJ11" s="56">
        <f t="shared" ca="1" si="36"/>
        <v>0</v>
      </c>
      <c r="BK11" s="55">
        <f t="shared" ca="1" si="46"/>
        <v>6026.1374418188689</v>
      </c>
      <c r="BL11" s="55">
        <f t="shared" ca="1" si="37"/>
        <v>0</v>
      </c>
      <c r="BM11" s="55">
        <f ca="1">BK11-MAX(BK11:$BK$258)</f>
        <v>-349.48882686224624</v>
      </c>
      <c r="BN11" s="56">
        <f ca="1">(BK11-MAX(BK11:$BK$258))/MAX(BK11:$BK$258)</f>
        <v>-5.4816391697712033E-2</v>
      </c>
      <c r="BO11" s="17"/>
      <c r="BP11" s="55">
        <f t="shared" ca="1" si="21"/>
        <v>0.61717190052641424</v>
      </c>
      <c r="BR11" s="58">
        <f t="shared" ref="BR11:BR71" ca="1" si="48">IF(AND(AND(AB12&lt;AC12,AB11&gt;AC11),AND(BP11&gt;$BS$3),CA11&lt;&gt;0),1,0)</f>
        <v>1</v>
      </c>
      <c r="BS11" s="58">
        <f t="shared" ca="1" si="23"/>
        <v>0</v>
      </c>
      <c r="BT11" s="58">
        <f t="shared" ca="1" si="42"/>
        <v>1</v>
      </c>
      <c r="BU11" s="58">
        <f t="shared" ca="1" si="24"/>
        <v>0</v>
      </c>
      <c r="BW11" s="56">
        <f t="shared" ca="1" si="25"/>
        <v>0</v>
      </c>
      <c r="BX11" s="76">
        <f t="shared" ca="1" si="26"/>
        <v>0</v>
      </c>
      <c r="BY11" s="55">
        <f t="shared" ca="1" si="43"/>
        <v>523.01134647248318</v>
      </c>
      <c r="BZ11" s="56">
        <f t="shared" ca="1" si="44"/>
        <v>0</v>
      </c>
      <c r="CA11" s="55">
        <f t="shared" ca="1" si="45"/>
        <v>5798.1037869939482</v>
      </c>
      <c r="CB11" s="55">
        <f t="shared" ca="1" si="38"/>
        <v>0</v>
      </c>
      <c r="CC11" s="55">
        <f ca="1">CA11-MAX($CA11:CA$258)</f>
        <v>-63.727712275097474</v>
      </c>
      <c r="CD11" s="56">
        <f ca="1">(CA11-MAX($CA11:CA$258))/MAX($CA11:CA$258)</f>
        <v>-1.0871638374976173E-2</v>
      </c>
    </row>
    <row r="12" spans="1:82" s="58" customFormat="1" x14ac:dyDescent="0.25">
      <c r="A12" s="54">
        <v>44231</v>
      </c>
      <c r="B12" s="55">
        <v>10.742000000000001</v>
      </c>
      <c r="C12" s="55">
        <v>11.032</v>
      </c>
      <c r="D12" s="55">
        <v>10.651999999999999</v>
      </c>
      <c r="E12" s="55">
        <v>10.972</v>
      </c>
      <c r="F12" s="56">
        <f t="shared" si="0"/>
        <v>2.7725739977519703E-2</v>
      </c>
      <c r="G12" s="57"/>
      <c r="H12" s="56"/>
      <c r="I12" s="17"/>
      <c r="J12" s="55">
        <f ca="1">AVERAGE(E12:OFFSET(E12,$J$3-1,0))</f>
        <v>10.5868</v>
      </c>
      <c r="K12" s="55">
        <f ca="1">AVERAGE(E12:OFFSET(E12,$K$3-1,0))</f>
        <v>10.783133333333334</v>
      </c>
      <c r="M12" s="58">
        <f t="shared" ca="1" si="27"/>
        <v>0</v>
      </c>
      <c r="N12" s="58">
        <f t="shared" ca="1" si="1"/>
        <v>0</v>
      </c>
      <c r="O12" s="58">
        <f t="shared" ca="1" si="2"/>
        <v>0</v>
      </c>
      <c r="P12" s="58">
        <f t="shared" ca="1" si="47"/>
        <v>20</v>
      </c>
      <c r="R12" s="56">
        <f t="shared" ca="1" si="4"/>
        <v>0</v>
      </c>
      <c r="S12" s="76">
        <f t="shared" ca="1" si="5"/>
        <v>0</v>
      </c>
      <c r="T12" s="55">
        <f t="shared" ca="1" si="6"/>
        <v>0</v>
      </c>
      <c r="U12" s="56">
        <f t="shared" ca="1" si="7"/>
        <v>0</v>
      </c>
      <c r="V12" s="55">
        <f t="shared" ca="1" si="28"/>
        <v>4988.6325143901395</v>
      </c>
      <c r="W12" s="55">
        <f t="shared" ca="1" si="8"/>
        <v>0</v>
      </c>
      <c r="X12" s="55">
        <f ca="1">V12-MAX(V12:$V$258)</f>
        <v>-837.16660588416744</v>
      </c>
      <c r="Y12" s="56">
        <f ca="1">(V12-MAX(V12:$V$258))/MAX(V12:$V$258)</f>
        <v>-0.14369987509022616</v>
      </c>
      <c r="Z12" s="56"/>
      <c r="AA12" s="17"/>
      <c r="AB12" s="55">
        <f ca="1">E12*(2/($AB$3+1))+IF(AB13=0,AVERAGE(E13:OFFSET(E13,$AB$3-1,0))*(1-(2/($AB$3+1))),AB13*(1-(2/($AB$3+1))))</f>
        <v>10.703628730892493</v>
      </c>
      <c r="AC12" s="59">
        <f ca="1">E12*(2/($AC$3+1))+IF(AC13=0,AVERAGE(E13:OFFSET(E13,$AC$3-1,0))*(1-(2/($AC$3+1))),AC13*(1-(2/($AC$3+1))))</f>
        <v>10.713118046915495</v>
      </c>
      <c r="AE12" s="58">
        <f t="shared" ca="1" si="39"/>
        <v>0</v>
      </c>
      <c r="AF12" s="58">
        <f t="shared" ca="1" si="9"/>
        <v>0</v>
      </c>
      <c r="AG12" s="58">
        <f t="shared" ca="1" si="10"/>
        <v>0</v>
      </c>
      <c r="AH12" s="58">
        <f t="shared" ca="1" si="11"/>
        <v>63</v>
      </c>
      <c r="AJ12" s="56">
        <f t="shared" ca="1" si="29"/>
        <v>0</v>
      </c>
      <c r="AK12" s="76">
        <f t="shared" ca="1" si="30"/>
        <v>0</v>
      </c>
      <c r="AL12" s="55">
        <f t="shared" ca="1" si="31"/>
        <v>0</v>
      </c>
      <c r="AM12" s="56">
        <f t="shared" ca="1" si="12"/>
        <v>0</v>
      </c>
      <c r="AN12" s="55">
        <f t="shared" ca="1" si="13"/>
        <v>5981.4370028288158</v>
      </c>
      <c r="AO12" s="55">
        <f t="shared" ca="1" si="14"/>
        <v>0</v>
      </c>
      <c r="AP12" s="55">
        <f ca="1">AN12-MAX(AN12:$AN$258)</f>
        <v>-346.8964027541524</v>
      </c>
      <c r="AQ12" s="56">
        <f ca="1">(AN12-MAX(AN12:$AN$258))/MAX(AN12:$AN$258)</f>
        <v>-5.4816391697712109E-2</v>
      </c>
      <c r="AS12" s="55">
        <f t="shared" si="32"/>
        <v>0.29599999999999937</v>
      </c>
      <c r="AT12" s="55">
        <f t="shared" si="33"/>
        <v>0.29599999999999937</v>
      </c>
      <c r="AU12" s="55">
        <f t="shared" si="34"/>
        <v>0</v>
      </c>
      <c r="AV12" s="55">
        <f ca="1">IF(AV13=0,AVERAGE(AT12:OFFSET(AT12,$AZ$3-1,0)),(AV13*($AZ$3-1)+AT12)/$AZ$3)</f>
        <v>9.0248596818606072E-2</v>
      </c>
      <c r="AW12" s="55">
        <f ca="1">IF(AW13=0,AVERAGE(AU12:OFFSET(AU12,$AZ$3-1,0)),(AW13*($AZ$3-1)+AU12)/$AZ$3)</f>
        <v>7.1206964657403823E-2</v>
      </c>
      <c r="AX12" s="55">
        <f t="shared" ca="1" si="35"/>
        <v>1.267412496134567</v>
      </c>
      <c r="AY12" s="55"/>
      <c r="AZ12" s="55">
        <f t="shared" ca="1" si="15"/>
        <v>55.896864743191756</v>
      </c>
      <c r="BB12" s="58">
        <f t="shared" ca="1" si="16"/>
        <v>0</v>
      </c>
      <c r="BC12" s="58">
        <f t="shared" ca="1" si="17"/>
        <v>0</v>
      </c>
      <c r="BD12" s="58">
        <f t="shared" ca="1" si="40"/>
        <v>0</v>
      </c>
      <c r="BE12" s="58">
        <f t="shared" ca="1" si="18"/>
        <v>63</v>
      </c>
      <c r="BG12" s="56">
        <f t="shared" ca="1" si="19"/>
        <v>0</v>
      </c>
      <c r="BH12" s="55">
        <f t="shared" ca="1" si="20"/>
        <v>0</v>
      </c>
      <c r="BI12" s="55">
        <f t="shared" ca="1" si="41"/>
        <v>0</v>
      </c>
      <c r="BJ12" s="56">
        <f t="shared" ca="1" si="36"/>
        <v>0</v>
      </c>
      <c r="BK12" s="55">
        <f t="shared" ca="1" si="46"/>
        <v>6026.1374418188689</v>
      </c>
      <c r="BL12" s="55">
        <f t="shared" ca="1" si="37"/>
        <v>0</v>
      </c>
      <c r="BM12" s="55">
        <f ca="1">BK12-MAX(BK12:$BK$258)</f>
        <v>-349.48882686224624</v>
      </c>
      <c r="BN12" s="56">
        <f ca="1">(BK12-MAX(BK12:$BK$258))/MAX(BK12:$BK$258)</f>
        <v>-5.4816391697712033E-2</v>
      </c>
      <c r="BO12" s="17"/>
      <c r="BP12" s="55">
        <f t="shared" ca="1" si="21"/>
        <v>-1.8224895206853109E-2</v>
      </c>
      <c r="BR12" s="58">
        <f t="shared" ca="1" si="48"/>
        <v>0</v>
      </c>
      <c r="BS12" s="58">
        <f t="shared" ca="1" si="23"/>
        <v>0</v>
      </c>
      <c r="BT12" s="58">
        <f t="shared" ca="1" si="42"/>
        <v>0</v>
      </c>
      <c r="BU12" s="58">
        <f t="shared" ca="1" si="24"/>
        <v>63</v>
      </c>
      <c r="BW12" s="56">
        <f t="shared" ca="1" si="25"/>
        <v>0</v>
      </c>
      <c r="BX12" s="76">
        <f t="shared" ca="1" si="26"/>
        <v>0</v>
      </c>
      <c r="BY12" s="55">
        <f t="shared" ca="1" si="43"/>
        <v>0</v>
      </c>
      <c r="BZ12" s="56">
        <f t="shared" ca="1" si="44"/>
        <v>0</v>
      </c>
      <c r="CA12" s="55">
        <f t="shared" ca="1" si="45"/>
        <v>5798.1037869939482</v>
      </c>
      <c r="CB12" s="55">
        <f t="shared" ca="1" si="38"/>
        <v>0</v>
      </c>
      <c r="CC12" s="55">
        <f ca="1">CA12-MAX($CA12:CA$258)</f>
        <v>-63.727712275097474</v>
      </c>
      <c r="CD12" s="56">
        <f ca="1">(CA12-MAX($CA12:CA$258))/MAX($CA12:CA$258)</f>
        <v>-1.0871638374976173E-2</v>
      </c>
    </row>
    <row r="13" spans="1:82" s="58" customFormat="1" x14ac:dyDescent="0.25">
      <c r="A13" s="54">
        <v>44230</v>
      </c>
      <c r="B13" s="55">
        <v>10.842000000000001</v>
      </c>
      <c r="C13" s="55">
        <v>10.884</v>
      </c>
      <c r="D13" s="55">
        <v>10.648</v>
      </c>
      <c r="E13" s="55">
        <v>10.676</v>
      </c>
      <c r="F13" s="56">
        <f t="shared" si="0"/>
        <v>5.0837883637733228E-3</v>
      </c>
      <c r="G13" s="57"/>
      <c r="H13" s="56"/>
      <c r="I13" s="17"/>
      <c r="J13" s="55">
        <f ca="1">AVERAGE(E13:OFFSET(E13,$J$3-1,0))</f>
        <v>10.500800000000002</v>
      </c>
      <c r="K13" s="55">
        <f ca="1">AVERAGE(E13:OFFSET(E13,$K$3-1,0))</f>
        <v>10.770533333333335</v>
      </c>
      <c r="M13" s="58">
        <f t="shared" ca="1" si="27"/>
        <v>0</v>
      </c>
      <c r="N13" s="58">
        <f t="shared" ca="1" si="1"/>
        <v>0</v>
      </c>
      <c r="O13" s="58">
        <f t="shared" ca="1" si="2"/>
        <v>0</v>
      </c>
      <c r="P13" s="58">
        <f t="shared" ca="1" si="47"/>
        <v>19</v>
      </c>
      <c r="R13" s="56">
        <f t="shared" ca="1" si="4"/>
        <v>0</v>
      </c>
      <c r="S13" s="76">
        <f t="shared" ca="1" si="5"/>
        <v>0</v>
      </c>
      <c r="T13" s="55">
        <f t="shared" ca="1" si="6"/>
        <v>0</v>
      </c>
      <c r="U13" s="56">
        <f t="shared" ca="1" si="7"/>
        <v>0</v>
      </c>
      <c r="V13" s="55">
        <f t="shared" ca="1" si="28"/>
        <v>4988.6325143901395</v>
      </c>
      <c r="W13" s="55">
        <f t="shared" ca="1" si="8"/>
        <v>0</v>
      </c>
      <c r="X13" s="55">
        <f ca="1">V13-MAX(V13:$V$258)</f>
        <v>-837.16660588416744</v>
      </c>
      <c r="Y13" s="56">
        <f ca="1">(V13-MAX(V13:$V$258))/MAX(V13:$V$258)</f>
        <v>-0.14369987509022616</v>
      </c>
      <c r="Z13" s="56"/>
      <c r="AA13" s="17"/>
      <c r="AB13" s="55">
        <f ca="1">E13*(2/($AB$3+1))+IF(AB14=0,AVERAGE(E14:OFFSET(E14,$AB$3-1,0))*(1-(2/($AB$3+1))),AB14*(1-(2/($AB$3+1))))</f>
        <v>10.569443096338741</v>
      </c>
      <c r="AC13" s="59">
        <f ca="1">E13*(2/($AC$3+1))+IF(AC14=0,AVERAGE(E14:OFFSET(E14,$AC$3-1,0))*(1-(2/($AC$3+1))),AC14*(1-(2/($AC$3+1))))</f>
        <v>10.695264119116562</v>
      </c>
      <c r="AE13" s="58">
        <f t="shared" ca="1" si="39"/>
        <v>0</v>
      </c>
      <c r="AF13" s="58">
        <f t="shared" ca="1" si="9"/>
        <v>0</v>
      </c>
      <c r="AG13" s="58">
        <f t="shared" ca="1" si="10"/>
        <v>0</v>
      </c>
      <c r="AH13" s="58">
        <f t="shared" ref="AH13:AH76" ca="1" si="49">IF(AE13=1,0,AH14+1)</f>
        <v>62</v>
      </c>
      <c r="AJ13" s="56">
        <f t="shared" ca="1" si="29"/>
        <v>0</v>
      </c>
      <c r="AK13" s="76">
        <f t="shared" ca="1" si="30"/>
        <v>0</v>
      </c>
      <c r="AL13" s="55">
        <f t="shared" ca="1" si="31"/>
        <v>0</v>
      </c>
      <c r="AM13" s="56">
        <f t="shared" ca="1" si="12"/>
        <v>0</v>
      </c>
      <c r="AN13" s="55">
        <f t="shared" ca="1" si="13"/>
        <v>5981.4370028288158</v>
      </c>
      <c r="AO13" s="55">
        <f t="shared" ca="1" si="14"/>
        <v>0</v>
      </c>
      <c r="AP13" s="55">
        <f ca="1">AN13-MAX(AN13:$AN$258)</f>
        <v>-346.8964027541524</v>
      </c>
      <c r="AQ13" s="56">
        <f ca="1">(AN13-MAX(AN13:$AN$258))/MAX(AN13:$AN$258)</f>
        <v>-5.4816391697712109E-2</v>
      </c>
      <c r="AS13" s="55">
        <f t="shared" si="32"/>
        <v>5.400000000000027E-2</v>
      </c>
      <c r="AT13" s="55">
        <f t="shared" si="33"/>
        <v>5.400000000000027E-2</v>
      </c>
      <c r="AU13" s="55">
        <f t="shared" si="34"/>
        <v>0</v>
      </c>
      <c r="AV13" s="55">
        <f ca="1">IF(AV14=0,AVERAGE(AT13:OFFSET(AT13,$AZ$3-1,0)),(AV14*($AZ$3-1)+AT13)/$AZ$3)</f>
        <v>7.4421565804652728E-2</v>
      </c>
      <c r="AW13" s="55">
        <f ca="1">IF(AW14=0,AVERAGE(AU13:OFFSET(AU13,$AZ$3-1,0)),(AW14*($AZ$3-1)+AU13)/$AZ$3)</f>
        <v>7.6684423477204125E-2</v>
      </c>
      <c r="AX13" s="55">
        <f t="shared" ca="1" si="35"/>
        <v>0.97049129966760361</v>
      </c>
      <c r="AY13" s="55"/>
      <c r="AZ13" s="55">
        <f t="shared" ca="1" si="15"/>
        <v>49.251234949949435</v>
      </c>
      <c r="BB13" s="58">
        <f t="shared" ca="1" si="16"/>
        <v>0</v>
      </c>
      <c r="BC13" s="58">
        <f t="shared" ca="1" si="17"/>
        <v>0</v>
      </c>
      <c r="BD13" s="58">
        <f t="shared" ca="1" si="40"/>
        <v>0</v>
      </c>
      <c r="BE13" s="58">
        <f t="shared" ref="BE13:BE76" ca="1" si="50">IF(BB13=1,0,BE14+1)</f>
        <v>62</v>
      </c>
      <c r="BG13" s="56">
        <f t="shared" ca="1" si="19"/>
        <v>0</v>
      </c>
      <c r="BH13" s="55">
        <f t="shared" ca="1" si="20"/>
        <v>0</v>
      </c>
      <c r="BI13" s="55">
        <f t="shared" ca="1" si="41"/>
        <v>0</v>
      </c>
      <c r="BJ13" s="56">
        <f t="shared" ca="1" si="36"/>
        <v>0</v>
      </c>
      <c r="BK13" s="55">
        <f t="shared" ca="1" si="46"/>
        <v>6026.1374418188689</v>
      </c>
      <c r="BL13" s="55">
        <f t="shared" ca="1" si="37"/>
        <v>0</v>
      </c>
      <c r="BM13" s="55">
        <f ca="1">BK13-MAX(BK13:$BK$258)</f>
        <v>-349.48882686224624</v>
      </c>
      <c r="BN13" s="56">
        <f ca="1">(BK13-MAX(BK13:$BK$258))/MAX(BK13:$BK$258)</f>
        <v>-5.4816391697712033E-2</v>
      </c>
      <c r="BO13" s="17"/>
      <c r="BP13" s="55">
        <f t="shared" ca="1" si="21"/>
        <v>-3.6635986284064281</v>
      </c>
      <c r="BR13" s="58">
        <f t="shared" ca="1" si="48"/>
        <v>0</v>
      </c>
      <c r="BS13" s="58">
        <f t="shared" ca="1" si="23"/>
        <v>0</v>
      </c>
      <c r="BT13" s="58">
        <f t="shared" ca="1" si="42"/>
        <v>0</v>
      </c>
      <c r="BU13" s="58">
        <f t="shared" ca="1" si="24"/>
        <v>62</v>
      </c>
      <c r="BW13" s="56">
        <f t="shared" ca="1" si="25"/>
        <v>0</v>
      </c>
      <c r="BX13" s="76">
        <f t="shared" ca="1" si="26"/>
        <v>0</v>
      </c>
      <c r="BY13" s="55">
        <f t="shared" ca="1" si="43"/>
        <v>0</v>
      </c>
      <c r="BZ13" s="56">
        <f t="shared" ca="1" si="44"/>
        <v>0</v>
      </c>
      <c r="CA13" s="55">
        <f t="shared" ca="1" si="45"/>
        <v>5798.1037869939482</v>
      </c>
      <c r="CB13" s="55">
        <f t="shared" ca="1" si="38"/>
        <v>0</v>
      </c>
      <c r="CC13" s="55">
        <f ca="1">CA13-MAX($CA13:CA$258)</f>
        <v>-63.727712275097474</v>
      </c>
      <c r="CD13" s="56">
        <f ca="1">(CA13-MAX($CA13:CA$258))/MAX($CA13:CA$258)</f>
        <v>-1.0871638374976173E-2</v>
      </c>
    </row>
    <row r="14" spans="1:82" s="58" customFormat="1" x14ac:dyDescent="0.25">
      <c r="A14" s="54">
        <v>44229</v>
      </c>
      <c r="B14" s="55">
        <v>10.44</v>
      </c>
      <c r="C14" s="55">
        <v>10.632</v>
      </c>
      <c r="D14" s="55">
        <v>10.44</v>
      </c>
      <c r="E14" s="55">
        <v>10.622</v>
      </c>
      <c r="F14" s="56">
        <f t="shared" si="0"/>
        <v>2.5091681142636491E-2</v>
      </c>
      <c r="G14" s="57"/>
      <c r="H14" s="56"/>
      <c r="I14" s="17"/>
      <c r="J14" s="55">
        <f ca="1">AVERAGE(E14:OFFSET(E14,$J$3-1,0))</f>
        <v>10.456</v>
      </c>
      <c r="K14" s="55">
        <f ca="1">AVERAGE(E14:OFFSET(E14,$K$3-1,0))</f>
        <v>10.773599999999998</v>
      </c>
      <c r="M14" s="58">
        <f t="shared" ca="1" si="27"/>
        <v>0</v>
      </c>
      <c r="N14" s="58">
        <f t="shared" ca="1" si="1"/>
        <v>0</v>
      </c>
      <c r="O14" s="58">
        <f t="shared" ca="1" si="2"/>
        <v>0</v>
      </c>
      <c r="P14" s="58">
        <f t="shared" ca="1" si="47"/>
        <v>18</v>
      </c>
      <c r="R14" s="56">
        <f t="shared" ca="1" si="4"/>
        <v>0</v>
      </c>
      <c r="S14" s="76">
        <f t="shared" ca="1" si="5"/>
        <v>0</v>
      </c>
      <c r="T14" s="55">
        <f t="shared" ca="1" si="6"/>
        <v>0</v>
      </c>
      <c r="U14" s="56">
        <f t="shared" ca="1" si="7"/>
        <v>0</v>
      </c>
      <c r="V14" s="55">
        <f t="shared" ca="1" si="28"/>
        <v>4988.6325143901395</v>
      </c>
      <c r="W14" s="55">
        <f t="shared" ca="1" si="8"/>
        <v>0</v>
      </c>
      <c r="X14" s="55">
        <f ca="1">V14-MAX(V14:$V$258)</f>
        <v>-837.16660588416744</v>
      </c>
      <c r="Y14" s="56">
        <f ca="1">(V14-MAX(V14:$V$258))/MAX(V14:$V$258)</f>
        <v>-0.14369987509022616</v>
      </c>
      <c r="Z14" s="56"/>
      <c r="AA14" s="17"/>
      <c r="AB14" s="55">
        <f ca="1">E14*(2/($AB$3+1))+IF(AB15=0,AVERAGE(E15:OFFSET(E15,$AB$3-1,0))*(1-(2/($AB$3+1))),AB15*(1-(2/($AB$3+1))))</f>
        <v>10.516164644508113</v>
      </c>
      <c r="AC14" s="59">
        <f ca="1">E14*(2/($AC$3+1))+IF(AC15=0,AVERAGE(E15:OFFSET(E15,$AC$3-1,0))*(1-(2/($AC$3+1))),AC15*(1-(2/($AC$3+1))))</f>
        <v>10.696592679055636</v>
      </c>
      <c r="AE14" s="58">
        <f t="shared" ca="1" si="39"/>
        <v>0</v>
      </c>
      <c r="AF14" s="58">
        <f t="shared" ca="1" si="9"/>
        <v>0</v>
      </c>
      <c r="AG14" s="58">
        <f t="shared" ca="1" si="10"/>
        <v>0</v>
      </c>
      <c r="AH14" s="58">
        <f t="shared" ca="1" si="49"/>
        <v>61</v>
      </c>
      <c r="AJ14" s="56">
        <f t="shared" ca="1" si="29"/>
        <v>0</v>
      </c>
      <c r="AK14" s="76">
        <f t="shared" ca="1" si="30"/>
        <v>0</v>
      </c>
      <c r="AL14" s="55">
        <f t="shared" ca="1" si="31"/>
        <v>0</v>
      </c>
      <c r="AM14" s="56">
        <f t="shared" ca="1" si="12"/>
        <v>0</v>
      </c>
      <c r="AN14" s="55">
        <f t="shared" ca="1" si="13"/>
        <v>5981.4370028288158</v>
      </c>
      <c r="AO14" s="55">
        <f t="shared" ca="1" si="14"/>
        <v>0</v>
      </c>
      <c r="AP14" s="55">
        <f ca="1">AN14-MAX(AN14:$AN$258)</f>
        <v>-346.8964027541524</v>
      </c>
      <c r="AQ14" s="56">
        <f ca="1">(AN14-MAX(AN14:$AN$258))/MAX(AN14:$AN$258)</f>
        <v>-5.4816391697712109E-2</v>
      </c>
      <c r="AS14" s="55">
        <f t="shared" si="32"/>
        <v>0.25999999999999979</v>
      </c>
      <c r="AT14" s="55">
        <f t="shared" si="33"/>
        <v>0.25999999999999979</v>
      </c>
      <c r="AU14" s="55">
        <f t="shared" si="34"/>
        <v>0</v>
      </c>
      <c r="AV14" s="55">
        <f ca="1">IF(AV15=0,AVERAGE(AT14:OFFSET(AT14,$AZ$3-1,0)),(AV15*($AZ$3-1)+AT14)/$AZ$3)</f>
        <v>7.5992455481933688E-2</v>
      </c>
      <c r="AW14" s="55">
        <f ca="1">IF(AW15=0,AVERAGE(AU14:OFFSET(AU14,$AZ$3-1,0)),(AW15*($AZ$3-1)+AU14)/$AZ$3)</f>
        <v>8.2583225283142894E-2</v>
      </c>
      <c r="AX14" s="55">
        <f t="shared" ca="1" si="35"/>
        <v>0.92019239042054546</v>
      </c>
      <c r="AY14" s="55"/>
      <c r="AZ14" s="55">
        <f t="shared" ca="1" si="15"/>
        <v>47.92188506793385</v>
      </c>
      <c r="BB14" s="58">
        <f t="shared" ca="1" si="16"/>
        <v>0</v>
      </c>
      <c r="BC14" s="58">
        <f t="shared" ca="1" si="17"/>
        <v>0</v>
      </c>
      <c r="BD14" s="58">
        <f t="shared" ca="1" si="40"/>
        <v>0</v>
      </c>
      <c r="BE14" s="58">
        <f t="shared" ca="1" si="50"/>
        <v>61</v>
      </c>
      <c r="BG14" s="56">
        <f t="shared" ca="1" si="19"/>
        <v>0</v>
      </c>
      <c r="BH14" s="55">
        <f t="shared" ca="1" si="20"/>
        <v>0</v>
      </c>
      <c r="BI14" s="55">
        <f t="shared" ca="1" si="41"/>
        <v>0</v>
      </c>
      <c r="BJ14" s="56">
        <f t="shared" ca="1" si="36"/>
        <v>0</v>
      </c>
      <c r="BK14" s="55">
        <f t="shared" ca="1" si="46"/>
        <v>6026.1374418188689</v>
      </c>
      <c r="BL14" s="55">
        <f t="shared" ca="1" si="37"/>
        <v>0</v>
      </c>
      <c r="BM14" s="55">
        <f ca="1">BK14-MAX(BK14:$BK$258)</f>
        <v>-349.48882686224624</v>
      </c>
      <c r="BN14" s="56">
        <f ca="1">(BK14-MAX(BK14:$BK$258))/MAX(BK14:$BK$258)</f>
        <v>-5.4816391697712033E-2</v>
      </c>
      <c r="BO14" s="17"/>
      <c r="BP14" s="55">
        <f t="shared" ca="1" si="21"/>
        <v>-3.3309064433927893</v>
      </c>
      <c r="BR14" s="58">
        <f t="shared" ca="1" si="48"/>
        <v>0</v>
      </c>
      <c r="BS14" s="58">
        <f t="shared" ca="1" si="23"/>
        <v>0</v>
      </c>
      <c r="BT14" s="58">
        <f t="shared" ca="1" si="42"/>
        <v>0</v>
      </c>
      <c r="BU14" s="58">
        <f t="shared" ca="1" si="24"/>
        <v>61</v>
      </c>
      <c r="BW14" s="56">
        <f t="shared" ca="1" si="25"/>
        <v>0</v>
      </c>
      <c r="BX14" s="76">
        <f t="shared" ca="1" si="26"/>
        <v>0</v>
      </c>
      <c r="BY14" s="55">
        <f t="shared" ca="1" si="43"/>
        <v>0</v>
      </c>
      <c r="BZ14" s="56">
        <f ca="1">IF(BT15=0,0,$E14/$E15-1)</f>
        <v>0</v>
      </c>
      <c r="CA14" s="55">
        <f t="shared" ca="1" si="45"/>
        <v>5798.1037869939482</v>
      </c>
      <c r="CB14" s="55">
        <f t="shared" ca="1" si="38"/>
        <v>0</v>
      </c>
      <c r="CC14" s="55">
        <f ca="1">CA14-MAX($CA14:CA$258)</f>
        <v>-63.727712275097474</v>
      </c>
      <c r="CD14" s="56">
        <f ca="1">(CA14-MAX($CA14:CA$258))/MAX($CA14:CA$258)</f>
        <v>-1.0871638374976173E-2</v>
      </c>
    </row>
    <row r="15" spans="1:82" s="58" customFormat="1" x14ac:dyDescent="0.25">
      <c r="A15" s="54">
        <v>44228</v>
      </c>
      <c r="B15" s="55">
        <v>10.364000000000001</v>
      </c>
      <c r="C15" s="55">
        <v>10.465999999999999</v>
      </c>
      <c r="D15" s="55">
        <v>10.316000000000001</v>
      </c>
      <c r="E15" s="55">
        <v>10.362</v>
      </c>
      <c r="F15" s="56">
        <f t="shared" si="0"/>
        <v>5.8241118229469535E-3</v>
      </c>
      <c r="G15" s="57"/>
      <c r="H15" s="56"/>
      <c r="I15" s="17"/>
      <c r="J15" s="55">
        <f ca="1">AVERAGE(E15:OFFSET(E15,$J$3-1,0))</f>
        <v>10.4628</v>
      </c>
      <c r="K15" s="55">
        <f ca="1">AVERAGE(E15:OFFSET(E15,$K$3-1,0))</f>
        <v>10.7788</v>
      </c>
      <c r="M15" s="58">
        <f t="shared" ca="1" si="27"/>
        <v>0</v>
      </c>
      <c r="N15" s="58">
        <f t="shared" ca="1" si="1"/>
        <v>0</v>
      </c>
      <c r="O15" s="58">
        <f t="shared" ca="1" si="2"/>
        <v>0</v>
      </c>
      <c r="P15" s="58">
        <f t="shared" ca="1" si="47"/>
        <v>17</v>
      </c>
      <c r="R15" s="56">
        <f t="shared" ca="1" si="4"/>
        <v>0</v>
      </c>
      <c r="S15" s="76">
        <f t="shared" ca="1" si="5"/>
        <v>0</v>
      </c>
      <c r="T15" s="55">
        <f t="shared" ca="1" si="6"/>
        <v>0</v>
      </c>
      <c r="U15" s="56">
        <f t="shared" ca="1" si="7"/>
        <v>0</v>
      </c>
      <c r="V15" s="55">
        <f t="shared" ca="1" si="28"/>
        <v>4988.6325143901395</v>
      </c>
      <c r="W15" s="55">
        <f t="shared" ca="1" si="8"/>
        <v>0</v>
      </c>
      <c r="X15" s="55">
        <f ca="1">V15-MAX(V15:$V$258)</f>
        <v>-837.16660588416744</v>
      </c>
      <c r="Y15" s="56">
        <f ca="1">(V15-MAX(V15:$V$258))/MAX(V15:$V$258)</f>
        <v>-0.14369987509022616</v>
      </c>
      <c r="Z15" s="56"/>
      <c r="AA15" s="17"/>
      <c r="AB15" s="55">
        <f ca="1">E15*(2/($AB$3+1))+IF(AB16=0,AVERAGE(E16:OFFSET(E16,$AB$3-1,0))*(1-(2/($AB$3+1))),AB16*(1-(2/($AB$3+1))))</f>
        <v>10.463246966762167</v>
      </c>
      <c r="AC15" s="59">
        <f ca="1">E15*(2/($AC$3+1))+IF(AC16=0,AVERAGE(E16:OFFSET(E16,$AC$3-1,0))*(1-(2/($AC$3+1))),AC16*(1-(2/($AC$3+1))))</f>
        <v>10.701737001749127</v>
      </c>
      <c r="AE15" s="58">
        <f t="shared" ca="1" si="39"/>
        <v>0</v>
      </c>
      <c r="AF15" s="58">
        <f t="shared" ca="1" si="9"/>
        <v>0</v>
      </c>
      <c r="AG15" s="58">
        <f t="shared" ca="1" si="10"/>
        <v>0</v>
      </c>
      <c r="AH15" s="58">
        <f t="shared" ca="1" si="49"/>
        <v>60</v>
      </c>
      <c r="AJ15" s="56">
        <f t="shared" ca="1" si="29"/>
        <v>0</v>
      </c>
      <c r="AK15" s="76">
        <f t="shared" ca="1" si="30"/>
        <v>0</v>
      </c>
      <c r="AL15" s="55">
        <f t="shared" ca="1" si="31"/>
        <v>0</v>
      </c>
      <c r="AM15" s="56">
        <f t="shared" ca="1" si="12"/>
        <v>0</v>
      </c>
      <c r="AN15" s="55">
        <f t="shared" ca="1" si="13"/>
        <v>5981.4370028288158</v>
      </c>
      <c r="AO15" s="55">
        <f t="shared" ca="1" si="14"/>
        <v>0</v>
      </c>
      <c r="AP15" s="55">
        <f ca="1">AN15-MAX(AN15:$AN$258)</f>
        <v>-346.8964027541524</v>
      </c>
      <c r="AQ15" s="56">
        <f ca="1">(AN15-MAX(AN15:$AN$258))/MAX(AN15:$AN$258)</f>
        <v>-5.4816391697712109E-2</v>
      </c>
      <c r="AS15" s="55">
        <f t="shared" si="32"/>
        <v>6.0000000000000497E-2</v>
      </c>
      <c r="AT15" s="55">
        <f t="shared" si="33"/>
        <v>6.0000000000000497E-2</v>
      </c>
      <c r="AU15" s="55">
        <f t="shared" si="34"/>
        <v>0</v>
      </c>
      <c r="AV15" s="55">
        <f ca="1">IF(AV16=0,AVERAGE(AT15:OFFSET(AT15,$AZ$3-1,0)),(AV16*($AZ$3-1)+AT15)/$AZ$3)</f>
        <v>6.1838028980543989E-2</v>
      </c>
      <c r="AW15" s="55">
        <f ca="1">IF(AW16=0,AVERAGE(AU15:OFFSET(AU15,$AZ$3-1,0)),(AW16*($AZ$3-1)+AU15)/$AZ$3)</f>
        <v>8.8935781074153883E-2</v>
      </c>
      <c r="AX15" s="55">
        <f t="shared" ca="1" si="35"/>
        <v>0.69531102368105335</v>
      </c>
      <c r="AY15" s="55"/>
      <c r="AZ15" s="55">
        <f t="shared" ca="1" si="15"/>
        <v>41.013773518166268</v>
      </c>
      <c r="BB15" s="58">
        <f t="shared" ca="1" si="16"/>
        <v>0</v>
      </c>
      <c r="BC15" s="58">
        <f t="shared" ca="1" si="17"/>
        <v>0</v>
      </c>
      <c r="BD15" s="58">
        <f t="shared" ca="1" si="40"/>
        <v>0</v>
      </c>
      <c r="BE15" s="58">
        <f t="shared" ca="1" si="50"/>
        <v>60</v>
      </c>
      <c r="BG15" s="56">
        <f t="shared" ca="1" si="19"/>
        <v>0</v>
      </c>
      <c r="BH15" s="55">
        <f t="shared" ca="1" si="20"/>
        <v>0</v>
      </c>
      <c r="BI15" s="55">
        <f t="shared" ca="1" si="41"/>
        <v>0</v>
      </c>
      <c r="BJ15" s="56">
        <f t="shared" ca="1" si="36"/>
        <v>0</v>
      </c>
      <c r="BK15" s="55">
        <f t="shared" ca="1" si="46"/>
        <v>6026.1374418188689</v>
      </c>
      <c r="BL15" s="55">
        <f t="shared" ca="1" si="37"/>
        <v>0</v>
      </c>
      <c r="BM15" s="55">
        <f ca="1">BK15-MAX(BK15:$BK$258)</f>
        <v>-349.48882686224624</v>
      </c>
      <c r="BN15" s="56">
        <f ca="1">(BK15-MAX(BK15:$BK$258))/MAX(BK15:$BK$258)</f>
        <v>-5.4816391697712033E-2</v>
      </c>
      <c r="BO15" s="17"/>
      <c r="BP15" s="55">
        <f t="shared" ca="1" si="21"/>
        <v>-7.3332140940797768</v>
      </c>
      <c r="BR15" s="58">
        <f t="shared" ca="1" si="48"/>
        <v>0</v>
      </c>
      <c r="BS15" s="58">
        <f t="shared" ca="1" si="23"/>
        <v>0</v>
      </c>
      <c r="BT15" s="58">
        <f t="shared" ca="1" si="42"/>
        <v>0</v>
      </c>
      <c r="BU15" s="58">
        <f t="shared" ca="1" si="24"/>
        <v>60</v>
      </c>
      <c r="BW15" s="56">
        <f t="shared" ca="1" si="25"/>
        <v>0</v>
      </c>
      <c r="BX15" s="76">
        <f t="shared" ca="1" si="26"/>
        <v>0</v>
      </c>
      <c r="BY15" s="55">
        <f t="shared" ca="1" si="43"/>
        <v>0</v>
      </c>
      <c r="BZ15" s="56">
        <f t="shared" ca="1" si="44"/>
        <v>0</v>
      </c>
      <c r="CA15" s="55">
        <f t="shared" ca="1" si="45"/>
        <v>5798.1037869939482</v>
      </c>
      <c r="CB15" s="55">
        <f t="shared" ca="1" si="38"/>
        <v>0</v>
      </c>
      <c r="CC15" s="55">
        <f ca="1">CA15-MAX($CA15:CA$258)</f>
        <v>-63.727712275097474</v>
      </c>
      <c r="CD15" s="56">
        <f ca="1">(CA15-MAX($CA15:CA$258))/MAX($CA15:CA$258)</f>
        <v>-1.0871638374976173E-2</v>
      </c>
    </row>
    <row r="16" spans="1:82" s="58" customFormat="1" x14ac:dyDescent="0.25">
      <c r="A16" s="54">
        <v>44225</v>
      </c>
      <c r="B16" s="55">
        <v>10.342000000000001</v>
      </c>
      <c r="C16" s="55">
        <v>10.412000000000001</v>
      </c>
      <c r="D16" s="55">
        <v>10.247999999999999</v>
      </c>
      <c r="E16" s="55">
        <v>10.302</v>
      </c>
      <c r="F16" s="56">
        <f t="shared" si="0"/>
        <v>-2.2766078542970969E-2</v>
      </c>
      <c r="G16" s="57"/>
      <c r="H16" s="56"/>
      <c r="I16" s="17"/>
      <c r="J16" s="55">
        <f ca="1">AVERAGE(E16:OFFSET(E16,$J$3-1,0))</f>
        <v>10.4924</v>
      </c>
      <c r="K16" s="55">
        <f ca="1">AVERAGE(E16:OFFSET(E16,$K$3-1,0))</f>
        <v>10.796333333333331</v>
      </c>
      <c r="M16" s="58">
        <f t="shared" ca="1" si="27"/>
        <v>0</v>
      </c>
      <c r="N16" s="58">
        <f t="shared" ca="1" si="1"/>
        <v>0</v>
      </c>
      <c r="O16" s="58">
        <f t="shared" ca="1" si="2"/>
        <v>0</v>
      </c>
      <c r="P16" s="58">
        <f t="shared" ca="1" si="47"/>
        <v>16</v>
      </c>
      <c r="R16" s="56">
        <f t="shared" ca="1" si="4"/>
        <v>0</v>
      </c>
      <c r="S16" s="76">
        <f t="shared" ca="1" si="5"/>
        <v>0</v>
      </c>
      <c r="T16" s="55">
        <f t="shared" ca="1" si="6"/>
        <v>0</v>
      </c>
      <c r="U16" s="56">
        <f t="shared" ca="1" si="7"/>
        <v>0</v>
      </c>
      <c r="V16" s="55">
        <f t="shared" ca="1" si="28"/>
        <v>4988.6325143901395</v>
      </c>
      <c r="W16" s="55">
        <f t="shared" ca="1" si="8"/>
        <v>0</v>
      </c>
      <c r="X16" s="55">
        <f ca="1">V16-MAX(V16:$V$258)</f>
        <v>-837.16660588416744</v>
      </c>
      <c r="Y16" s="56">
        <f ca="1">(V16-MAX(V16:$V$258))/MAX(V16:$V$258)</f>
        <v>-0.14369987509022616</v>
      </c>
      <c r="Z16" s="56"/>
      <c r="AA16" s="17"/>
      <c r="AB16" s="55">
        <f ca="1">E16*(2/($AB$3+1))+IF(AB17=0,AVERAGE(E17:OFFSET(E17,$AB$3-1,0))*(1-(2/($AB$3+1))),AB17*(1-(2/($AB$3+1))))</f>
        <v>10.513870450143248</v>
      </c>
      <c r="AC16" s="59">
        <f ca="1">E16*(2/($AC$3+1))+IF(AC17=0,AVERAGE(E17:OFFSET(E17,$AC$3-1,0))*(1-(2/($AC$3+1))),AC17*(1-(2/($AC$3+1))))</f>
        <v>10.725167139800789</v>
      </c>
      <c r="AE16" s="58">
        <f t="shared" ca="1" si="39"/>
        <v>0</v>
      </c>
      <c r="AF16" s="58">
        <f t="shared" ca="1" si="9"/>
        <v>0</v>
      </c>
      <c r="AG16" s="58">
        <f t="shared" ca="1" si="10"/>
        <v>0</v>
      </c>
      <c r="AH16" s="58">
        <f t="shared" ca="1" si="49"/>
        <v>59</v>
      </c>
      <c r="AJ16" s="56">
        <f t="shared" ca="1" si="29"/>
        <v>0</v>
      </c>
      <c r="AK16" s="76">
        <f t="shared" ca="1" si="30"/>
        <v>0</v>
      </c>
      <c r="AL16" s="55">
        <f t="shared" ca="1" si="31"/>
        <v>0</v>
      </c>
      <c r="AM16" s="56">
        <f t="shared" ca="1" si="12"/>
        <v>0</v>
      </c>
      <c r="AN16" s="55">
        <f t="shared" ca="1" si="13"/>
        <v>5981.4370028288158</v>
      </c>
      <c r="AO16" s="55">
        <f t="shared" ca="1" si="14"/>
        <v>0</v>
      </c>
      <c r="AP16" s="55">
        <f ca="1">AN16-MAX(AN16:$AN$258)</f>
        <v>-346.8964027541524</v>
      </c>
      <c r="AQ16" s="56">
        <f ca="1">(AN16-MAX(AN16:$AN$258))/MAX(AN16:$AN$258)</f>
        <v>-5.4816391697712109E-2</v>
      </c>
      <c r="AS16" s="55">
        <f t="shared" si="32"/>
        <v>-0.24000000000000021</v>
      </c>
      <c r="AT16" s="55">
        <f t="shared" si="33"/>
        <v>0</v>
      </c>
      <c r="AU16" s="55">
        <f t="shared" si="34"/>
        <v>0.24000000000000021</v>
      </c>
      <c r="AV16" s="55">
        <f ca="1">IF(AV17=0,AVERAGE(AT16:OFFSET(AT16,$AZ$3-1,0)),(AV17*($AZ$3-1)+AT16)/$AZ$3)</f>
        <v>6.1979415825201188E-2</v>
      </c>
      <c r="AW16" s="55">
        <f ca="1">IF(AW17=0,AVERAGE(AU16:OFFSET(AU16,$AZ$3-1,0)),(AW17*($AZ$3-1)+AU16)/$AZ$3)</f>
        <v>9.5776995002934948E-2</v>
      </c>
      <c r="AX16" s="55">
        <f t="shared" ca="1" si="35"/>
        <v>0.64712215937973327</v>
      </c>
      <c r="AY16" s="55"/>
      <c r="AZ16" s="55">
        <f t="shared" ca="1" si="15"/>
        <v>39.288048897564707</v>
      </c>
      <c r="BB16" s="58">
        <f t="shared" ca="1" si="16"/>
        <v>0</v>
      </c>
      <c r="BC16" s="58">
        <f t="shared" ca="1" si="17"/>
        <v>0</v>
      </c>
      <c r="BD16" s="58">
        <f t="shared" ca="1" si="40"/>
        <v>0</v>
      </c>
      <c r="BE16" s="58">
        <f t="shared" ca="1" si="50"/>
        <v>59</v>
      </c>
      <c r="BG16" s="56">
        <f t="shared" ca="1" si="19"/>
        <v>0</v>
      </c>
      <c r="BH16" s="55">
        <f t="shared" ca="1" si="20"/>
        <v>0</v>
      </c>
      <c r="BI16" s="55">
        <f t="shared" ca="1" si="41"/>
        <v>0</v>
      </c>
      <c r="BJ16" s="56">
        <f t="shared" ca="1" si="36"/>
        <v>0</v>
      </c>
      <c r="BK16" s="55">
        <f t="shared" ca="1" si="46"/>
        <v>6026.1374418188689</v>
      </c>
      <c r="BL16" s="55">
        <f t="shared" ca="1" si="37"/>
        <v>0</v>
      </c>
      <c r="BM16" s="55">
        <f ca="1">BK16-MAX(BK16:$BK$258)</f>
        <v>-349.48882686224624</v>
      </c>
      <c r="BN16" s="56">
        <f ca="1">(BK16-MAX(BK16:$BK$258))/MAX(BK16:$BK$258)</f>
        <v>-5.4816391697712033E-2</v>
      </c>
      <c r="BO16" s="17"/>
      <c r="BP16" s="55">
        <f t="shared" ca="1" si="21"/>
        <v>-7.2059088452531173</v>
      </c>
      <c r="BR16" s="58">
        <f t="shared" ca="1" si="48"/>
        <v>0</v>
      </c>
      <c r="BS16" s="58">
        <f t="shared" ca="1" si="23"/>
        <v>0</v>
      </c>
      <c r="BT16" s="58">
        <f t="shared" ca="1" si="42"/>
        <v>0</v>
      </c>
      <c r="BU16" s="58">
        <f t="shared" ca="1" si="24"/>
        <v>59</v>
      </c>
      <c r="BW16" s="56">
        <f t="shared" ca="1" si="25"/>
        <v>0</v>
      </c>
      <c r="BX16" s="76">
        <f t="shared" ca="1" si="26"/>
        <v>0</v>
      </c>
      <c r="BY16" s="55">
        <f t="shared" ca="1" si="43"/>
        <v>0</v>
      </c>
      <c r="BZ16" s="56">
        <f t="shared" ca="1" si="44"/>
        <v>0</v>
      </c>
      <c r="CA16" s="55">
        <f t="shared" ca="1" si="45"/>
        <v>5798.1037869939482</v>
      </c>
      <c r="CB16" s="55">
        <f t="shared" ca="1" si="38"/>
        <v>0</v>
      </c>
      <c r="CC16" s="55">
        <f ca="1">CA16-MAX($CA16:CA$258)</f>
        <v>-63.727712275097474</v>
      </c>
      <c r="CD16" s="56">
        <f ca="1">(CA16-MAX($CA16:CA$258))/MAX($CA16:CA$258)</f>
        <v>-1.0871638374976173E-2</v>
      </c>
    </row>
    <row r="17" spans="1:82" s="58" customFormat="1" x14ac:dyDescent="0.25">
      <c r="A17" s="54">
        <v>44224</v>
      </c>
      <c r="B17" s="55">
        <v>10.294</v>
      </c>
      <c r="C17" s="55">
        <v>10.564</v>
      </c>
      <c r="D17" s="55">
        <v>10.192</v>
      </c>
      <c r="E17" s="55">
        <v>10.542</v>
      </c>
      <c r="F17" s="56">
        <f t="shared" si="0"/>
        <v>8.6107921928817444E-3</v>
      </c>
      <c r="G17" s="57"/>
      <c r="H17" s="56"/>
      <c r="I17" s="17"/>
      <c r="J17" s="55">
        <f ca="1">AVERAGE(E17:OFFSET(E17,$J$3-1,0))</f>
        <v>10.5984</v>
      </c>
      <c r="K17" s="55">
        <f ca="1">AVERAGE(E17:OFFSET(E17,$K$3-1,0))</f>
        <v>10.810999999999998</v>
      </c>
      <c r="M17" s="58">
        <f t="shared" ca="1" si="27"/>
        <v>0</v>
      </c>
      <c r="N17" s="58">
        <f t="shared" ca="1" si="1"/>
        <v>0</v>
      </c>
      <c r="O17" s="58">
        <f t="shared" ca="1" si="2"/>
        <v>0</v>
      </c>
      <c r="P17" s="58">
        <f t="shared" ca="1" si="47"/>
        <v>15</v>
      </c>
      <c r="R17" s="56">
        <f t="shared" ca="1" si="4"/>
        <v>0</v>
      </c>
      <c r="S17" s="76">
        <f t="shared" ca="1" si="5"/>
        <v>0</v>
      </c>
      <c r="T17" s="55">
        <f t="shared" ca="1" si="6"/>
        <v>0</v>
      </c>
      <c r="U17" s="56">
        <f t="shared" ca="1" si="7"/>
        <v>0</v>
      </c>
      <c r="V17" s="55">
        <f t="shared" ca="1" si="28"/>
        <v>4988.6325143901395</v>
      </c>
      <c r="W17" s="55">
        <f t="shared" ca="1" si="8"/>
        <v>0</v>
      </c>
      <c r="X17" s="55">
        <f ca="1">V17-MAX(V17:$V$258)</f>
        <v>-837.16660588416744</v>
      </c>
      <c r="Y17" s="56">
        <f ca="1">(V17-MAX(V17:$V$258))/MAX(V17:$V$258)</f>
        <v>-0.14369987509022616</v>
      </c>
      <c r="Z17" s="56"/>
      <c r="AA17" s="17"/>
      <c r="AB17" s="55">
        <f ca="1">E17*(2/($AB$3+1))+IF(AB18=0,AVERAGE(E18:OFFSET(E18,$AB$3-1,0))*(1-(2/($AB$3+1))),AB18*(1-(2/($AB$3+1))))</f>
        <v>10.61980567521487</v>
      </c>
      <c r="AC17" s="59">
        <f ca="1">E17*(2/($AC$3+1))+IF(AC18=0,AVERAGE(E18:OFFSET(E18,$AC$3-1,0))*(1-(2/($AC$3+1))),AC18*(1-(2/($AC$3+1))))</f>
        <v>10.754351080476704</v>
      </c>
      <c r="AE17" s="58">
        <f t="shared" ca="1" si="39"/>
        <v>0</v>
      </c>
      <c r="AF17" s="58">
        <f t="shared" ca="1" si="9"/>
        <v>0</v>
      </c>
      <c r="AG17" s="58">
        <f t="shared" ca="1" si="10"/>
        <v>0</v>
      </c>
      <c r="AH17" s="58">
        <f t="shared" ca="1" si="49"/>
        <v>58</v>
      </c>
      <c r="AJ17" s="56">
        <f t="shared" ca="1" si="29"/>
        <v>0</v>
      </c>
      <c r="AK17" s="76">
        <f t="shared" ca="1" si="30"/>
        <v>0</v>
      </c>
      <c r="AL17" s="55">
        <f t="shared" ca="1" si="31"/>
        <v>0</v>
      </c>
      <c r="AM17" s="56">
        <f t="shared" ca="1" si="12"/>
        <v>0</v>
      </c>
      <c r="AN17" s="55">
        <f t="shared" ca="1" si="13"/>
        <v>5981.4370028288158</v>
      </c>
      <c r="AO17" s="55">
        <f t="shared" ca="1" si="14"/>
        <v>0</v>
      </c>
      <c r="AP17" s="55">
        <f ca="1">AN17-MAX(AN17:$AN$258)</f>
        <v>-346.8964027541524</v>
      </c>
      <c r="AQ17" s="56">
        <f ca="1">(AN17-MAX(AN17:$AN$258))/MAX(AN17:$AN$258)</f>
        <v>-5.4816391697712109E-2</v>
      </c>
      <c r="AS17" s="55">
        <f t="shared" si="32"/>
        <v>8.9999999999999858E-2</v>
      </c>
      <c r="AT17" s="55">
        <f t="shared" si="33"/>
        <v>8.9999999999999858E-2</v>
      </c>
      <c r="AU17" s="55">
        <f t="shared" si="34"/>
        <v>0</v>
      </c>
      <c r="AV17" s="55">
        <f ca="1">IF(AV18=0,AVERAGE(AT17:OFFSET(AT17,$AZ$3-1,0)),(AV18*($AZ$3-1)+AT17)/$AZ$3)</f>
        <v>6.6747063196370512E-2</v>
      </c>
      <c r="AW17" s="55">
        <f ca="1">IF(AW18=0,AVERAGE(AU17:OFFSET(AU17,$AZ$3-1,0)),(AW18*($AZ$3-1)+AU17)/$AZ$3)</f>
        <v>8.4682917695468402E-2</v>
      </c>
      <c r="AX17" s="55">
        <f t="shared" ca="1" si="35"/>
        <v>0.78819985202213128</v>
      </c>
      <c r="AY17" s="55"/>
      <c r="AZ17" s="55">
        <f t="shared" ca="1" si="15"/>
        <v>44.07783901395694</v>
      </c>
      <c r="BB17" s="58">
        <f t="shared" ca="1" si="16"/>
        <v>0</v>
      </c>
      <c r="BC17" s="58">
        <f t="shared" ca="1" si="17"/>
        <v>0</v>
      </c>
      <c r="BD17" s="58">
        <f t="shared" ca="1" si="40"/>
        <v>0</v>
      </c>
      <c r="BE17" s="58">
        <f t="shared" ca="1" si="50"/>
        <v>58</v>
      </c>
      <c r="BG17" s="56">
        <f t="shared" ca="1" si="19"/>
        <v>0</v>
      </c>
      <c r="BH17" s="55">
        <f t="shared" ca="1" si="20"/>
        <v>0</v>
      </c>
      <c r="BI17" s="55">
        <f t="shared" ca="1" si="41"/>
        <v>0</v>
      </c>
      <c r="BJ17" s="56">
        <f t="shared" ca="1" si="36"/>
        <v>0</v>
      </c>
      <c r="BK17" s="55">
        <f t="shared" ca="1" si="46"/>
        <v>6026.1374418188689</v>
      </c>
      <c r="BL17" s="55">
        <f t="shared" ca="1" si="37"/>
        <v>0</v>
      </c>
      <c r="BM17" s="55">
        <f ca="1">BK17-MAX(BK17:$BK$258)</f>
        <v>-349.48882686224624</v>
      </c>
      <c r="BN17" s="56">
        <f ca="1">(BK17-MAX(BK17:$BK$258))/MAX(BK17:$BK$258)</f>
        <v>-5.4816391697712033E-2</v>
      </c>
      <c r="BO17" s="17"/>
      <c r="BP17" s="55">
        <f t="shared" ca="1" si="21"/>
        <v>-6.1932728243459634</v>
      </c>
      <c r="BR17" s="58">
        <f t="shared" ca="1" si="48"/>
        <v>0</v>
      </c>
      <c r="BS17" s="58">
        <f t="shared" ca="1" si="23"/>
        <v>0</v>
      </c>
      <c r="BT17" s="58">
        <f t="shared" ca="1" si="42"/>
        <v>0</v>
      </c>
      <c r="BU17" s="58">
        <f t="shared" ca="1" si="24"/>
        <v>58</v>
      </c>
      <c r="BW17" s="56">
        <f t="shared" ca="1" si="25"/>
        <v>0</v>
      </c>
      <c r="BX17" s="76">
        <f t="shared" ca="1" si="26"/>
        <v>0</v>
      </c>
      <c r="BY17" s="55">
        <f t="shared" ca="1" si="43"/>
        <v>0</v>
      </c>
      <c r="BZ17" s="56">
        <f t="shared" ca="1" si="44"/>
        <v>0</v>
      </c>
      <c r="CA17" s="55">
        <f t="shared" ca="1" si="45"/>
        <v>5798.1037869939482</v>
      </c>
      <c r="CB17" s="55">
        <f t="shared" ca="1" si="38"/>
        <v>0</v>
      </c>
      <c r="CC17" s="55">
        <f ca="1">CA17-MAX($CA17:CA$258)</f>
        <v>-63.727712275097474</v>
      </c>
      <c r="CD17" s="56">
        <f ca="1">(CA17-MAX($CA17:CA$258))/MAX($CA17:CA$258)</f>
        <v>-1.0871638374976173E-2</v>
      </c>
    </row>
    <row r="18" spans="1:82" s="58" customFormat="1" x14ac:dyDescent="0.25">
      <c r="A18" s="54">
        <v>44223</v>
      </c>
      <c r="B18" s="55">
        <v>10.577999999999999</v>
      </c>
      <c r="C18" s="55">
        <v>10.662000000000001</v>
      </c>
      <c r="D18" s="55">
        <v>10.356</v>
      </c>
      <c r="E18" s="55">
        <v>10.452</v>
      </c>
      <c r="F18" s="56">
        <f t="shared" si="0"/>
        <v>-1.9144144144144226E-2</v>
      </c>
      <c r="G18" s="57"/>
      <c r="H18" s="56"/>
      <c r="I18" s="17"/>
      <c r="J18" s="55">
        <f ca="1">AVERAGE(E18:OFFSET(E18,$J$3-1,0))</f>
        <v>10.6968</v>
      </c>
      <c r="K18" s="55">
        <f ca="1">AVERAGE(E18:OFFSET(E18,$K$3-1,0))</f>
        <v>10.8118</v>
      </c>
      <c r="M18" s="58">
        <f t="shared" ca="1" si="27"/>
        <v>0</v>
      </c>
      <c r="N18" s="58">
        <f t="shared" ca="1" si="1"/>
        <v>0</v>
      </c>
      <c r="O18" s="58">
        <f t="shared" ca="1" si="2"/>
        <v>0</v>
      </c>
      <c r="P18" s="58">
        <f t="shared" ca="1" si="47"/>
        <v>14</v>
      </c>
      <c r="R18" s="56">
        <f t="shared" ca="1" si="4"/>
        <v>0</v>
      </c>
      <c r="S18" s="76">
        <f t="shared" ca="1" si="5"/>
        <v>0</v>
      </c>
      <c r="T18" s="55">
        <f t="shared" ca="1" si="6"/>
        <v>0</v>
      </c>
      <c r="U18" s="56">
        <f t="shared" ca="1" si="7"/>
        <v>0</v>
      </c>
      <c r="V18" s="55">
        <f t="shared" ca="1" si="28"/>
        <v>4988.6325143901395</v>
      </c>
      <c r="W18" s="55">
        <f t="shared" ca="1" si="8"/>
        <v>0</v>
      </c>
      <c r="X18" s="55">
        <f ca="1">V18-MAX(V18:$V$258)</f>
        <v>-837.16660588416744</v>
      </c>
      <c r="Y18" s="56">
        <f ca="1">(V18-MAX(V18:$V$258))/MAX(V18:$V$258)</f>
        <v>-0.14369987509022616</v>
      </c>
      <c r="Z18" s="56"/>
      <c r="AA18" s="17"/>
      <c r="AB18" s="55">
        <f ca="1">E18*(2/($AB$3+1))+IF(AB19=0,AVERAGE(E19:OFFSET(E19,$AB$3-1,0))*(1-(2/($AB$3+1))),AB19*(1-(2/($AB$3+1))))</f>
        <v>10.658708512822304</v>
      </c>
      <c r="AC18" s="59">
        <f ca="1">E18*(2/($AC$3+1))+IF(AC19=0,AVERAGE(E19:OFFSET(E19,$AC$3-1,0))*(1-(2/($AC$3+1))),AC19*(1-(2/($AC$3+1))))</f>
        <v>10.768995982578547</v>
      </c>
      <c r="AE18" s="58">
        <f t="shared" ca="1" si="39"/>
        <v>0</v>
      </c>
      <c r="AF18" s="58">
        <f t="shared" ca="1" si="9"/>
        <v>0</v>
      </c>
      <c r="AG18" s="58">
        <f t="shared" ca="1" si="10"/>
        <v>0</v>
      </c>
      <c r="AH18" s="58">
        <f t="shared" ca="1" si="49"/>
        <v>57</v>
      </c>
      <c r="AJ18" s="56">
        <f t="shared" ca="1" si="29"/>
        <v>0</v>
      </c>
      <c r="AK18" s="76">
        <f t="shared" ca="1" si="30"/>
        <v>0</v>
      </c>
      <c r="AL18" s="55">
        <f t="shared" ca="1" si="31"/>
        <v>0</v>
      </c>
      <c r="AM18" s="56">
        <f t="shared" ca="1" si="12"/>
        <v>0</v>
      </c>
      <c r="AN18" s="55">
        <f t="shared" ca="1" si="13"/>
        <v>5981.4370028288158</v>
      </c>
      <c r="AO18" s="55">
        <f t="shared" ca="1" si="14"/>
        <v>0</v>
      </c>
      <c r="AP18" s="55">
        <f ca="1">AN18-MAX(AN18:$AN$258)</f>
        <v>-346.8964027541524</v>
      </c>
      <c r="AQ18" s="56">
        <f ca="1">(AN18-MAX(AN18:$AN$258))/MAX(AN18:$AN$258)</f>
        <v>-5.4816391697712109E-2</v>
      </c>
      <c r="AS18" s="55">
        <f t="shared" si="32"/>
        <v>-0.20400000000000063</v>
      </c>
      <c r="AT18" s="55">
        <f t="shared" si="33"/>
        <v>0</v>
      </c>
      <c r="AU18" s="55">
        <f t="shared" si="34"/>
        <v>0.20400000000000063</v>
      </c>
      <c r="AV18" s="55">
        <f ca="1">IF(AV19=0,AVERAGE(AT18:OFFSET(AT18,$AZ$3-1,0)),(AV19*($AZ$3-1)+AT18)/$AZ$3)</f>
        <v>6.4958375749937486E-2</v>
      </c>
      <c r="AW18" s="55">
        <f ca="1">IF(AW19=0,AVERAGE(AU18:OFFSET(AU18,$AZ$3-1,0)),(AW19*($AZ$3-1)+AU18)/$AZ$3)</f>
        <v>9.1196988287427505E-2</v>
      </c>
      <c r="AX18" s="55">
        <f t="shared" ca="1" si="35"/>
        <v>0.71228641394611392</v>
      </c>
      <c r="AY18" s="55"/>
      <c r="AZ18" s="55">
        <f t="shared" ca="1" si="15"/>
        <v>41.598555483751554</v>
      </c>
      <c r="BB18" s="58">
        <f t="shared" ca="1" si="16"/>
        <v>0</v>
      </c>
      <c r="BC18" s="58">
        <f t="shared" ca="1" si="17"/>
        <v>0</v>
      </c>
      <c r="BD18" s="58">
        <f t="shared" ca="1" si="40"/>
        <v>0</v>
      </c>
      <c r="BE18" s="58">
        <f t="shared" ca="1" si="50"/>
        <v>57</v>
      </c>
      <c r="BG18" s="56">
        <f t="shared" ca="1" si="19"/>
        <v>0</v>
      </c>
      <c r="BH18" s="55">
        <f t="shared" ca="1" si="20"/>
        <v>0</v>
      </c>
      <c r="BI18" s="55">
        <f t="shared" ca="1" si="41"/>
        <v>0</v>
      </c>
      <c r="BJ18" s="56">
        <f t="shared" ca="1" si="36"/>
        <v>0</v>
      </c>
      <c r="BK18" s="55">
        <f t="shared" ca="1" si="46"/>
        <v>6026.1374418188689</v>
      </c>
      <c r="BL18" s="55">
        <f t="shared" ca="1" si="37"/>
        <v>0</v>
      </c>
      <c r="BM18" s="55">
        <f ca="1">BK18-MAX(BK18:$BK$258)</f>
        <v>-349.48882686224624</v>
      </c>
      <c r="BN18" s="56">
        <f ca="1">(BK18-MAX(BK18:$BK$258))/MAX(BK18:$BK$258)</f>
        <v>-5.4816391697712033E-2</v>
      </c>
      <c r="BO18" s="17"/>
      <c r="BP18" s="55">
        <f t="shared" ca="1" si="21"/>
        <v>-5.5826558265582698</v>
      </c>
      <c r="BR18" s="58">
        <f t="shared" ca="1" si="48"/>
        <v>0</v>
      </c>
      <c r="BS18" s="58">
        <f t="shared" ca="1" si="23"/>
        <v>0</v>
      </c>
      <c r="BT18" s="58">
        <f t="shared" ca="1" si="42"/>
        <v>0</v>
      </c>
      <c r="BU18" s="58">
        <f t="shared" ca="1" si="24"/>
        <v>57</v>
      </c>
      <c r="BW18" s="56">
        <f t="shared" ca="1" si="25"/>
        <v>0</v>
      </c>
      <c r="BX18" s="76">
        <f t="shared" ca="1" si="26"/>
        <v>0</v>
      </c>
      <c r="BY18" s="55">
        <f t="shared" ca="1" si="43"/>
        <v>0</v>
      </c>
      <c r="BZ18" s="56">
        <f t="shared" ca="1" si="44"/>
        <v>0</v>
      </c>
      <c r="CA18" s="55">
        <f t="shared" ca="1" si="45"/>
        <v>5798.1037869939482</v>
      </c>
      <c r="CB18" s="55">
        <f t="shared" ca="1" si="38"/>
        <v>0</v>
      </c>
      <c r="CC18" s="55">
        <f ca="1">CA18-MAX($CA18:CA$258)</f>
        <v>-63.727712275097474</v>
      </c>
      <c r="CD18" s="56">
        <f ca="1">(CA18-MAX($CA18:CA$258))/MAX($CA18:CA$258)</f>
        <v>-1.0871638374976173E-2</v>
      </c>
    </row>
    <row r="19" spans="1:82" s="58" customFormat="1" x14ac:dyDescent="0.25">
      <c r="A19" s="54">
        <v>44222</v>
      </c>
      <c r="B19" s="55">
        <v>10.523999999999999</v>
      </c>
      <c r="C19" s="55">
        <v>10.722</v>
      </c>
      <c r="D19" s="55">
        <v>10.522</v>
      </c>
      <c r="E19" s="55">
        <v>10.656000000000001</v>
      </c>
      <c r="F19" s="56">
        <f t="shared" si="0"/>
        <v>1.3891531874405505E-2</v>
      </c>
      <c r="G19" s="57"/>
      <c r="H19" s="56"/>
      <c r="I19" s="17"/>
      <c r="J19" s="55">
        <f ca="1">AVERAGE(E19:OFFSET(E19,$J$3-1,0))</f>
        <v>10.81</v>
      </c>
      <c r="K19" s="55">
        <f ca="1">AVERAGE(E19:OFFSET(E19,$K$3-1,0))</f>
        <v>10.823</v>
      </c>
      <c r="M19" s="58">
        <f t="shared" ca="1" si="27"/>
        <v>0</v>
      </c>
      <c r="N19" s="58">
        <f t="shared" ca="1" si="1"/>
        <v>1</v>
      </c>
      <c r="O19" s="58">
        <f t="shared" ca="1" si="2"/>
        <v>0</v>
      </c>
      <c r="P19" s="58">
        <f t="shared" ca="1" si="47"/>
        <v>13</v>
      </c>
      <c r="R19" s="56">
        <f t="shared" ca="1" si="4"/>
        <v>-5.4648687012065267E-2</v>
      </c>
      <c r="S19" s="76">
        <f t="shared" ca="1" si="5"/>
        <v>-0.61599999999999966</v>
      </c>
      <c r="T19" s="55">
        <f t="shared" ca="1" si="6"/>
        <v>0</v>
      </c>
      <c r="U19" s="56">
        <f t="shared" ca="1" si="7"/>
        <v>1.3891531874405505E-2</v>
      </c>
      <c r="V19" s="55">
        <f t="shared" ca="1" si="28"/>
        <v>4988.6325143901395</v>
      </c>
      <c r="W19" s="55">
        <f t="shared" ca="1" si="8"/>
        <v>-288.3819096156459</v>
      </c>
      <c r="X19" s="55">
        <f ca="1">V19-MAX(V19:$V$258)</f>
        <v>-837.16660588416744</v>
      </c>
      <c r="Y19" s="56">
        <f ca="1">(V19-MAX(V19:$V$258))/MAX(V19:$V$258)</f>
        <v>-0.14369987509022616</v>
      </c>
      <c r="Z19" s="56"/>
      <c r="AA19" s="17"/>
      <c r="AB19" s="55">
        <f ca="1">E19*(2/($AB$3+1))+IF(AB20=0,AVERAGE(E20:OFFSET(E20,$AB$3-1,0))*(1-(2/($AB$3+1))),AB20*(1-(2/($AB$3+1))))</f>
        <v>10.762062769233454</v>
      </c>
      <c r="AC19" s="59">
        <f ca="1">E19*(2/($AC$3+1))+IF(AC20=0,AVERAGE(E20:OFFSET(E20,$AC$3-1,0))*(1-(2/($AC$3+1))),AC20*(1-(2/($AC$3+1))))</f>
        <v>10.790857774480516</v>
      </c>
      <c r="AE19" s="58">
        <f t="shared" ca="1" si="39"/>
        <v>0</v>
      </c>
      <c r="AF19" s="58">
        <f t="shared" ca="1" si="9"/>
        <v>1</v>
      </c>
      <c r="AG19" s="58">
        <f t="shared" ca="1" si="10"/>
        <v>0</v>
      </c>
      <c r="AH19" s="58">
        <f t="shared" ca="1" si="49"/>
        <v>56</v>
      </c>
      <c r="AJ19" s="56">
        <f t="shared" ca="1" si="29"/>
        <v>0.21755027422303463</v>
      </c>
      <c r="AK19" s="76">
        <f t="shared" ca="1" si="30"/>
        <v>1.9039999999999999</v>
      </c>
      <c r="AL19" s="55">
        <f t="shared" ca="1" si="31"/>
        <v>0</v>
      </c>
      <c r="AM19" s="56">
        <f t="shared" ca="1" si="12"/>
        <v>1.3891531874405505E-2</v>
      </c>
      <c r="AN19" s="55">
        <f t="shared" ca="1" si="13"/>
        <v>5981.4370028288158</v>
      </c>
      <c r="AO19" s="55">
        <f t="shared" ca="1" si="14"/>
        <v>1068.7552602652083</v>
      </c>
      <c r="AP19" s="55">
        <f ca="1">AN19-MAX(AN19:$AN$258)</f>
        <v>-346.8964027541524</v>
      </c>
      <c r="AQ19" s="56">
        <f ca="1">(AN19-MAX(AN19:$AN$258))/MAX(AN19:$AN$258)</f>
        <v>-5.4816391697712109E-2</v>
      </c>
      <c r="AS19" s="55">
        <f t="shared" si="32"/>
        <v>0.1460000000000008</v>
      </c>
      <c r="AT19" s="55">
        <f t="shared" si="33"/>
        <v>0.1460000000000008</v>
      </c>
      <c r="AU19" s="55">
        <f t="shared" si="34"/>
        <v>0</v>
      </c>
      <c r="AV19" s="55">
        <f ca="1">IF(AV20=0,AVERAGE(AT19:OFFSET(AT19,$AZ$3-1,0)),(AV20*($AZ$3-1)+AT19)/$AZ$3)</f>
        <v>6.9955173884548055E-2</v>
      </c>
      <c r="AW19" s="55">
        <f ca="1">IF(AW20=0,AVERAGE(AU19:OFFSET(AU19,$AZ$3-1,0)),(AW20*($AZ$3-1)+AU19)/$AZ$3)</f>
        <v>8.2519833540306495E-2</v>
      </c>
      <c r="AX19" s="55">
        <f t="shared" ca="1" si="35"/>
        <v>0.84773769993584291</v>
      </c>
      <c r="AY19" s="55"/>
      <c r="AZ19" s="55">
        <f t="shared" ca="1" si="15"/>
        <v>45.879764209242367</v>
      </c>
      <c r="BB19" s="58">
        <f t="shared" ca="1" si="16"/>
        <v>0</v>
      </c>
      <c r="BC19" s="58">
        <f t="shared" ca="1" si="17"/>
        <v>1</v>
      </c>
      <c r="BD19" s="58">
        <f t="shared" ca="1" si="40"/>
        <v>0</v>
      </c>
      <c r="BE19" s="58">
        <f t="shared" ca="1" si="50"/>
        <v>56</v>
      </c>
      <c r="BG19" s="56">
        <f t="shared" ca="1" si="19"/>
        <v>0.21755027422303463</v>
      </c>
      <c r="BH19" s="55">
        <f t="shared" ca="1" si="20"/>
        <v>1.9039999999999999</v>
      </c>
      <c r="BI19" s="55">
        <f t="shared" ca="1" si="41"/>
        <v>0</v>
      </c>
      <c r="BJ19" s="56">
        <f t="shared" ca="1" si="36"/>
        <v>1.3891531874405505E-2</v>
      </c>
      <c r="BK19" s="55">
        <f t="shared" ca="1" si="46"/>
        <v>6026.1374418188689</v>
      </c>
      <c r="BL19" s="55">
        <f t="shared" ca="1" si="37"/>
        <v>1076.7422756403082</v>
      </c>
      <c r="BM19" s="55">
        <f ca="1">BK19-MAX(BK19:$BK$258)</f>
        <v>-349.48882686224624</v>
      </c>
      <c r="BN19" s="56">
        <f ca="1">(BK19-MAX(BK19:$BK$258))/MAX(BK19:$BK$258)</f>
        <v>-5.4816391697712033E-2</v>
      </c>
      <c r="BO19" s="17"/>
      <c r="BP19" s="55">
        <f t="shared" ca="1" si="21"/>
        <v>-4.6016114592658859</v>
      </c>
      <c r="BR19" s="58">
        <f t="shared" ca="1" si="48"/>
        <v>0</v>
      </c>
      <c r="BS19" s="58">
        <f t="shared" ca="1" si="23"/>
        <v>0</v>
      </c>
      <c r="BT19" s="58">
        <f ca="1">IF(BT20-BS19&lt;0,0,BR19+BT20-BS19)</f>
        <v>0</v>
      </c>
      <c r="BU19" s="58">
        <f t="shared" ca="1" si="24"/>
        <v>56</v>
      </c>
      <c r="BW19" s="56">
        <f t="shared" ca="1" si="25"/>
        <v>0</v>
      </c>
      <c r="BX19" s="76">
        <f t="shared" ca="1" si="26"/>
        <v>0</v>
      </c>
      <c r="BY19" s="55">
        <f ca="1">IF(BR19+BT19=2,CA19/($E19*$F$3),IF(BR19+BT19=1,BY20,0))</f>
        <v>0</v>
      </c>
      <c r="BZ19" s="56">
        <f ca="1">IF(BT20=0,0,$E19/$E20-1)</f>
        <v>0</v>
      </c>
      <c r="CA19" s="55">
        <f ca="1">CA20*(1+BZ19)</f>
        <v>5798.1037869939482</v>
      </c>
      <c r="CB19" s="55">
        <f ca="1">BY20*BX19</f>
        <v>0</v>
      </c>
      <c r="CC19" s="55">
        <f ca="1">CA19-MAX($CA19:CA$258)</f>
        <v>-63.727712275097474</v>
      </c>
      <c r="CD19" s="56">
        <f ca="1">(CA19-MAX($CA19:CA$258))/MAX($CA19:CA$258)</f>
        <v>-1.0871638374976173E-2</v>
      </c>
    </row>
    <row r="20" spans="1:82" s="58" customFormat="1" x14ac:dyDescent="0.25">
      <c r="A20" s="54">
        <v>44221</v>
      </c>
      <c r="B20" s="55">
        <v>10.888</v>
      </c>
      <c r="C20" s="55">
        <v>10.888</v>
      </c>
      <c r="D20" s="55">
        <v>10.478</v>
      </c>
      <c r="E20" s="55">
        <v>10.51</v>
      </c>
      <c r="F20" s="56">
        <f t="shared" si="0"/>
        <v>-2.9726735598227583E-2</v>
      </c>
      <c r="G20" s="57"/>
      <c r="H20" s="56"/>
      <c r="I20" s="17"/>
      <c r="J20" s="55">
        <f ca="1">AVERAGE(E20:OFFSET(E20,$J$3-1,0))</f>
        <v>10.8736</v>
      </c>
      <c r="K20" s="55">
        <f ca="1">AVERAGE(E20:OFFSET(E20,$K$3-1,0))</f>
        <v>10.834666666666665</v>
      </c>
      <c r="M20" s="58">
        <f t="shared" ca="1" si="27"/>
        <v>0</v>
      </c>
      <c r="N20" s="58">
        <f t="shared" ca="1" si="1"/>
        <v>0</v>
      </c>
      <c r="O20" s="58">
        <f t="shared" ca="1" si="2"/>
        <v>1</v>
      </c>
      <c r="P20" s="58">
        <f t="shared" ca="1" si="47"/>
        <v>12</v>
      </c>
      <c r="R20" s="56">
        <f t="shared" ca="1" si="4"/>
        <v>0</v>
      </c>
      <c r="S20" s="76">
        <f t="shared" ca="1" si="5"/>
        <v>0</v>
      </c>
      <c r="T20" s="55">
        <f t="shared" ca="1" si="6"/>
        <v>468.15245067475013</v>
      </c>
      <c r="U20" s="56">
        <f t="shared" ca="1" si="7"/>
        <v>-2.9726735598227583E-2</v>
      </c>
      <c r="V20" s="55">
        <f t="shared" ca="1" si="28"/>
        <v>4920.2822565916249</v>
      </c>
      <c r="W20" s="55">
        <f t="shared" ca="1" si="8"/>
        <v>0</v>
      </c>
      <c r="X20" s="55">
        <f ca="1">V20-MAX(V20:$V$258)</f>
        <v>-905.51686368268201</v>
      </c>
      <c r="Y20" s="56">
        <f ca="1">(V20-MAX(V20:$V$258))/MAX(V20:$V$258)</f>
        <v>-0.15543221539022889</v>
      </c>
      <c r="Z20" s="56"/>
      <c r="AA20" s="17"/>
      <c r="AB20" s="55">
        <f ca="1">E20*(2/($AB$3+1))+IF(AB21=0,AVERAGE(E21:OFFSET(E21,$AB$3-1,0))*(1-(2/($AB$3+1))),AB21*(1-(2/($AB$3+1))))</f>
        <v>10.815094153850179</v>
      </c>
      <c r="AC20" s="59">
        <f ca="1">E20*(2/($AC$3+1))+IF(AC21=0,AVERAGE(E21:OFFSET(E21,$AC$3-1,0))*(1-(2/($AC$3+1))),AC21*(1-(2/($AC$3+1))))</f>
        <v>10.800158310651584</v>
      </c>
      <c r="AE20" s="58">
        <f t="shared" ca="1" si="39"/>
        <v>0</v>
      </c>
      <c r="AF20" s="58">
        <f t="shared" ca="1" si="9"/>
        <v>0</v>
      </c>
      <c r="AG20" s="58">
        <f t="shared" ca="1" si="10"/>
        <v>1</v>
      </c>
      <c r="AH20" s="58">
        <f t="shared" ca="1" si="49"/>
        <v>55</v>
      </c>
      <c r="AJ20" s="56">
        <f t="shared" ca="1" si="29"/>
        <v>0</v>
      </c>
      <c r="AK20" s="76">
        <f t="shared" ca="1" si="30"/>
        <v>0</v>
      </c>
      <c r="AL20" s="55">
        <f t="shared" ca="1" si="31"/>
        <v>561.3210400552565</v>
      </c>
      <c r="AM20" s="56">
        <f t="shared" ca="1" si="12"/>
        <v>-2.9726735598227583E-2</v>
      </c>
      <c r="AN20" s="55">
        <f t="shared" ca="1" si="13"/>
        <v>5899.4841309807471</v>
      </c>
      <c r="AO20" s="55">
        <f t="shared" ca="1" si="14"/>
        <v>0</v>
      </c>
      <c r="AP20" s="55">
        <f ca="1">AN20-MAX(AN20:$AN$258)</f>
        <v>-428.84927460222116</v>
      </c>
      <c r="AQ20" s="56">
        <f ca="1">(AN20-MAX(AN20:$AN$258))/MAX(AN20:$AN$258)</f>
        <v>-6.77665424871393E-2</v>
      </c>
      <c r="AS20" s="55">
        <f t="shared" si="32"/>
        <v>-0.32200000000000095</v>
      </c>
      <c r="AT20" s="55">
        <f t="shared" si="33"/>
        <v>0</v>
      </c>
      <c r="AU20" s="55">
        <f t="shared" si="34"/>
        <v>0.32200000000000095</v>
      </c>
      <c r="AV20" s="55">
        <f ca="1">IF(AV21=0,AVERAGE(AT20:OFFSET(AT20,$AZ$3-1,0)),(AV21*($AZ$3-1)+AT20)/$AZ$3)</f>
        <v>6.4105571875667081E-2</v>
      </c>
      <c r="AW20" s="55">
        <f ca="1">IF(AW21=0,AVERAGE(AU20:OFFSET(AU20,$AZ$3-1,0)),(AW21*($AZ$3-1)+AU20)/$AZ$3)</f>
        <v>8.8867513043406995E-2</v>
      </c>
      <c r="AX20" s="55">
        <f t="shared" ca="1" si="35"/>
        <v>0.72136115527791311</v>
      </c>
      <c r="AY20" s="55"/>
      <c r="AZ20" s="55">
        <f t="shared" ca="1" si="15"/>
        <v>41.906438580081101</v>
      </c>
      <c r="BB20" s="58">
        <f t="shared" ca="1" si="16"/>
        <v>0</v>
      </c>
      <c r="BC20" s="58">
        <f t="shared" ca="1" si="17"/>
        <v>0</v>
      </c>
      <c r="BD20" s="58">
        <f t="shared" ca="1" si="40"/>
        <v>1</v>
      </c>
      <c r="BE20" s="58">
        <f t="shared" ca="1" si="50"/>
        <v>55</v>
      </c>
      <c r="BG20" s="56">
        <f t="shared" ca="1" si="19"/>
        <v>0</v>
      </c>
      <c r="BH20" s="55">
        <f t="shared" ca="1" si="20"/>
        <v>0</v>
      </c>
      <c r="BI20" s="55">
        <f t="shared" ca="1" si="41"/>
        <v>565.51590107159052</v>
      </c>
      <c r="BJ20" s="56">
        <f t="shared" ca="1" si="36"/>
        <v>-2.9726735598227583E-2</v>
      </c>
      <c r="BK20" s="55">
        <f t="shared" ca="1" si="46"/>
        <v>5943.5721202624154</v>
      </c>
      <c r="BL20" s="55">
        <f t="shared" ca="1" si="37"/>
        <v>0</v>
      </c>
      <c r="BM20" s="55">
        <f ca="1">BK20-MAX(BK20:$BK$258)</f>
        <v>-432.0541484186997</v>
      </c>
      <c r="BN20" s="56">
        <f ca="1">(BK20-MAX(BK20:$BK$258))/MAX(BK20:$BK$258)</f>
        <v>-6.7766542487139217E-2</v>
      </c>
      <c r="BO20" s="17"/>
      <c r="BP20" s="55">
        <f t="shared" ca="1" si="21"/>
        <v>-6.7601135557132768</v>
      </c>
      <c r="BR20" s="58">
        <f t="shared" ca="1" si="48"/>
        <v>0</v>
      </c>
      <c r="BS20" s="58">
        <f t="shared" ca="1" si="23"/>
        <v>0</v>
      </c>
      <c r="BT20" s="58">
        <f t="shared" ca="1" si="42"/>
        <v>0</v>
      </c>
      <c r="BU20" s="58">
        <f t="shared" ca="1" si="24"/>
        <v>55</v>
      </c>
      <c r="BW20" s="56">
        <f t="shared" ca="1" si="25"/>
        <v>0</v>
      </c>
      <c r="BX20" s="76">
        <f t="shared" ca="1" si="26"/>
        <v>0</v>
      </c>
      <c r="BY20" s="55">
        <f t="shared" ca="1" si="43"/>
        <v>0</v>
      </c>
      <c r="BZ20" s="56">
        <f t="shared" ca="1" si="44"/>
        <v>0</v>
      </c>
      <c r="CA20" s="55">
        <f t="shared" ca="1" si="45"/>
        <v>5798.1037869939482</v>
      </c>
      <c r="CB20" s="55">
        <f t="shared" ca="1" si="38"/>
        <v>0</v>
      </c>
      <c r="CC20" s="55">
        <f ca="1">CA20-MAX($CA20:CA$258)</f>
        <v>-63.727712275097474</v>
      </c>
      <c r="CD20" s="56">
        <f ca="1">(CA20-MAX($CA20:CA$258))/MAX($CA20:CA$258)</f>
        <v>-1.0871638374976173E-2</v>
      </c>
    </row>
    <row r="21" spans="1:82" s="58" customFormat="1" x14ac:dyDescent="0.25">
      <c r="A21" s="54">
        <v>44218</v>
      </c>
      <c r="B21" s="55">
        <v>10.862</v>
      </c>
      <c r="C21" s="55">
        <v>10.932</v>
      </c>
      <c r="D21" s="55">
        <v>10.772</v>
      </c>
      <c r="E21" s="55">
        <v>10.832000000000001</v>
      </c>
      <c r="F21" s="56">
        <f t="shared" si="0"/>
        <v>-1.8307050933478286E-2</v>
      </c>
      <c r="G21" s="57"/>
      <c r="H21" s="56"/>
      <c r="I21" s="17"/>
      <c r="J21" s="55">
        <f ca="1">AVERAGE(E21:OFFSET(E21,$J$3-1,0))</f>
        <v>10.988000000000001</v>
      </c>
      <c r="K21" s="55">
        <f ca="1">AVERAGE(E21:OFFSET(E21,$K$3-1,0))</f>
        <v>10.849333333333332</v>
      </c>
      <c r="M21" s="58">
        <f t="shared" ca="1" si="27"/>
        <v>0</v>
      </c>
      <c r="N21" s="58">
        <f t="shared" ca="1" si="1"/>
        <v>0</v>
      </c>
      <c r="O21" s="58">
        <f t="shared" ca="1" si="2"/>
        <v>1</v>
      </c>
      <c r="P21" s="58">
        <f t="shared" ca="1" si="47"/>
        <v>11</v>
      </c>
      <c r="R21" s="56">
        <f t="shared" ca="1" si="4"/>
        <v>0</v>
      </c>
      <c r="S21" s="76">
        <f t="shared" ca="1" si="5"/>
        <v>0</v>
      </c>
      <c r="T21" s="55">
        <f t="shared" ca="1" si="6"/>
        <v>468.15245067475013</v>
      </c>
      <c r="U21" s="56">
        <f t="shared" ca="1" si="7"/>
        <v>-1.8307050933478286E-2</v>
      </c>
      <c r="V21" s="55">
        <f t="shared" ca="1" si="28"/>
        <v>5071.0273457088952</v>
      </c>
      <c r="W21" s="55">
        <f t="shared" ca="1" si="8"/>
        <v>0</v>
      </c>
      <c r="X21" s="55">
        <f ca="1">V21-MAX(V21:$V$258)</f>
        <v>-754.77177456541176</v>
      </c>
      <c r="Y21" s="56">
        <f ca="1">(V21-MAX(V21:$V$258))/MAX(V21:$V$258)</f>
        <v>-0.12955677993405881</v>
      </c>
      <c r="Z21" s="56"/>
      <c r="AA21" s="17"/>
      <c r="AB21" s="55">
        <f ca="1">E21*(2/($AB$3+1))+IF(AB22=0,AVERAGE(E22:OFFSET(E22,$AB$3-1,0))*(1-(2/($AB$3+1))),AB22*(1-(2/($AB$3+1))))</f>
        <v>10.967641230775268</v>
      </c>
      <c r="AC21" s="59">
        <f ca="1">E21*(2/($AC$3+1))+IF(AC22=0,AVERAGE(E22:OFFSET(E22,$AC$3-1,0))*(1-(2/($AC$3+1))),AC22*(1-(2/($AC$3+1))))</f>
        <v>10.820169228627556</v>
      </c>
      <c r="AE21" s="58">
        <f t="shared" ca="1" si="39"/>
        <v>0</v>
      </c>
      <c r="AF21" s="58">
        <f t="shared" ca="1" si="9"/>
        <v>0</v>
      </c>
      <c r="AG21" s="58">
        <f t="shared" ca="1" si="10"/>
        <v>1</v>
      </c>
      <c r="AH21" s="58">
        <f t="shared" ca="1" si="49"/>
        <v>54</v>
      </c>
      <c r="AJ21" s="56">
        <f t="shared" ca="1" si="29"/>
        <v>0</v>
      </c>
      <c r="AK21" s="76">
        <f t="shared" ca="1" si="30"/>
        <v>0</v>
      </c>
      <c r="AL21" s="55">
        <f t="shared" ca="1" si="31"/>
        <v>561.3210400552565</v>
      </c>
      <c r="AM21" s="56">
        <f t="shared" ca="1" si="12"/>
        <v>-1.8307050933478286E-2</v>
      </c>
      <c r="AN21" s="55">
        <f t="shared" ca="1" si="13"/>
        <v>6080.2295058785403</v>
      </c>
      <c r="AO21" s="55">
        <f t="shared" ca="1" si="14"/>
        <v>0</v>
      </c>
      <c r="AP21" s="55">
        <f ca="1">AN21-MAX(AN21:$AN$258)</f>
        <v>-248.10389970442793</v>
      </c>
      <c r="AQ21" s="56">
        <f ca="1">(AN21-MAX(AN21:$AN$258))/MAX(AN21:$AN$258)</f>
        <v>-3.9205251020046801E-2</v>
      </c>
      <c r="AS21" s="55">
        <f t="shared" si="32"/>
        <v>-0.20199999999999996</v>
      </c>
      <c r="AT21" s="55">
        <f t="shared" si="33"/>
        <v>0</v>
      </c>
      <c r="AU21" s="55">
        <f t="shared" si="34"/>
        <v>0.20199999999999996</v>
      </c>
      <c r="AV21" s="55">
        <f ca="1">IF(AV22=0,AVERAGE(AT21:OFFSET(AT21,$AZ$3-1,0)),(AV22*($AZ$3-1)+AT21)/$AZ$3)</f>
        <v>6.9036769712256849E-2</v>
      </c>
      <c r="AW21" s="55">
        <f ca="1">IF(AW22=0,AVERAGE(AU21:OFFSET(AU21,$AZ$3-1,0)),(AW22*($AZ$3-1)+AU21)/$AZ$3)</f>
        <v>7.0934244815976696E-2</v>
      </c>
      <c r="AX21" s="55">
        <f t="shared" ca="1" si="35"/>
        <v>0.97325022478716128</v>
      </c>
      <c r="AY21" s="55"/>
      <c r="AZ21" s="55">
        <f t="shared" ca="1" si="15"/>
        <v>49.32218998693579</v>
      </c>
      <c r="BB21" s="58">
        <f t="shared" ca="1" si="16"/>
        <v>0</v>
      </c>
      <c r="BC21" s="58">
        <f t="shared" ca="1" si="17"/>
        <v>0</v>
      </c>
      <c r="BD21" s="58">
        <f t="shared" ca="1" si="40"/>
        <v>1</v>
      </c>
      <c r="BE21" s="58">
        <f t="shared" ca="1" si="50"/>
        <v>54</v>
      </c>
      <c r="BG21" s="56">
        <f t="shared" ca="1" si="19"/>
        <v>0</v>
      </c>
      <c r="BH21" s="55">
        <f t="shared" ca="1" si="20"/>
        <v>0</v>
      </c>
      <c r="BI21" s="55">
        <f t="shared" ca="1" si="41"/>
        <v>565.51590107159052</v>
      </c>
      <c r="BJ21" s="56">
        <f t="shared" ca="1" si="36"/>
        <v>-1.8307050933478286E-2</v>
      </c>
      <c r="BK21" s="55">
        <f t="shared" ca="1" si="46"/>
        <v>6125.6682404074681</v>
      </c>
      <c r="BL21" s="55">
        <f t="shared" ca="1" si="37"/>
        <v>0</v>
      </c>
      <c r="BM21" s="55">
        <f ca="1">BK21-MAX(BK21:$BK$258)</f>
        <v>-249.95802827364696</v>
      </c>
      <c r="BN21" s="56">
        <f ca="1">(BK21-MAX(BK21:$BK$258))/MAX(BK21:$BK$258)</f>
        <v>-3.9205251020046725E-2</v>
      </c>
      <c r="BO21" s="17"/>
      <c r="BP21" s="55">
        <f t="shared" ca="1" si="21"/>
        <v>-2.5373402915242038</v>
      </c>
      <c r="BR21" s="58">
        <f t="shared" ca="1" si="48"/>
        <v>0</v>
      </c>
      <c r="BS21" s="58">
        <f t="shared" ca="1" si="23"/>
        <v>0</v>
      </c>
      <c r="BT21" s="58">
        <f t="shared" ca="1" si="42"/>
        <v>0</v>
      </c>
      <c r="BU21" s="58">
        <f t="shared" ca="1" si="24"/>
        <v>54</v>
      </c>
      <c r="BW21" s="56">
        <f t="shared" ca="1" si="25"/>
        <v>0</v>
      </c>
      <c r="BX21" s="76">
        <f t="shared" ca="1" si="26"/>
        <v>0</v>
      </c>
      <c r="BY21" s="55">
        <f t="shared" ca="1" si="43"/>
        <v>0</v>
      </c>
      <c r="BZ21" s="56">
        <f t="shared" ca="1" si="44"/>
        <v>0</v>
      </c>
      <c r="CA21" s="55">
        <f t="shared" ca="1" si="45"/>
        <v>5798.1037869939482</v>
      </c>
      <c r="CB21" s="55">
        <f t="shared" ca="1" si="38"/>
        <v>0</v>
      </c>
      <c r="CC21" s="55">
        <f ca="1">CA21-MAX($CA21:CA$258)</f>
        <v>-63.727712275097474</v>
      </c>
      <c r="CD21" s="56">
        <f ca="1">(CA21-MAX($CA21:CA$258))/MAX($CA21:CA$258)</f>
        <v>-1.0871638374976173E-2</v>
      </c>
    </row>
    <row r="22" spans="1:82" s="58" customFormat="1" x14ac:dyDescent="0.25">
      <c r="A22" s="54">
        <v>44217</v>
      </c>
      <c r="B22" s="55">
        <v>11.122</v>
      </c>
      <c r="C22" s="55">
        <v>11.156000000000001</v>
      </c>
      <c r="D22" s="55">
        <v>11.002000000000001</v>
      </c>
      <c r="E22" s="55">
        <v>11.034000000000001</v>
      </c>
      <c r="F22" s="56">
        <f t="shared" si="0"/>
        <v>1.4521691777091839E-3</v>
      </c>
      <c r="G22" s="57"/>
      <c r="H22" s="56"/>
      <c r="I22" s="17"/>
      <c r="J22" s="55">
        <f ca="1">AVERAGE(E22:OFFSET(E22,$J$3-1,0))</f>
        <v>11.0192</v>
      </c>
      <c r="K22" s="55">
        <f ca="1">AVERAGE(E22:OFFSET(E22,$K$3-1,0))</f>
        <v>10.856133333333332</v>
      </c>
      <c r="M22" s="58">
        <f t="shared" ca="1" si="27"/>
        <v>0</v>
      </c>
      <c r="N22" s="58">
        <f t="shared" ca="1" si="1"/>
        <v>0</v>
      </c>
      <c r="O22" s="58">
        <f t="shared" ca="1" si="2"/>
        <v>1</v>
      </c>
      <c r="P22" s="58">
        <f t="shared" ca="1" si="47"/>
        <v>10</v>
      </c>
      <c r="R22" s="56">
        <f t="shared" ca="1" si="4"/>
        <v>0</v>
      </c>
      <c r="S22" s="76">
        <f t="shared" ca="1" si="5"/>
        <v>0</v>
      </c>
      <c r="T22" s="55">
        <f t="shared" ca="1" si="6"/>
        <v>468.15245067475013</v>
      </c>
      <c r="U22" s="56">
        <f t="shared" ca="1" si="7"/>
        <v>1.4521691777091839E-3</v>
      </c>
      <c r="V22" s="55">
        <f t="shared" ca="1" si="28"/>
        <v>5165.5941407451946</v>
      </c>
      <c r="W22" s="55">
        <f t="shared" ca="1" si="8"/>
        <v>0</v>
      </c>
      <c r="X22" s="55">
        <f ca="1">V22-MAX(V22:$V$258)</f>
        <v>-660.20497952911228</v>
      </c>
      <c r="Y22" s="56">
        <f ca="1">(V22-MAX(V22:$V$258))/MAX(V22:$V$258)</f>
        <v>-0.11332436390254846</v>
      </c>
      <c r="Z22" s="56"/>
      <c r="AA22" s="17"/>
      <c r="AB22" s="55">
        <f ca="1">E22*(2/($AB$3+1))+IF(AB23=0,AVERAGE(E23:OFFSET(E23,$AB$3-1,0))*(1-(2/($AB$3+1))),AB23*(1-(2/($AB$3+1))))</f>
        <v>11.035461846162899</v>
      </c>
      <c r="AC22" s="59">
        <f ca="1">E22*(2/($AC$3+1))+IF(AC23=0,AVERAGE(E23:OFFSET(E23,$AC$3-1,0))*(1-(2/($AC$3+1))),AC23*(1-(2/($AC$3+1))))</f>
        <v>10.819353313360491</v>
      </c>
      <c r="AE22" s="58">
        <f t="shared" ca="1" si="39"/>
        <v>0</v>
      </c>
      <c r="AF22" s="58">
        <f t="shared" ca="1" si="9"/>
        <v>0</v>
      </c>
      <c r="AG22" s="58">
        <f t="shared" ca="1" si="10"/>
        <v>1</v>
      </c>
      <c r="AH22" s="58">
        <f t="shared" ca="1" si="49"/>
        <v>53</v>
      </c>
      <c r="AJ22" s="56">
        <f t="shared" ca="1" si="29"/>
        <v>0</v>
      </c>
      <c r="AK22" s="76">
        <f t="shared" ca="1" si="30"/>
        <v>0</v>
      </c>
      <c r="AL22" s="55">
        <f t="shared" ca="1" si="31"/>
        <v>561.3210400552565</v>
      </c>
      <c r="AM22" s="56">
        <f t="shared" ca="1" si="12"/>
        <v>1.4521691777091839E-3</v>
      </c>
      <c r="AN22" s="55">
        <f t="shared" ca="1" si="13"/>
        <v>6193.6163559697015</v>
      </c>
      <c r="AO22" s="55">
        <f t="shared" ca="1" si="14"/>
        <v>0</v>
      </c>
      <c r="AP22" s="55">
        <f ca="1">AN22-MAX(AN22:$AN$258)</f>
        <v>-134.71704961326668</v>
      </c>
      <c r="AQ22" s="56">
        <f ca="1">(AN22-MAX(AN22:$AN$258))/MAX(AN22:$AN$258)</f>
        <v>-2.1287919105908184E-2</v>
      </c>
      <c r="AS22" s="55">
        <f t="shared" si="32"/>
        <v>1.6000000000000014E-2</v>
      </c>
      <c r="AT22" s="55">
        <f t="shared" si="33"/>
        <v>1.6000000000000014E-2</v>
      </c>
      <c r="AU22" s="55">
        <f t="shared" si="34"/>
        <v>0</v>
      </c>
      <c r="AV22" s="55">
        <f ca="1">IF(AV23=0,AVERAGE(AT22:OFFSET(AT22,$AZ$3-1,0)),(AV23*($AZ$3-1)+AT22)/$AZ$3)</f>
        <v>7.4347290459353524E-2</v>
      </c>
      <c r="AW22" s="55">
        <f ca="1">IF(AW23=0,AVERAGE(AU22:OFFSET(AU22,$AZ$3-1,0)),(AW23*($AZ$3-1)+AU22)/$AZ$3)</f>
        <v>6.0852263647974907E-2</v>
      </c>
      <c r="AX22" s="55">
        <f t="shared" ca="1" si="35"/>
        <v>1.2217670469819526</v>
      </c>
      <c r="AY22" s="55"/>
      <c r="AZ22" s="55">
        <f t="shared" ca="1" si="15"/>
        <v>54.990780813028998</v>
      </c>
      <c r="BB22" s="58">
        <f t="shared" ca="1" si="16"/>
        <v>0</v>
      </c>
      <c r="BC22" s="58">
        <f t="shared" ca="1" si="17"/>
        <v>0</v>
      </c>
      <c r="BD22" s="58">
        <f t="shared" ca="1" si="40"/>
        <v>1</v>
      </c>
      <c r="BE22" s="58">
        <f t="shared" ca="1" si="50"/>
        <v>53</v>
      </c>
      <c r="BG22" s="56">
        <f t="shared" ca="1" si="19"/>
        <v>0</v>
      </c>
      <c r="BH22" s="55">
        <f t="shared" ca="1" si="20"/>
        <v>0</v>
      </c>
      <c r="BI22" s="55">
        <f t="shared" ca="1" si="41"/>
        <v>565.51590107159052</v>
      </c>
      <c r="BJ22" s="56">
        <f t="shared" ca="1" si="36"/>
        <v>1.4521691777091839E-3</v>
      </c>
      <c r="BK22" s="55">
        <f t="shared" ca="1" si="46"/>
        <v>6239.9024524239294</v>
      </c>
      <c r="BL22" s="55">
        <f t="shared" ca="1" si="37"/>
        <v>0</v>
      </c>
      <c r="BM22" s="55">
        <f ca="1">BK22-MAX(BK22:$BK$258)</f>
        <v>-135.72381625718572</v>
      </c>
      <c r="BN22" s="56">
        <f ca="1">(BK22-MAX(BK22:$BK$258))/MAX(BK22:$BK$258)</f>
        <v>-2.128791910590801E-2</v>
      </c>
      <c r="BO22" s="17"/>
      <c r="BP22" s="55">
        <f t="shared" ca="1" si="21"/>
        <v>4.9457865702872583</v>
      </c>
      <c r="BR22" s="58">
        <f t="shared" ca="1" si="48"/>
        <v>0</v>
      </c>
      <c r="BS22" s="58">
        <f t="shared" ca="1" si="23"/>
        <v>0</v>
      </c>
      <c r="BT22" s="58">
        <f t="shared" ca="1" si="42"/>
        <v>0</v>
      </c>
      <c r="BU22" s="58">
        <f t="shared" ca="1" si="24"/>
        <v>53</v>
      </c>
      <c r="BW22" s="56">
        <f t="shared" ca="1" si="25"/>
        <v>0</v>
      </c>
      <c r="BX22" s="76">
        <f t="shared" ca="1" si="26"/>
        <v>0</v>
      </c>
      <c r="BY22" s="55">
        <f t="shared" ca="1" si="43"/>
        <v>0</v>
      </c>
      <c r="BZ22" s="56">
        <f t="shared" ca="1" si="44"/>
        <v>0</v>
      </c>
      <c r="CA22" s="55">
        <f t="shared" ca="1" si="45"/>
        <v>5798.1037869939482</v>
      </c>
      <c r="CB22" s="55">
        <f t="shared" ca="1" si="38"/>
        <v>0</v>
      </c>
      <c r="CC22" s="55">
        <f ca="1">CA22-MAX($CA22:CA$258)</f>
        <v>-63.727712275097474</v>
      </c>
      <c r="CD22" s="56">
        <f ca="1">(CA22-MAX($CA22:CA$258))/MAX($CA22:CA$258)</f>
        <v>-1.0871638374976173E-2</v>
      </c>
    </row>
    <row r="23" spans="1:82" s="58" customFormat="1" x14ac:dyDescent="0.25">
      <c r="A23" s="54">
        <v>44216</v>
      </c>
      <c r="B23" s="55">
        <v>11.016</v>
      </c>
      <c r="C23" s="55">
        <v>11.036</v>
      </c>
      <c r="D23" s="55">
        <v>10.944000000000001</v>
      </c>
      <c r="E23" s="55">
        <v>11.018000000000001</v>
      </c>
      <c r="F23" s="56">
        <f t="shared" si="0"/>
        <v>4.009476945507684E-3</v>
      </c>
      <c r="G23" s="57"/>
      <c r="H23" s="56"/>
      <c r="I23" s="17"/>
      <c r="J23" s="55">
        <f ca="1">AVERAGE(E23:OFFSET(E23,$J$3-1,0))</f>
        <v>11.0488</v>
      </c>
      <c r="K23" s="55">
        <f ca="1">AVERAGE(E23:OFFSET(E23,$K$3-1,0))</f>
        <v>10.864133333333333</v>
      </c>
      <c r="M23" s="58">
        <f t="shared" ca="1" si="27"/>
        <v>0</v>
      </c>
      <c r="N23" s="58">
        <f t="shared" ca="1" si="1"/>
        <v>0</v>
      </c>
      <c r="O23" s="58">
        <f t="shared" ca="1" si="2"/>
        <v>1</v>
      </c>
      <c r="P23" s="58">
        <f t="shared" ca="1" si="47"/>
        <v>9</v>
      </c>
      <c r="R23" s="56">
        <f t="shared" ca="1" si="4"/>
        <v>0</v>
      </c>
      <c r="S23" s="76">
        <f t="shared" ca="1" si="5"/>
        <v>0</v>
      </c>
      <c r="T23" s="55">
        <f t="shared" ca="1" si="6"/>
        <v>468.15245067475013</v>
      </c>
      <c r="U23" s="56">
        <f t="shared" ca="1" si="7"/>
        <v>4.009476945507684E-3</v>
      </c>
      <c r="V23" s="55">
        <f t="shared" ca="1" si="28"/>
        <v>5158.1037015343991</v>
      </c>
      <c r="W23" s="55">
        <f t="shared" ca="1" si="8"/>
        <v>0</v>
      </c>
      <c r="X23" s="55">
        <f ca="1">V23-MAX(V23:$V$258)</f>
        <v>-667.69541873990784</v>
      </c>
      <c r="Y23" s="56">
        <f ca="1">(V23-MAX(V23:$V$258))/MAX(V23:$V$258)</f>
        <v>-0.11461009982583634</v>
      </c>
      <c r="Z23" s="56"/>
      <c r="AA23" s="17"/>
      <c r="AB23" s="55">
        <f ca="1">E23*(2/($AB$3+1))+IF(AB24=0,AVERAGE(E24:OFFSET(E24,$AB$3-1,0))*(1-(2/($AB$3+1))),AB24*(1-(2/($AB$3+1))))</f>
        <v>11.036192769244348</v>
      </c>
      <c r="AC23" s="59">
        <f ca="1">E23*(2/($AC$3+1))+IF(AC24=0,AVERAGE(E24:OFFSET(E24,$AC$3-1,0))*(1-(2/($AC$3+1))),AC24*(1-(2/($AC$3+1))))</f>
        <v>10.804550093592248</v>
      </c>
      <c r="AE23" s="58">
        <f t="shared" ca="1" si="39"/>
        <v>0</v>
      </c>
      <c r="AF23" s="58">
        <f t="shared" ca="1" si="9"/>
        <v>0</v>
      </c>
      <c r="AG23" s="58">
        <f t="shared" ca="1" si="10"/>
        <v>1</v>
      </c>
      <c r="AH23" s="58">
        <f t="shared" ca="1" si="49"/>
        <v>52</v>
      </c>
      <c r="AJ23" s="56">
        <f t="shared" ca="1" si="29"/>
        <v>0</v>
      </c>
      <c r="AK23" s="76">
        <f t="shared" ca="1" si="30"/>
        <v>0</v>
      </c>
      <c r="AL23" s="55">
        <f t="shared" ca="1" si="31"/>
        <v>561.3210400552565</v>
      </c>
      <c r="AM23" s="56">
        <f t="shared" ca="1" si="12"/>
        <v>4.009476945507684E-3</v>
      </c>
      <c r="AN23" s="55">
        <f t="shared" ca="1" si="13"/>
        <v>6184.6352193288176</v>
      </c>
      <c r="AO23" s="55">
        <f t="shared" ca="1" si="14"/>
        <v>0</v>
      </c>
      <c r="AP23" s="55">
        <f ca="1">AN23-MAX(AN23:$AN$258)</f>
        <v>-143.69818625415064</v>
      </c>
      <c r="AQ23" s="56">
        <f ca="1">(AN23-MAX(AN23:$AN$258))/MAX(AN23:$AN$258)</f>
        <v>-2.2707113712968654E-2</v>
      </c>
      <c r="AS23" s="55">
        <f t="shared" si="32"/>
        <v>4.4000000000000483E-2</v>
      </c>
      <c r="AT23" s="55">
        <f t="shared" si="33"/>
        <v>4.4000000000000483E-2</v>
      </c>
      <c r="AU23" s="55">
        <f t="shared" si="34"/>
        <v>0</v>
      </c>
      <c r="AV23" s="55">
        <f ca="1">IF(AV24=0,AVERAGE(AT23:OFFSET(AT23,$AZ$3-1,0)),(AV24*($AZ$3-1)+AT23)/$AZ$3)</f>
        <v>7.8835543571611488E-2</v>
      </c>
      <c r="AW23" s="55">
        <f ca="1">IF(AW24=0,AVERAGE(AU23:OFFSET(AU23,$AZ$3-1,0)),(AW24*($AZ$3-1)+AU23)/$AZ$3)</f>
        <v>6.5533207005511435E-2</v>
      </c>
      <c r="AX23" s="55">
        <f t="shared" ca="1" si="35"/>
        <v>1.2029861985082053</v>
      </c>
      <c r="AY23" s="55"/>
      <c r="AZ23" s="55">
        <f t="shared" ca="1" si="15"/>
        <v>54.607069228251667</v>
      </c>
      <c r="BB23" s="58">
        <f t="shared" ca="1" si="16"/>
        <v>0</v>
      </c>
      <c r="BC23" s="58">
        <f t="shared" ca="1" si="17"/>
        <v>0</v>
      </c>
      <c r="BD23" s="58">
        <f t="shared" ca="1" si="40"/>
        <v>1</v>
      </c>
      <c r="BE23" s="58">
        <f t="shared" ca="1" si="50"/>
        <v>52</v>
      </c>
      <c r="BG23" s="56">
        <f t="shared" ca="1" si="19"/>
        <v>0</v>
      </c>
      <c r="BH23" s="55">
        <f t="shared" ca="1" si="20"/>
        <v>0</v>
      </c>
      <c r="BI23" s="55">
        <f t="shared" ca="1" si="41"/>
        <v>565.51590107159052</v>
      </c>
      <c r="BJ23" s="56">
        <f t="shared" ca="1" si="36"/>
        <v>4.009476945507684E-3</v>
      </c>
      <c r="BK23" s="55">
        <f t="shared" ca="1" si="46"/>
        <v>6230.8541980067839</v>
      </c>
      <c r="BL23" s="55">
        <f t="shared" ca="1" si="37"/>
        <v>0</v>
      </c>
      <c r="BM23" s="55">
        <f ca="1">BK23-MAX(BK23:$BK$258)</f>
        <v>-144.77207067433119</v>
      </c>
      <c r="BN23" s="56">
        <f ca="1">(BK23-MAX(BK23:$BK$258))/MAX(BK23:$BK$258)</f>
        <v>-2.2707113712968508E-2</v>
      </c>
      <c r="BO23" s="17"/>
      <c r="BP23" s="55">
        <f t="shared" ca="1" si="21"/>
        <v>5.0133434998093751</v>
      </c>
      <c r="BR23" s="58">
        <f t="shared" ca="1" si="48"/>
        <v>0</v>
      </c>
      <c r="BS23" s="58">
        <f t="shared" ca="1" si="23"/>
        <v>0</v>
      </c>
      <c r="BT23" s="58">
        <f t="shared" ca="1" si="42"/>
        <v>0</v>
      </c>
      <c r="BU23" s="58">
        <f t="shared" ca="1" si="24"/>
        <v>52</v>
      </c>
      <c r="BW23" s="56">
        <f t="shared" ca="1" si="25"/>
        <v>0</v>
      </c>
      <c r="BX23" s="76">
        <f t="shared" ca="1" si="26"/>
        <v>0</v>
      </c>
      <c r="BY23" s="55">
        <f t="shared" ca="1" si="43"/>
        <v>0</v>
      </c>
      <c r="BZ23" s="56">
        <f t="shared" ca="1" si="44"/>
        <v>0</v>
      </c>
      <c r="CA23" s="55">
        <f t="shared" ca="1" si="45"/>
        <v>5798.1037869939482</v>
      </c>
      <c r="CB23" s="55">
        <f t="shared" ca="1" si="38"/>
        <v>0</v>
      </c>
      <c r="CC23" s="55">
        <f ca="1">CA23-MAX($CA23:CA$258)</f>
        <v>-63.727712275097474</v>
      </c>
      <c r="CD23" s="56">
        <f ca="1">(CA23-MAX($CA23:CA$258))/MAX($CA23:CA$258)</f>
        <v>-1.0871638374976173E-2</v>
      </c>
    </row>
    <row r="24" spans="1:82" s="58" customFormat="1" x14ac:dyDescent="0.25">
      <c r="A24" s="54">
        <v>44215</v>
      </c>
      <c r="B24" s="55">
        <v>11.2</v>
      </c>
      <c r="C24" s="55">
        <v>11.2</v>
      </c>
      <c r="D24" s="55">
        <v>10.974</v>
      </c>
      <c r="E24" s="55">
        <v>10.974</v>
      </c>
      <c r="F24" s="56">
        <f t="shared" si="0"/>
        <v>-9.7455332972388176E-3</v>
      </c>
      <c r="G24" s="57"/>
      <c r="H24" s="56"/>
      <c r="I24" s="17"/>
      <c r="J24" s="55">
        <f ca="1">AVERAGE(E24:OFFSET(E24,$J$3-1,0))</f>
        <v>11.0656</v>
      </c>
      <c r="K24" s="55">
        <f ca="1">AVERAGE(E24:OFFSET(E24,$K$3-1,0))</f>
        <v>10.869066666666665</v>
      </c>
      <c r="M24" s="58">
        <f t="shared" ca="1" si="27"/>
        <v>0</v>
      </c>
      <c r="N24" s="58">
        <f t="shared" ca="1" si="1"/>
        <v>0</v>
      </c>
      <c r="O24" s="58">
        <f t="shared" ca="1" si="2"/>
        <v>1</v>
      </c>
      <c r="P24" s="58">
        <f t="shared" ca="1" si="47"/>
        <v>8</v>
      </c>
      <c r="R24" s="56">
        <f t="shared" ca="1" si="4"/>
        <v>0</v>
      </c>
      <c r="S24" s="76">
        <f t="shared" ca="1" si="5"/>
        <v>0</v>
      </c>
      <c r="T24" s="55">
        <f t="shared" ca="1" si="6"/>
        <v>468.15245067475013</v>
      </c>
      <c r="U24" s="56">
        <f t="shared" ca="1" si="7"/>
        <v>-9.7455332972388176E-3</v>
      </c>
      <c r="V24" s="55">
        <f t="shared" ca="1" si="28"/>
        <v>5137.5049937047097</v>
      </c>
      <c r="W24" s="55">
        <f t="shared" ca="1" si="8"/>
        <v>0</v>
      </c>
      <c r="X24" s="55">
        <f ca="1">V24-MAX(V24:$V$258)</f>
        <v>-688.29412656959721</v>
      </c>
      <c r="Y24" s="56">
        <f ca="1">(V24-MAX(V24:$V$258))/MAX(V24:$V$258)</f>
        <v>-0.11814587361487826</v>
      </c>
      <c r="Z24" s="56"/>
      <c r="AA24" s="17"/>
      <c r="AB24" s="55">
        <f ca="1">E24*(2/($AB$3+1))+IF(AB25=0,AVERAGE(E25:OFFSET(E25,$AB$3-1,0))*(1-(2/($AB$3+1))),AB25*(1-(2/($AB$3+1))))</f>
        <v>11.045289153866522</v>
      </c>
      <c r="AC24" s="59">
        <f ca="1">E24*(2/($AC$3+1))+IF(AC25=0,AVERAGE(E25:OFFSET(E25,$AC$3-1,0))*(1-(2/($AC$3+1))),AC25*(1-(2/($AC$3+1))))</f>
        <v>10.789829410391713</v>
      </c>
      <c r="AE24" s="58">
        <f t="shared" ca="1" si="39"/>
        <v>0</v>
      </c>
      <c r="AF24" s="58">
        <f t="shared" ca="1" si="9"/>
        <v>0</v>
      </c>
      <c r="AG24" s="58">
        <f t="shared" ca="1" si="10"/>
        <v>1</v>
      </c>
      <c r="AH24" s="58">
        <f t="shared" ca="1" si="49"/>
        <v>51</v>
      </c>
      <c r="AJ24" s="56">
        <f t="shared" ca="1" si="29"/>
        <v>0</v>
      </c>
      <c r="AK24" s="76">
        <f t="shared" ca="1" si="30"/>
        <v>0</v>
      </c>
      <c r="AL24" s="55">
        <f t="shared" ca="1" si="31"/>
        <v>561.3210400552565</v>
      </c>
      <c r="AM24" s="56">
        <f t="shared" ca="1" si="12"/>
        <v>-9.7455332972388176E-3</v>
      </c>
      <c r="AN24" s="55">
        <f t="shared" ca="1" si="13"/>
        <v>6159.9370935663856</v>
      </c>
      <c r="AO24" s="55">
        <f t="shared" ca="1" si="14"/>
        <v>0</v>
      </c>
      <c r="AP24" s="55">
        <f ca="1">AN24-MAX(AN24:$AN$258)</f>
        <v>-168.39631201658267</v>
      </c>
      <c r="AQ24" s="56">
        <f ca="1">(AN24-MAX(AN24:$AN$258))/MAX(AN24:$AN$258)</f>
        <v>-2.6609898882385123E-2</v>
      </c>
      <c r="AS24" s="55">
        <f t="shared" si="32"/>
        <v>-0.10800000000000054</v>
      </c>
      <c r="AT24" s="55">
        <f t="shared" si="33"/>
        <v>0</v>
      </c>
      <c r="AU24" s="55">
        <f t="shared" si="34"/>
        <v>0.10800000000000054</v>
      </c>
      <c r="AV24" s="55">
        <f ca="1">IF(AV25=0,AVERAGE(AT24:OFFSET(AT24,$AZ$3-1,0)),(AV25*($AZ$3-1)+AT24)/$AZ$3)</f>
        <v>8.1515200769427712E-2</v>
      </c>
      <c r="AW24" s="55">
        <f ca="1">IF(AW25=0,AVERAGE(AU24:OFFSET(AU24,$AZ$3-1,0)),(AW25*($AZ$3-1)+AU24)/$AZ$3)</f>
        <v>7.0574222929012317E-2</v>
      </c>
      <c r="AX24" s="55">
        <f t="shared" ca="1" si="35"/>
        <v>1.1550279604413141</v>
      </c>
      <c r="AY24" s="55"/>
      <c r="AZ24" s="55">
        <f t="shared" ca="1" si="15"/>
        <v>53.596889768649845</v>
      </c>
      <c r="BB24" s="58">
        <f t="shared" ca="1" si="16"/>
        <v>0</v>
      </c>
      <c r="BC24" s="58">
        <f t="shared" ca="1" si="17"/>
        <v>0</v>
      </c>
      <c r="BD24" s="58">
        <f t="shared" ca="1" si="40"/>
        <v>1</v>
      </c>
      <c r="BE24" s="58">
        <f t="shared" ca="1" si="50"/>
        <v>51</v>
      </c>
      <c r="BG24" s="56">
        <f t="shared" ca="1" si="19"/>
        <v>0</v>
      </c>
      <c r="BH24" s="55">
        <f t="shared" ca="1" si="20"/>
        <v>0</v>
      </c>
      <c r="BI24" s="55">
        <f t="shared" ca="1" si="41"/>
        <v>565.51590107159052</v>
      </c>
      <c r="BJ24" s="56">
        <f t="shared" ca="1" si="36"/>
        <v>-9.7455332972388176E-3</v>
      </c>
      <c r="BK24" s="55">
        <f ca="1">BK25*(1+BJ24)</f>
        <v>6205.9714983596332</v>
      </c>
      <c r="BL24" s="55">
        <f t="shared" ca="1" si="37"/>
        <v>0</v>
      </c>
      <c r="BM24" s="55">
        <f ca="1">BK24-MAX(BK24:$BK$258)</f>
        <v>-169.65477032148192</v>
      </c>
      <c r="BN24" s="56">
        <f ca="1">(BK24-MAX(BK24:$BK$258))/MAX(BK24:$BK$258)</f>
        <v>-2.6609898882384977E-2</v>
      </c>
      <c r="BO24" s="17"/>
      <c r="BP24" s="55">
        <f t="shared" ca="1" si="21"/>
        <v>2.8105677346824232</v>
      </c>
      <c r="BR24" s="58">
        <f t="shared" ca="1" si="48"/>
        <v>0</v>
      </c>
      <c r="BS24" s="58">
        <f t="shared" ca="1" si="23"/>
        <v>0</v>
      </c>
      <c r="BT24" s="58">
        <f t="shared" ca="1" si="42"/>
        <v>0</v>
      </c>
      <c r="BU24" s="58">
        <f t="shared" ca="1" si="24"/>
        <v>51</v>
      </c>
      <c r="BW24" s="56">
        <f t="shared" ca="1" si="25"/>
        <v>0</v>
      </c>
      <c r="BX24" s="76">
        <f t="shared" ca="1" si="26"/>
        <v>0</v>
      </c>
      <c r="BY24" s="55">
        <f t="shared" ca="1" si="43"/>
        <v>0</v>
      </c>
      <c r="BZ24" s="56">
        <f t="shared" ca="1" si="44"/>
        <v>0</v>
      </c>
      <c r="CA24" s="55">
        <f ca="1">CA25*(1+BZ24)</f>
        <v>5798.1037869939482</v>
      </c>
      <c r="CB24" s="55">
        <f t="shared" ca="1" si="38"/>
        <v>0</v>
      </c>
      <c r="CC24" s="55">
        <f ca="1">CA24-MAX($CA24:CA$258)</f>
        <v>-63.727712275097474</v>
      </c>
      <c r="CD24" s="56">
        <f ca="1">(CA24-MAX($CA24:CA$258))/MAX($CA24:CA$258)</f>
        <v>-1.0871638374976173E-2</v>
      </c>
    </row>
    <row r="25" spans="1:82" s="58" customFormat="1" x14ac:dyDescent="0.25">
      <c r="A25" s="54">
        <v>44214</v>
      </c>
      <c r="B25" s="55">
        <v>10.958</v>
      </c>
      <c r="C25" s="55">
        <v>11.087999999999999</v>
      </c>
      <c r="D25" s="55">
        <v>10.938000000000001</v>
      </c>
      <c r="E25" s="55">
        <v>11.082000000000001</v>
      </c>
      <c r="F25" s="56">
        <f t="shared" si="0"/>
        <v>8.5547870404079074E-3</v>
      </c>
      <c r="G25" s="57"/>
      <c r="H25" s="56"/>
      <c r="I25" s="17"/>
      <c r="J25" s="55">
        <f ca="1">AVERAGE(E25:OFFSET(E25,$J$3-1,0))</f>
        <v>11.118399999999999</v>
      </c>
      <c r="K25" s="55">
        <f ca="1">AVERAGE(E25:OFFSET(E25,$K$3-1,0))</f>
        <v>10.872800000000002</v>
      </c>
      <c r="M25" s="58">
        <f t="shared" ca="1" si="27"/>
        <v>0</v>
      </c>
      <c r="N25" s="58">
        <f t="shared" ca="1" si="1"/>
        <v>0</v>
      </c>
      <c r="O25" s="58">
        <f t="shared" ca="1" si="2"/>
        <v>1</v>
      </c>
      <c r="P25" s="58">
        <f t="shared" ca="1" si="47"/>
        <v>7</v>
      </c>
      <c r="R25" s="56">
        <f t="shared" ca="1" si="4"/>
        <v>0</v>
      </c>
      <c r="S25" s="76">
        <f t="shared" ca="1" si="5"/>
        <v>0</v>
      </c>
      <c r="T25" s="55">
        <f t="shared" ca="1" si="6"/>
        <v>468.15245067475013</v>
      </c>
      <c r="U25" s="56">
        <f t="shared" ca="1" si="7"/>
        <v>8.5547870404079074E-3</v>
      </c>
      <c r="V25" s="55">
        <f t="shared" ca="1" si="28"/>
        <v>5188.0654583775831</v>
      </c>
      <c r="W25" s="55">
        <f t="shared" ca="1" si="8"/>
        <v>0</v>
      </c>
      <c r="X25" s="55">
        <f ca="1">V25-MAX(V25:$V$258)</f>
        <v>-637.73366189672379</v>
      </c>
      <c r="Y25" s="56">
        <f ca="1">(V25-MAX(V25:$V$258))/MAX(V25:$V$258)</f>
        <v>-0.10946715613268454</v>
      </c>
      <c r="Z25" s="56"/>
      <c r="AA25" s="17"/>
      <c r="AB25" s="55">
        <f ca="1">E25*(2/($AB$3+1))+IF(AB26=0,AVERAGE(E26:OFFSET(E26,$AB$3-1,0))*(1-(2/($AB$3+1))),AB26*(1-(2/($AB$3+1))))</f>
        <v>11.080933730799782</v>
      </c>
      <c r="AC25" s="59">
        <f ca="1">E25*(2/($AC$3+1))+IF(AC26=0,AVERAGE(E26:OFFSET(E26,$AC$3-1,0))*(1-(2/($AC$3+1))),AC26*(1-(2/($AC$3+1))))</f>
        <v>10.777127990418727</v>
      </c>
      <c r="AE25" s="58">
        <f t="shared" ca="1" si="39"/>
        <v>0</v>
      </c>
      <c r="AF25" s="58">
        <f t="shared" ca="1" si="9"/>
        <v>0</v>
      </c>
      <c r="AG25" s="58">
        <f t="shared" ca="1" si="10"/>
        <v>1</v>
      </c>
      <c r="AH25" s="58">
        <f t="shared" ca="1" si="49"/>
        <v>50</v>
      </c>
      <c r="AJ25" s="56">
        <f t="shared" ca="1" si="29"/>
        <v>0</v>
      </c>
      <c r="AK25" s="76">
        <f t="shared" ca="1" si="30"/>
        <v>0</v>
      </c>
      <c r="AL25" s="55">
        <f t="shared" ca="1" si="31"/>
        <v>561.3210400552565</v>
      </c>
      <c r="AM25" s="56">
        <f t="shared" ca="1" si="12"/>
        <v>8.5547870404079074E-3</v>
      </c>
      <c r="AN25" s="55">
        <f t="shared" ca="1" si="13"/>
        <v>6220.5597658923534</v>
      </c>
      <c r="AO25" s="55">
        <f t="shared" ca="1" si="14"/>
        <v>0</v>
      </c>
      <c r="AP25" s="55">
        <f ca="1">AN25-MAX(AN25:$AN$258)</f>
        <v>-107.7736396906148</v>
      </c>
      <c r="AQ25" s="56">
        <f ca="1">(AN25-MAX(AN25:$AN$258))/MAX(AN25:$AN$258)</f>
        <v>-1.7030335284726777E-2</v>
      </c>
      <c r="AS25" s="55">
        <f t="shared" si="32"/>
        <v>9.4000000000001194E-2</v>
      </c>
      <c r="AT25" s="55">
        <f t="shared" si="33"/>
        <v>9.4000000000001194E-2</v>
      </c>
      <c r="AU25" s="55">
        <f t="shared" si="34"/>
        <v>0</v>
      </c>
      <c r="AV25" s="55">
        <f ca="1">IF(AV26=0,AVERAGE(AT25:OFFSET(AT25,$AZ$3-1,0)),(AV26*($AZ$3-1)+AT25)/$AZ$3)</f>
        <v>8.7785600828614446E-2</v>
      </c>
      <c r="AW25" s="55">
        <f ca="1">IF(AW26=0,AVERAGE(AU25:OFFSET(AU25,$AZ$3-1,0)),(AW26*($AZ$3-1)+AU25)/$AZ$3)</f>
        <v>6.7695317000474764E-2</v>
      </c>
      <c r="AX25" s="55">
        <f t="shared" ca="1" si="35"/>
        <v>1.2967750904837152</v>
      </c>
      <c r="AY25" s="55"/>
      <c r="AZ25" s="55">
        <f t="shared" ca="1" si="15"/>
        <v>56.460691160256623</v>
      </c>
      <c r="BB25" s="58">
        <f t="shared" ca="1" si="16"/>
        <v>0</v>
      </c>
      <c r="BC25" s="58">
        <f t="shared" ca="1" si="17"/>
        <v>0</v>
      </c>
      <c r="BD25" s="58">
        <f t="shared" ca="1" si="40"/>
        <v>1</v>
      </c>
      <c r="BE25" s="58">
        <f t="shared" ca="1" si="50"/>
        <v>50</v>
      </c>
      <c r="BG25" s="56">
        <f t="shared" ca="1" si="19"/>
        <v>0</v>
      </c>
      <c r="BH25" s="55">
        <f t="shared" ca="1" si="20"/>
        <v>0</v>
      </c>
      <c r="BI25" s="55">
        <f t="shared" ca="1" si="41"/>
        <v>565.51590107159052</v>
      </c>
      <c r="BJ25" s="56">
        <f t="shared" ca="1" si="36"/>
        <v>8.5547870404079074E-3</v>
      </c>
      <c r="BK25" s="55">
        <f t="shared" ca="1" si="46"/>
        <v>6267.0472156753649</v>
      </c>
      <c r="BL25" s="55">
        <f t="shared" ca="1" si="37"/>
        <v>0</v>
      </c>
      <c r="BM25" s="55">
        <f ca="1">BK25-MAX(BK25:$BK$258)</f>
        <v>-108.57905300575021</v>
      </c>
      <c r="BN25" s="56">
        <f ca="1">(BK25-MAX(BK25:$BK$258))/MAX(BK25:$BK$258)</f>
        <v>-1.7030335284726666E-2</v>
      </c>
      <c r="BO25" s="17"/>
      <c r="BP25" s="55">
        <f t="shared" ca="1" si="21"/>
        <v>3.95872420262664</v>
      </c>
      <c r="BR25" s="58">
        <f t="shared" ca="1" si="48"/>
        <v>0</v>
      </c>
      <c r="BS25" s="58">
        <f t="shared" ca="1" si="23"/>
        <v>0</v>
      </c>
      <c r="BT25" s="58">
        <f t="shared" ca="1" si="42"/>
        <v>0</v>
      </c>
      <c r="BU25" s="58">
        <f t="shared" ca="1" si="24"/>
        <v>50</v>
      </c>
      <c r="BW25" s="56">
        <f t="shared" ca="1" si="25"/>
        <v>0</v>
      </c>
      <c r="BX25" s="76">
        <f t="shared" ca="1" si="26"/>
        <v>0</v>
      </c>
      <c r="BY25" s="55">
        <f t="shared" ca="1" si="43"/>
        <v>0</v>
      </c>
      <c r="BZ25" s="56">
        <f t="shared" ca="1" si="44"/>
        <v>0</v>
      </c>
      <c r="CA25" s="55">
        <f t="shared" ref="CA25:CA88" ca="1" si="51">CA26*(1+BZ25)</f>
        <v>5798.1037869939482</v>
      </c>
      <c r="CB25" s="55">
        <f t="shared" ca="1" si="38"/>
        <v>0</v>
      </c>
      <c r="CC25" s="55">
        <f ca="1">CA25-MAX($CA25:CA$258)</f>
        <v>-63.727712275097474</v>
      </c>
      <c r="CD25" s="56">
        <f ca="1">(CA25-MAX($CA25:CA$258))/MAX($CA25:CA$258)</f>
        <v>-1.0871638374976173E-2</v>
      </c>
    </row>
    <row r="26" spans="1:82" s="58" customFormat="1" x14ac:dyDescent="0.25">
      <c r="A26" s="54">
        <v>44211</v>
      </c>
      <c r="B26" s="55">
        <v>11.17</v>
      </c>
      <c r="C26" s="55">
        <v>11.25</v>
      </c>
      <c r="D26" s="55">
        <v>10.923999999999999</v>
      </c>
      <c r="E26" s="55">
        <v>10.988</v>
      </c>
      <c r="F26" s="56">
        <f t="shared" si="0"/>
        <v>-1.7349311393310751E-2</v>
      </c>
      <c r="G26" s="57"/>
      <c r="H26" s="56"/>
      <c r="I26" s="17"/>
      <c r="J26" s="55">
        <f ca="1">AVERAGE(E26:OFFSET(E26,$J$3-1,0))</f>
        <v>11.116000000000001</v>
      </c>
      <c r="K26" s="55">
        <f ca="1">AVERAGE(E26:OFFSET(E26,$K$3-1,0))</f>
        <v>10.8682</v>
      </c>
      <c r="M26" s="58">
        <f t="shared" ca="1" si="27"/>
        <v>0</v>
      </c>
      <c r="N26" s="58">
        <f t="shared" ca="1" si="1"/>
        <v>0</v>
      </c>
      <c r="O26" s="58">
        <f t="shared" ca="1" si="2"/>
        <v>1</v>
      </c>
      <c r="P26" s="58">
        <f t="shared" ca="1" si="47"/>
        <v>6</v>
      </c>
      <c r="R26" s="56">
        <f t="shared" ca="1" si="4"/>
        <v>0</v>
      </c>
      <c r="S26" s="76">
        <f t="shared" ca="1" si="5"/>
        <v>0</v>
      </c>
      <c r="T26" s="55">
        <f t="shared" ca="1" si="6"/>
        <v>468.15245067475013</v>
      </c>
      <c r="U26" s="56">
        <f t="shared" ca="1" si="7"/>
        <v>-1.7349311393310751E-2</v>
      </c>
      <c r="V26" s="55">
        <f t="shared" ca="1" si="28"/>
        <v>5144.0591280141552</v>
      </c>
      <c r="W26" s="55">
        <f t="shared" ca="1" si="8"/>
        <v>0</v>
      </c>
      <c r="X26" s="55">
        <f ca="1">V26-MAX(V26:$V$258)</f>
        <v>-681.73999226015167</v>
      </c>
      <c r="Y26" s="56">
        <f ca="1">(V26-MAX(V26:$V$258))/MAX(V26:$V$258)</f>
        <v>-0.11702085468200146</v>
      </c>
      <c r="Z26" s="56"/>
      <c r="AA26" s="17"/>
      <c r="AB26" s="55">
        <f ca="1">E26*(2/($AB$3+1))+IF(AB27=0,AVERAGE(E27:OFFSET(E27,$AB$3-1,0))*(1-(2/($AB$3+1))),AB27*(1-(2/($AB$3+1))))</f>
        <v>11.080400596199672</v>
      </c>
      <c r="AC26" s="59">
        <f ca="1">E26*(2/($AC$3+1))+IF(AC27=0,AVERAGE(E27:OFFSET(E27,$AC$3-1,0))*(1-(2/($AC$3+1))),AC27*(1-(2/($AC$3+1))))</f>
        <v>10.756102334585535</v>
      </c>
      <c r="AE26" s="58">
        <f t="shared" ca="1" si="39"/>
        <v>0</v>
      </c>
      <c r="AF26" s="58">
        <f t="shared" ca="1" si="9"/>
        <v>0</v>
      </c>
      <c r="AG26" s="58">
        <f t="shared" ca="1" si="10"/>
        <v>1</v>
      </c>
      <c r="AH26" s="58">
        <f t="shared" ca="1" si="49"/>
        <v>49</v>
      </c>
      <c r="AJ26" s="56">
        <f t="shared" ca="1" si="29"/>
        <v>0</v>
      </c>
      <c r="AK26" s="76">
        <f t="shared" ca="1" si="30"/>
        <v>0</v>
      </c>
      <c r="AL26" s="55">
        <f t="shared" ca="1" si="31"/>
        <v>561.3210400552565</v>
      </c>
      <c r="AM26" s="56">
        <f t="shared" ca="1" si="12"/>
        <v>-1.7349311393310751E-2</v>
      </c>
      <c r="AN26" s="55">
        <f t="shared" ca="1" si="13"/>
        <v>6167.7955881271582</v>
      </c>
      <c r="AO26" s="55">
        <f t="shared" ca="1" si="14"/>
        <v>0</v>
      </c>
      <c r="AP26" s="55">
        <f ca="1">AN26-MAX(AN26:$AN$258)</f>
        <v>-160.53781745581</v>
      </c>
      <c r="AQ26" s="56">
        <f ca="1">(AN26-MAX(AN26:$AN$258))/MAX(AN26:$AN$258)</f>
        <v>-2.536810360120734E-2</v>
      </c>
      <c r="AS26" s="55">
        <f t="shared" si="32"/>
        <v>-0.19400000000000084</v>
      </c>
      <c r="AT26" s="55">
        <f t="shared" si="33"/>
        <v>0</v>
      </c>
      <c r="AU26" s="55">
        <f t="shared" si="34"/>
        <v>0.19400000000000084</v>
      </c>
      <c r="AV26" s="55">
        <f ca="1">IF(AV27=0,AVERAGE(AT26:OFFSET(AT26,$AZ$3-1,0)),(AV27*($AZ$3-1)+AT26)/$AZ$3)</f>
        <v>8.7307570123123165E-2</v>
      </c>
      <c r="AW26" s="55">
        <f ca="1">IF(AW27=0,AVERAGE(AU26:OFFSET(AU26,$AZ$3-1,0)),(AW27*($AZ$3-1)+AU26)/$AZ$3)</f>
        <v>7.2902649077434364E-2</v>
      </c>
      <c r="AX26" s="55">
        <f t="shared" ca="1" si="35"/>
        <v>1.1975911880841046</v>
      </c>
      <c r="AY26" s="55"/>
      <c r="AZ26" s="55">
        <f t="shared" ca="1" si="15"/>
        <v>54.495631151860593</v>
      </c>
      <c r="BB26" s="58">
        <f t="shared" ca="1" si="16"/>
        <v>0</v>
      </c>
      <c r="BC26" s="58">
        <f t="shared" ca="1" si="17"/>
        <v>0</v>
      </c>
      <c r="BD26" s="58">
        <f t="shared" ca="1" si="40"/>
        <v>1</v>
      </c>
      <c r="BE26" s="58">
        <f t="shared" ca="1" si="50"/>
        <v>49</v>
      </c>
      <c r="BG26" s="56">
        <f t="shared" ca="1" si="19"/>
        <v>0</v>
      </c>
      <c r="BH26" s="55">
        <f t="shared" ca="1" si="20"/>
        <v>0</v>
      </c>
      <c r="BI26" s="55">
        <f t="shared" ca="1" si="41"/>
        <v>565.51590107159052</v>
      </c>
      <c r="BJ26" s="56">
        <f t="shared" ca="1" si="36"/>
        <v>-1.7349311393310751E-2</v>
      </c>
      <c r="BK26" s="55">
        <f t="shared" ca="1" si="46"/>
        <v>6213.8887209746345</v>
      </c>
      <c r="BL26" s="55">
        <f t="shared" ca="1" si="37"/>
        <v>0</v>
      </c>
      <c r="BM26" s="55">
        <f ca="1">BK26-MAX(BK26:$BK$258)</f>
        <v>-161.73754770648065</v>
      </c>
      <c r="BN26" s="56">
        <f ca="1">(BK26-MAX(BK26:$BK$258))/MAX(BK26:$BK$258)</f>
        <v>-2.5368103601207205E-2</v>
      </c>
      <c r="BO26" s="17"/>
      <c r="BP26" s="55">
        <f t="shared" ca="1" si="21"/>
        <v>2.4999999999999911</v>
      </c>
      <c r="BR26" s="58">
        <f t="shared" ca="1" si="48"/>
        <v>0</v>
      </c>
      <c r="BS26" s="58">
        <f t="shared" ca="1" si="23"/>
        <v>0</v>
      </c>
      <c r="BT26" s="58">
        <f t="shared" ca="1" si="42"/>
        <v>0</v>
      </c>
      <c r="BU26" s="58">
        <f t="shared" ca="1" si="24"/>
        <v>49</v>
      </c>
      <c r="BW26" s="56">
        <f t="shared" ca="1" si="25"/>
        <v>0</v>
      </c>
      <c r="BX26" s="76">
        <f t="shared" ca="1" si="26"/>
        <v>0</v>
      </c>
      <c r="BY26" s="55">
        <f t="shared" ca="1" si="43"/>
        <v>0</v>
      </c>
      <c r="BZ26" s="56">
        <f t="shared" ca="1" si="44"/>
        <v>0</v>
      </c>
      <c r="CA26" s="55">
        <f t="shared" ca="1" si="51"/>
        <v>5798.1037869939482</v>
      </c>
      <c r="CB26" s="55">
        <f t="shared" ca="1" si="38"/>
        <v>0</v>
      </c>
      <c r="CC26" s="55">
        <f ca="1">CA26-MAX($CA26:CA$258)</f>
        <v>-63.727712275097474</v>
      </c>
      <c r="CD26" s="56">
        <f ca="1">(CA26-MAX($CA26:CA$258))/MAX($CA26:CA$258)</f>
        <v>-1.0871638374976173E-2</v>
      </c>
    </row>
    <row r="27" spans="1:82" s="58" customFormat="1" x14ac:dyDescent="0.25">
      <c r="A27" s="54">
        <v>44210</v>
      </c>
      <c r="B27" s="55">
        <v>11.176</v>
      </c>
      <c r="C27" s="55">
        <v>11.26</v>
      </c>
      <c r="D27" s="55">
        <v>11.13</v>
      </c>
      <c r="E27" s="55">
        <v>11.182</v>
      </c>
      <c r="F27" s="56">
        <f t="shared" si="0"/>
        <v>7.2059088452531839E-3</v>
      </c>
      <c r="G27" s="57"/>
      <c r="H27" s="56"/>
      <c r="I27" s="17"/>
      <c r="J27" s="55">
        <f ca="1">AVERAGE(E27:OFFSET(E27,$J$3-1,0))</f>
        <v>11.1524</v>
      </c>
      <c r="K27" s="55">
        <f ca="1">AVERAGE(E27:OFFSET(E27,$K$3-1,0))</f>
        <v>10.856133333333332</v>
      </c>
      <c r="M27" s="58">
        <f t="shared" ca="1" si="27"/>
        <v>0</v>
      </c>
      <c r="N27" s="58">
        <f t="shared" ca="1" si="1"/>
        <v>0</v>
      </c>
      <c r="O27" s="58">
        <f t="shared" ca="1" si="2"/>
        <v>1</v>
      </c>
      <c r="P27" s="58">
        <f t="shared" ca="1" si="47"/>
        <v>5</v>
      </c>
      <c r="R27" s="56">
        <f t="shared" ca="1" si="4"/>
        <v>0</v>
      </c>
      <c r="S27" s="76">
        <f t="shared" ca="1" si="5"/>
        <v>0</v>
      </c>
      <c r="T27" s="55">
        <f t="shared" ca="1" si="6"/>
        <v>468.15245067475013</v>
      </c>
      <c r="U27" s="56">
        <f t="shared" ca="1" si="7"/>
        <v>7.2059088452531839E-3</v>
      </c>
      <c r="V27" s="55">
        <f t="shared" ca="1" si="28"/>
        <v>5234.8807034450574</v>
      </c>
      <c r="W27" s="55">
        <f t="shared" ca="1" si="8"/>
        <v>0</v>
      </c>
      <c r="X27" s="55">
        <f ca="1">V27-MAX(V27:$V$258)</f>
        <v>-590.91841682924951</v>
      </c>
      <c r="Y27" s="56">
        <f ca="1">(V27-MAX(V27:$V$258))/MAX(V27:$V$258)</f>
        <v>-0.10143130661213499</v>
      </c>
      <c r="Z27" s="56"/>
      <c r="AA27" s="17"/>
      <c r="AB27" s="55">
        <f ca="1">E27*(2/($AB$3+1))+IF(AB28=0,AVERAGE(E28:OFFSET(E28,$AB$3-1,0))*(1-(2/($AB$3+1))),AB28*(1-(2/($AB$3+1))))</f>
        <v>11.126600894299507</v>
      </c>
      <c r="AC27" s="59">
        <f ca="1">E27*(2/($AC$3+1))+IF(AC28=0,AVERAGE(E28:OFFSET(E28,$AC$3-1,0))*(1-(2/($AC$3+1))),AC28*(1-(2/($AC$3+1))))</f>
        <v>10.740109392143157</v>
      </c>
      <c r="AE27" s="58">
        <f t="shared" ca="1" si="39"/>
        <v>0</v>
      </c>
      <c r="AF27" s="58">
        <f t="shared" ca="1" si="9"/>
        <v>0</v>
      </c>
      <c r="AG27" s="58">
        <f t="shared" ca="1" si="10"/>
        <v>1</v>
      </c>
      <c r="AH27" s="58">
        <f t="shared" ca="1" si="49"/>
        <v>48</v>
      </c>
      <c r="AJ27" s="56">
        <f t="shared" ca="1" si="29"/>
        <v>0</v>
      </c>
      <c r="AK27" s="76">
        <f t="shared" ca="1" si="30"/>
        <v>0</v>
      </c>
      <c r="AL27" s="55">
        <f t="shared" ca="1" si="31"/>
        <v>561.3210400552565</v>
      </c>
      <c r="AM27" s="56">
        <f t="shared" ca="1" si="12"/>
        <v>7.2059088452531839E-3</v>
      </c>
      <c r="AN27" s="55">
        <f t="shared" ca="1" si="13"/>
        <v>6276.6918698978789</v>
      </c>
      <c r="AO27" s="55">
        <f t="shared" ca="1" si="14"/>
        <v>0</v>
      </c>
      <c r="AP27" s="55">
        <f ca="1">AN27-MAX(AN27:$AN$258)</f>
        <v>-51.641535685089366</v>
      </c>
      <c r="AQ27" s="56">
        <f ca="1">(AN27-MAX(AN27:$AN$258))/MAX(AN27:$AN$258)</f>
        <v>-8.1603689905987396E-3</v>
      </c>
      <c r="AS27" s="55">
        <f t="shared" si="32"/>
        <v>8.0000000000000071E-2</v>
      </c>
      <c r="AT27" s="55">
        <f t="shared" si="33"/>
        <v>8.0000000000000071E-2</v>
      </c>
      <c r="AU27" s="55">
        <f t="shared" si="34"/>
        <v>0</v>
      </c>
      <c r="AV27" s="55">
        <f ca="1">IF(AV28=0,AVERAGE(AT27:OFFSET(AT27,$AZ$3-1,0)),(AV28*($AZ$3-1)+AT27)/$AZ$3)</f>
        <v>9.4023537055671097E-2</v>
      </c>
      <c r="AW27" s="55">
        <f ca="1">IF(AW28=0,AVERAGE(AU27:OFFSET(AU27,$AZ$3-1,0)),(AW28*($AZ$3-1)+AU27)/$AZ$3)</f>
        <v>6.3587468237236947E-2</v>
      </c>
      <c r="AX27" s="55">
        <f t="shared" ca="1" si="35"/>
        <v>1.4786488542818053</v>
      </c>
      <c r="AY27" s="55"/>
      <c r="AZ27" s="55">
        <f t="shared" ca="1" si="15"/>
        <v>59.655438959313479</v>
      </c>
      <c r="BB27" s="58">
        <f t="shared" ca="1" si="16"/>
        <v>0</v>
      </c>
      <c r="BC27" s="58">
        <f t="shared" ca="1" si="17"/>
        <v>0</v>
      </c>
      <c r="BD27" s="58">
        <f t="shared" ca="1" si="40"/>
        <v>1</v>
      </c>
      <c r="BE27" s="58">
        <f t="shared" ca="1" si="50"/>
        <v>48</v>
      </c>
      <c r="BG27" s="56">
        <f t="shared" ca="1" si="19"/>
        <v>0</v>
      </c>
      <c r="BH27" s="55">
        <f t="shared" ca="1" si="20"/>
        <v>0</v>
      </c>
      <c r="BI27" s="55">
        <f t="shared" ca="1" si="41"/>
        <v>565.51590107159052</v>
      </c>
      <c r="BJ27" s="56">
        <f t="shared" ca="1" si="36"/>
        <v>7.2059088452531839E-3</v>
      </c>
      <c r="BK27" s="55">
        <f t="shared" ca="1" si="46"/>
        <v>6323.5988057825234</v>
      </c>
      <c r="BL27" s="55">
        <f t="shared" ca="1" si="37"/>
        <v>0</v>
      </c>
      <c r="BM27" s="55">
        <f ca="1">BK27-MAX(BK27:$BK$258)</f>
        <v>-52.027462898591693</v>
      </c>
      <c r="BN27" s="56">
        <f ca="1">(BK27-MAX(BK27:$BK$258))/MAX(BK27:$BK$258)</f>
        <v>-8.160368990598672E-3</v>
      </c>
      <c r="BO27" s="17"/>
      <c r="BP27" s="55">
        <f t="shared" ca="1" si="21"/>
        <v>4.6611755896668106</v>
      </c>
      <c r="BR27" s="58">
        <f t="shared" ca="1" si="48"/>
        <v>0</v>
      </c>
      <c r="BS27" s="58">
        <f t="shared" ca="1" si="23"/>
        <v>0</v>
      </c>
      <c r="BT27" s="58">
        <f t="shared" ca="1" si="42"/>
        <v>0</v>
      </c>
      <c r="BU27" s="58">
        <f t="shared" ca="1" si="24"/>
        <v>48</v>
      </c>
      <c r="BW27" s="56">
        <f t="shared" ca="1" si="25"/>
        <v>0</v>
      </c>
      <c r="BX27" s="76">
        <f t="shared" ca="1" si="26"/>
        <v>0</v>
      </c>
      <c r="BY27" s="55">
        <f t="shared" ca="1" si="43"/>
        <v>0</v>
      </c>
      <c r="BZ27" s="56">
        <f t="shared" ca="1" si="44"/>
        <v>0</v>
      </c>
      <c r="CA27" s="55">
        <f t="shared" ca="1" si="51"/>
        <v>5798.1037869939482</v>
      </c>
      <c r="CB27" s="55">
        <f t="shared" ca="1" si="38"/>
        <v>0</v>
      </c>
      <c r="CC27" s="55">
        <f ca="1">CA27-MAX($CA27:CA$258)</f>
        <v>-63.727712275097474</v>
      </c>
      <c r="CD27" s="56">
        <f ca="1">(CA27-MAX($CA27:CA$258))/MAX($CA27:CA$258)</f>
        <v>-1.0871638374976173E-2</v>
      </c>
    </row>
    <row r="28" spans="1:82" s="58" customFormat="1" x14ac:dyDescent="0.25">
      <c r="A28" s="54">
        <v>44209</v>
      </c>
      <c r="B28" s="55">
        <v>11.182</v>
      </c>
      <c r="C28" s="55">
        <v>11.182</v>
      </c>
      <c r="D28" s="55">
        <v>11.077999999999999</v>
      </c>
      <c r="E28" s="55">
        <v>11.102</v>
      </c>
      <c r="F28" s="56">
        <f t="shared" si="0"/>
        <v>-1.2101797472859888E-2</v>
      </c>
      <c r="G28" s="57"/>
      <c r="H28" s="56"/>
      <c r="I28" s="17"/>
      <c r="J28" s="55">
        <f ca="1">AVERAGE(E28:OFFSET(E28,$J$3-1,0))</f>
        <v>11.170399999999999</v>
      </c>
      <c r="K28" s="55">
        <f ca="1">AVERAGE(E28:OFFSET(E28,$K$3-1,0))</f>
        <v>10.847399999999999</v>
      </c>
      <c r="M28" s="58">
        <f t="shared" ca="1" si="27"/>
        <v>0</v>
      </c>
      <c r="N28" s="58">
        <f t="shared" ca="1" si="1"/>
        <v>0</v>
      </c>
      <c r="O28" s="58">
        <f t="shared" ca="1" si="2"/>
        <v>1</v>
      </c>
      <c r="P28" s="58">
        <f t="shared" ca="1" si="47"/>
        <v>4</v>
      </c>
      <c r="R28" s="56">
        <f t="shared" ca="1" si="4"/>
        <v>0</v>
      </c>
      <c r="S28" s="76">
        <f t="shared" ca="1" si="5"/>
        <v>0</v>
      </c>
      <c r="T28" s="55">
        <f t="shared" ca="1" si="6"/>
        <v>468.15245067475013</v>
      </c>
      <c r="U28" s="56">
        <f t="shared" ca="1" si="7"/>
        <v>-1.2101797472859888E-2</v>
      </c>
      <c r="V28" s="55">
        <f t="shared" ca="1" si="28"/>
        <v>5197.4285073910769</v>
      </c>
      <c r="W28" s="55">
        <f t="shared" ca="1" si="8"/>
        <v>0</v>
      </c>
      <c r="X28" s="55">
        <f ca="1">V28-MAX(V28:$V$258)</f>
        <v>-628.37061288323002</v>
      </c>
      <c r="Y28" s="56">
        <f ca="1">(V28-MAX(V28:$V$258))/MAX(V28:$V$258)</f>
        <v>-0.10785998622857482</v>
      </c>
      <c r="Z28" s="56"/>
      <c r="AA28" s="17"/>
      <c r="AB28" s="55">
        <f ca="1">E28*(2/($AB$3+1))+IF(AB29=0,AVERAGE(E29:OFFSET(E29,$AB$3-1,0))*(1-(2/($AB$3+1))),AB29*(1-(2/($AB$3+1))))</f>
        <v>11.098901341449261</v>
      </c>
      <c r="AC28" s="59">
        <f ca="1">E28*(2/($AC$3+1))+IF(AC29=0,AVERAGE(E29:OFFSET(E29,$AC$3-1,0))*(1-(2/($AC$3+1))),AC29*(1-(2/($AC$3+1))))</f>
        <v>10.709634177808201</v>
      </c>
      <c r="AE28" s="58">
        <f t="shared" ca="1" si="39"/>
        <v>0</v>
      </c>
      <c r="AF28" s="58">
        <f t="shared" ca="1" si="9"/>
        <v>0</v>
      </c>
      <c r="AG28" s="58">
        <f t="shared" ca="1" si="10"/>
        <v>1</v>
      </c>
      <c r="AH28" s="58">
        <f t="shared" ca="1" si="49"/>
        <v>47</v>
      </c>
      <c r="AJ28" s="56">
        <f t="shared" ca="1" si="29"/>
        <v>0</v>
      </c>
      <c r="AK28" s="76">
        <f t="shared" ca="1" si="30"/>
        <v>0</v>
      </c>
      <c r="AL28" s="55">
        <f t="shared" ca="1" si="31"/>
        <v>561.3210400552565</v>
      </c>
      <c r="AM28" s="56">
        <f t="shared" ca="1" si="12"/>
        <v>-1.2101797472859888E-2</v>
      </c>
      <c r="AN28" s="55">
        <f t="shared" ca="1" si="13"/>
        <v>6231.7861866934581</v>
      </c>
      <c r="AO28" s="55">
        <f t="shared" ca="1" si="14"/>
        <v>0</v>
      </c>
      <c r="AP28" s="55">
        <f ca="1">AN28-MAX(AN28:$AN$258)</f>
        <v>-96.547218889510077</v>
      </c>
      <c r="AQ28" s="56">
        <f ca="1">(AN28-MAX(AN28:$AN$258))/MAX(AN28:$AN$258)</f>
        <v>-1.5256342025901228E-2</v>
      </c>
      <c r="AS28" s="55">
        <f t="shared" si="32"/>
        <v>-0.13599999999999923</v>
      </c>
      <c r="AT28" s="55">
        <f t="shared" si="33"/>
        <v>0</v>
      </c>
      <c r="AU28" s="55">
        <f t="shared" si="34"/>
        <v>0.13599999999999923</v>
      </c>
      <c r="AV28" s="55">
        <f ca="1">IF(AV29=0,AVERAGE(AT28:OFFSET(AT28,$AZ$3-1,0)),(AV29*($AZ$3-1)+AT28)/$AZ$3)</f>
        <v>9.5102270675338094E-2</v>
      </c>
      <c r="AW28" s="55">
        <f ca="1">IF(AW29=0,AVERAGE(AU28:OFFSET(AU28,$AZ$3-1,0)),(AW29*($AZ$3-1)+AU28)/$AZ$3)</f>
        <v>6.8478811947793636E-2</v>
      </c>
      <c r="AX28" s="55">
        <f t="shared" ca="1" si="35"/>
        <v>1.3887838876036789</v>
      </c>
      <c r="AY28" s="55"/>
      <c r="AZ28" s="55">
        <f t="shared" ca="1" si="15"/>
        <v>58.137694866857323</v>
      </c>
      <c r="BB28" s="58">
        <f t="shared" ca="1" si="16"/>
        <v>0</v>
      </c>
      <c r="BC28" s="58">
        <f t="shared" ca="1" si="17"/>
        <v>0</v>
      </c>
      <c r="BD28" s="58">
        <f t="shared" ca="1" si="40"/>
        <v>1</v>
      </c>
      <c r="BE28" s="58">
        <f t="shared" ca="1" si="50"/>
        <v>47</v>
      </c>
      <c r="BG28" s="56">
        <f t="shared" ca="1" si="19"/>
        <v>0</v>
      </c>
      <c r="BH28" s="55">
        <f t="shared" ca="1" si="20"/>
        <v>0</v>
      </c>
      <c r="BI28" s="55">
        <f t="shared" ca="1" si="41"/>
        <v>565.51590107159052</v>
      </c>
      <c r="BJ28" s="56">
        <f t="shared" ca="1" si="36"/>
        <v>-1.2101797472859888E-2</v>
      </c>
      <c r="BK28" s="55">
        <f t="shared" ca="1" si="46"/>
        <v>6278.3575336967961</v>
      </c>
      <c r="BL28" s="55">
        <f t="shared" ca="1" si="37"/>
        <v>0</v>
      </c>
      <c r="BM28" s="55">
        <f ca="1">BK28-MAX(BK28:$BK$258)</f>
        <v>-97.268734984319053</v>
      </c>
      <c r="BN28" s="56">
        <f ca="1">(BK28-MAX(BK28:$BK$258))/MAX(BK28:$BK$258)</f>
        <v>-1.5256342025901154E-2</v>
      </c>
      <c r="BO28" s="17"/>
      <c r="BP28" s="55">
        <f t="shared" ca="1" si="21"/>
        <v>7.0794753086419693</v>
      </c>
      <c r="BR28" s="58">
        <f t="shared" ca="1" si="48"/>
        <v>0</v>
      </c>
      <c r="BS28" s="58">
        <f t="shared" ca="1" si="23"/>
        <v>0</v>
      </c>
      <c r="BT28" s="58">
        <f t="shared" ca="1" si="42"/>
        <v>0</v>
      </c>
      <c r="BU28" s="58">
        <f t="shared" ca="1" si="24"/>
        <v>47</v>
      </c>
      <c r="BW28" s="56">
        <f t="shared" ca="1" si="25"/>
        <v>0</v>
      </c>
      <c r="BX28" s="76">
        <f t="shared" ca="1" si="26"/>
        <v>0</v>
      </c>
      <c r="BY28" s="55">
        <f t="shared" ca="1" si="43"/>
        <v>0</v>
      </c>
      <c r="BZ28" s="56">
        <f t="shared" ca="1" si="44"/>
        <v>0</v>
      </c>
      <c r="CA28" s="55">
        <f t="shared" ca="1" si="51"/>
        <v>5798.1037869939482</v>
      </c>
      <c r="CB28" s="55">
        <f t="shared" ca="1" si="38"/>
        <v>0</v>
      </c>
      <c r="CC28" s="55">
        <f ca="1">CA28-MAX($CA28:CA$258)</f>
        <v>-63.727712275097474</v>
      </c>
      <c r="CD28" s="56">
        <f ca="1">(CA28-MAX($CA28:CA$258))/MAX($CA28:CA$258)</f>
        <v>-1.0871638374976173E-2</v>
      </c>
    </row>
    <row r="29" spans="1:82" s="58" customFormat="1" x14ac:dyDescent="0.25">
      <c r="A29" s="54">
        <v>44208</v>
      </c>
      <c r="B29" s="55">
        <v>11.183999999999999</v>
      </c>
      <c r="C29" s="55">
        <v>11.257999999999999</v>
      </c>
      <c r="D29" s="55">
        <v>11.138</v>
      </c>
      <c r="E29" s="55">
        <v>11.238</v>
      </c>
      <c r="F29" s="56">
        <f t="shared" si="0"/>
        <v>1.5176151761517653E-2</v>
      </c>
      <c r="G29" s="57"/>
      <c r="H29" s="56"/>
      <c r="I29" s="17"/>
      <c r="J29" s="55">
        <f ca="1">AVERAGE(E29:OFFSET(E29,$J$3-1,0))</f>
        <v>11.172800000000001</v>
      </c>
      <c r="K29" s="55">
        <f ca="1">AVERAGE(E29:OFFSET(E29,$K$3-1,0))</f>
        <v>10.838866666666666</v>
      </c>
      <c r="M29" s="58">
        <f t="shared" ca="1" si="27"/>
        <v>0</v>
      </c>
      <c r="N29" s="58">
        <f t="shared" ca="1" si="1"/>
        <v>0</v>
      </c>
      <c r="O29" s="58">
        <f t="shared" ca="1" si="2"/>
        <v>1</v>
      </c>
      <c r="P29" s="58">
        <f t="shared" ca="1" si="47"/>
        <v>3</v>
      </c>
      <c r="R29" s="56">
        <f t="shared" ca="1" si="4"/>
        <v>0</v>
      </c>
      <c r="S29" s="76">
        <f t="shared" ca="1" si="5"/>
        <v>0</v>
      </c>
      <c r="T29" s="55">
        <f t="shared" ca="1" si="6"/>
        <v>468.15245067475013</v>
      </c>
      <c r="U29" s="56">
        <f t="shared" ca="1" si="7"/>
        <v>1.5176151761517653E-2</v>
      </c>
      <c r="V29" s="55">
        <f t="shared" ca="1" si="28"/>
        <v>5261.0972406828423</v>
      </c>
      <c r="W29" s="55">
        <f t="shared" ca="1" si="8"/>
        <v>0</v>
      </c>
      <c r="X29" s="55">
        <f ca="1">V29-MAX(V29:$V$258)</f>
        <v>-564.7018795914646</v>
      </c>
      <c r="Y29" s="56">
        <f ca="1">(V29-MAX(V29:$V$258))/MAX(V29:$V$258)</f>
        <v>-9.6931230880627356E-2</v>
      </c>
      <c r="Z29" s="56"/>
      <c r="AA29" s="17"/>
      <c r="AB29" s="55">
        <f ca="1">E29*(2/($AB$3+1))+IF(AB30=0,AVERAGE(E30:OFFSET(E30,$AB$3-1,0))*(1-(2/($AB$3+1))),AB30*(1-(2/($AB$3+1))))</f>
        <v>11.097352012173891</v>
      </c>
      <c r="AC29" s="59">
        <f ca="1">E29*(2/($AC$3+1))+IF(AC30=0,AVERAGE(E30:OFFSET(E30,$AC$3-1,0))*(1-(2/($AC$3+1))),AC30*(1-(2/($AC$3+1))))</f>
        <v>10.682574465932904</v>
      </c>
      <c r="AE29" s="58">
        <f t="shared" ca="1" si="39"/>
        <v>0</v>
      </c>
      <c r="AF29" s="58">
        <f t="shared" ca="1" si="9"/>
        <v>0</v>
      </c>
      <c r="AG29" s="58">
        <f t="shared" ca="1" si="10"/>
        <v>1</v>
      </c>
      <c r="AH29" s="58">
        <f t="shared" ca="1" si="49"/>
        <v>46</v>
      </c>
      <c r="AJ29" s="56">
        <f t="shared" ca="1" si="29"/>
        <v>0</v>
      </c>
      <c r="AK29" s="76">
        <f t="shared" ca="1" si="30"/>
        <v>0</v>
      </c>
      <c r="AL29" s="55">
        <f t="shared" ca="1" si="31"/>
        <v>561.3210400552565</v>
      </c>
      <c r="AM29" s="56">
        <f t="shared" ca="1" si="12"/>
        <v>1.5176151761517653E-2</v>
      </c>
      <c r="AN29" s="55">
        <f t="shared" ca="1" si="13"/>
        <v>6308.1258481409723</v>
      </c>
      <c r="AO29" s="55">
        <f t="shared" ca="1" si="14"/>
        <v>0</v>
      </c>
      <c r="AP29" s="55">
        <f ca="1">AN29-MAX(AN29:$AN$258)</f>
        <v>-20.207557441995959</v>
      </c>
      <c r="AQ29" s="56">
        <f ca="1">(AN29-MAX(AN29:$AN$258))/MAX(AN29:$AN$258)</f>
        <v>-3.1931878658871689E-3</v>
      </c>
      <c r="AS29" s="55">
        <f t="shared" si="32"/>
        <v>0.16799999999999926</v>
      </c>
      <c r="AT29" s="55">
        <f t="shared" si="33"/>
        <v>0.16799999999999926</v>
      </c>
      <c r="AU29" s="55">
        <f t="shared" si="34"/>
        <v>0</v>
      </c>
      <c r="AV29" s="55">
        <f ca="1">IF(AV30=0,AVERAGE(AT29:OFFSET(AT29,$AZ$3-1,0)),(AV30*($AZ$3-1)+AT29)/$AZ$3)</f>
        <v>0.10241782995805641</v>
      </c>
      <c r="AW29" s="55">
        <f ca="1">IF(AW30=0,AVERAGE(AU29:OFFSET(AU29,$AZ$3-1,0)),(AW30*($AZ$3-1)+AU29)/$AZ$3)</f>
        <v>6.3284874405316285E-2</v>
      </c>
      <c r="AX29" s="55">
        <f t="shared" ca="1" si="35"/>
        <v>1.6183619059130618</v>
      </c>
      <c r="AY29" s="55"/>
      <c r="AZ29" s="55">
        <f t="shared" ca="1" si="15"/>
        <v>61.808182522756148</v>
      </c>
      <c r="BB29" s="58">
        <f t="shared" ca="1" si="16"/>
        <v>0</v>
      </c>
      <c r="BC29" s="58">
        <f t="shared" ca="1" si="17"/>
        <v>0</v>
      </c>
      <c r="BD29" s="58">
        <f t="shared" ca="1" si="40"/>
        <v>1</v>
      </c>
      <c r="BE29" s="58">
        <f t="shared" ca="1" si="50"/>
        <v>46</v>
      </c>
      <c r="BG29" s="56">
        <f t="shared" ca="1" si="19"/>
        <v>0</v>
      </c>
      <c r="BH29" s="55">
        <f t="shared" ca="1" si="20"/>
        <v>0</v>
      </c>
      <c r="BI29" s="55">
        <f t="shared" ca="1" si="41"/>
        <v>565.51590107159052</v>
      </c>
      <c r="BJ29" s="56">
        <f t="shared" ca="1" si="36"/>
        <v>1.5176151761517653E-2</v>
      </c>
      <c r="BK29" s="55">
        <f t="shared" ca="1" si="46"/>
        <v>6355.2676962425321</v>
      </c>
      <c r="BL29" s="55">
        <f t="shared" ca="1" si="37"/>
        <v>0</v>
      </c>
      <c r="BM29" s="55">
        <f ca="1">BK29-MAX(BK29:$BK$258)</f>
        <v>-20.358572438582996</v>
      </c>
      <c r="BN29" s="56">
        <f ca="1">(BK29-MAX(BK29:$BK$258))/MAX(BK29:$BK$258)</f>
        <v>-3.1931878658870076E-3</v>
      </c>
      <c r="BO29" s="17"/>
      <c r="BP29" s="55">
        <f t="shared" ca="1" si="21"/>
        <v>10.047003525264397</v>
      </c>
      <c r="BR29" s="58">
        <f t="shared" ca="1" si="48"/>
        <v>0</v>
      </c>
      <c r="BS29" s="58">
        <f t="shared" ca="1" si="23"/>
        <v>0</v>
      </c>
      <c r="BT29" s="58">
        <f t="shared" ca="1" si="42"/>
        <v>0</v>
      </c>
      <c r="BU29" s="58">
        <f t="shared" ca="1" si="24"/>
        <v>46</v>
      </c>
      <c r="BW29" s="56">
        <f t="shared" ca="1" si="25"/>
        <v>0</v>
      </c>
      <c r="BX29" s="76">
        <f t="shared" ca="1" si="26"/>
        <v>0</v>
      </c>
      <c r="BY29" s="55">
        <f t="shared" ca="1" si="43"/>
        <v>0</v>
      </c>
      <c r="BZ29" s="56">
        <f t="shared" ca="1" si="44"/>
        <v>0</v>
      </c>
      <c r="CA29" s="55">
        <f t="shared" ca="1" si="51"/>
        <v>5798.1037869939482</v>
      </c>
      <c r="CB29" s="55">
        <f t="shared" ca="1" si="38"/>
        <v>0</v>
      </c>
      <c r="CC29" s="55">
        <f ca="1">CA29-MAX($CA29:CA$258)</f>
        <v>-63.727712275097474</v>
      </c>
      <c r="CD29" s="56">
        <f ca="1">(CA29-MAX($CA29:CA$258))/MAX($CA29:CA$258)</f>
        <v>-1.0871638374976173E-2</v>
      </c>
    </row>
    <row r="30" spans="1:82" s="58" customFormat="1" x14ac:dyDescent="0.25">
      <c r="A30" s="54">
        <v>44207</v>
      </c>
      <c r="B30" s="55">
        <v>11.114000000000001</v>
      </c>
      <c r="C30" s="55">
        <v>11.222</v>
      </c>
      <c r="D30" s="55">
        <v>11.023999999999999</v>
      </c>
      <c r="E30" s="55">
        <v>11.07</v>
      </c>
      <c r="F30" s="56">
        <f t="shared" si="0"/>
        <v>-8.9525514771710002E-3</v>
      </c>
      <c r="G30" s="57"/>
      <c r="H30" s="56"/>
      <c r="I30" s="17"/>
      <c r="J30" s="55">
        <f ca="1">AVERAGE(E30:OFFSET(E30,$J$3-1,0))</f>
        <v>11.028</v>
      </c>
      <c r="K30" s="55">
        <f ca="1">AVERAGE(E30:OFFSET(E30,$K$3-1,0))</f>
        <v>10.829933333333335</v>
      </c>
      <c r="M30" s="58">
        <f t="shared" ca="1" si="27"/>
        <v>0</v>
      </c>
      <c r="N30" s="58">
        <f t="shared" ca="1" si="1"/>
        <v>0</v>
      </c>
      <c r="O30" s="58">
        <f t="shared" ca="1" si="2"/>
        <v>1</v>
      </c>
      <c r="P30" s="58">
        <f t="shared" ca="1" si="47"/>
        <v>2</v>
      </c>
      <c r="R30" s="56">
        <f t="shared" ca="1" si="4"/>
        <v>0</v>
      </c>
      <c r="S30" s="76">
        <f t="shared" ca="1" si="5"/>
        <v>0</v>
      </c>
      <c r="T30" s="55">
        <f t="shared" ca="1" si="6"/>
        <v>468.15245067475013</v>
      </c>
      <c r="U30" s="56">
        <f t="shared" ca="1" si="7"/>
        <v>-8.9525514771710002E-3</v>
      </c>
      <c r="V30" s="55">
        <f t="shared" ca="1" si="28"/>
        <v>5182.447628969484</v>
      </c>
      <c r="W30" s="55">
        <f t="shared" ca="1" si="8"/>
        <v>0</v>
      </c>
      <c r="X30" s="55">
        <f ca="1">V30-MAX(V30:$V$258)</f>
        <v>-643.35149130482296</v>
      </c>
      <c r="Y30" s="56">
        <f ca="1">(V30-MAX(V30:$V$258))/MAX(V30:$V$258)</f>
        <v>-0.11043145807515087</v>
      </c>
      <c r="Z30" s="56"/>
      <c r="AA30" s="17"/>
      <c r="AB30" s="55">
        <f ca="1">E30*(2/($AB$3+1))+IF(AB31=0,AVERAGE(E31:OFFSET(E31,$AB$3-1,0))*(1-(2/($AB$3+1))),AB31*(1-(2/($AB$3+1))))</f>
        <v>11.027028018260836</v>
      </c>
      <c r="AC30" s="59">
        <f ca="1">E30*(2/($AC$3+1))+IF(AC31=0,AVERAGE(E31:OFFSET(E31,$AC$3-1,0))*(1-(2/($AC$3+1))),AC31*(1-(2/($AC$3+1))))</f>
        <v>10.644269256686897</v>
      </c>
      <c r="AE30" s="58">
        <f t="shared" ca="1" si="39"/>
        <v>0</v>
      </c>
      <c r="AF30" s="58">
        <f t="shared" ca="1" si="9"/>
        <v>0</v>
      </c>
      <c r="AG30" s="58">
        <f t="shared" ca="1" si="10"/>
        <v>1</v>
      </c>
      <c r="AH30" s="58">
        <f t="shared" ca="1" si="49"/>
        <v>45</v>
      </c>
      <c r="AJ30" s="56">
        <f t="shared" ca="1" si="29"/>
        <v>0</v>
      </c>
      <c r="AK30" s="76">
        <f t="shared" ca="1" si="30"/>
        <v>0</v>
      </c>
      <c r="AL30" s="55">
        <f t="shared" ca="1" si="31"/>
        <v>561.3210400552565</v>
      </c>
      <c r="AM30" s="56">
        <f t="shared" ca="1" si="12"/>
        <v>-8.9525514771710002E-3</v>
      </c>
      <c r="AN30" s="55">
        <f t="shared" ca="1" si="13"/>
        <v>6213.8239134116893</v>
      </c>
      <c r="AO30" s="55">
        <f t="shared" ca="1" si="14"/>
        <v>0</v>
      </c>
      <c r="AP30" s="55">
        <f ca="1">AN30-MAX(AN30:$AN$258)</f>
        <v>-114.50949217127891</v>
      </c>
      <c r="AQ30" s="56">
        <f ca="1">(AN30-MAX(AN30:$AN$258))/MAX(AN30:$AN$258)</f>
        <v>-1.809473124002231E-2</v>
      </c>
      <c r="AS30" s="55">
        <f t="shared" si="32"/>
        <v>-9.9999999999999645E-2</v>
      </c>
      <c r="AT30" s="55">
        <f t="shared" si="33"/>
        <v>0</v>
      </c>
      <c r="AU30" s="55">
        <f t="shared" si="34"/>
        <v>9.9999999999999645E-2</v>
      </c>
      <c r="AV30" s="55">
        <f ca="1">IF(AV31=0,AVERAGE(AT30:OFFSET(AT30,$AZ$3-1,0)),(AV31*($AZ$3-1)+AT30)/$AZ$3)</f>
        <v>9.7373047647137737E-2</v>
      </c>
      <c r="AW30" s="55">
        <f ca="1">IF(AW31=0,AVERAGE(AU30:OFFSET(AU30,$AZ$3-1,0)),(AW31*($AZ$3-1)+AU30)/$AZ$3)</f>
        <v>6.8152941667263683E-2</v>
      </c>
      <c r="AX30" s="55">
        <f t="shared" ca="1" si="35"/>
        <v>1.4287431366137131</v>
      </c>
      <c r="AY30" s="55"/>
      <c r="AZ30" s="55">
        <f t="shared" ca="1" si="15"/>
        <v>58.826440518767463</v>
      </c>
      <c r="BB30" s="58">
        <f t="shared" ca="1" si="16"/>
        <v>0</v>
      </c>
      <c r="BC30" s="58">
        <f t="shared" ca="1" si="17"/>
        <v>0</v>
      </c>
      <c r="BD30" s="58">
        <f t="shared" ca="1" si="40"/>
        <v>1</v>
      </c>
      <c r="BE30" s="58">
        <f t="shared" ca="1" si="50"/>
        <v>45</v>
      </c>
      <c r="BG30" s="56">
        <f t="shared" ca="1" si="19"/>
        <v>0</v>
      </c>
      <c r="BH30" s="55">
        <f t="shared" ca="1" si="20"/>
        <v>0</v>
      </c>
      <c r="BI30" s="55">
        <f t="shared" ca="1" si="41"/>
        <v>565.51590107159052</v>
      </c>
      <c r="BJ30" s="56">
        <f t="shared" ca="1" si="36"/>
        <v>-8.9525514771710002E-3</v>
      </c>
      <c r="BK30" s="55">
        <f t="shared" ca="1" si="46"/>
        <v>6260.2610248625051</v>
      </c>
      <c r="BL30" s="55">
        <f t="shared" ca="1" si="37"/>
        <v>0</v>
      </c>
      <c r="BM30" s="55">
        <f ca="1">BK30-MAX(BK30:$BK$258)</f>
        <v>-115.36524381861</v>
      </c>
      <c r="BN30" s="56">
        <f ca="1">(BK30-MAX(BK30:$BK$258))/MAX(BK30:$BK$258)</f>
        <v>-1.8094731240022144E-2</v>
      </c>
      <c r="BO30" s="17"/>
      <c r="BP30" s="55">
        <f t="shared" ca="1" si="21"/>
        <v>4.4931093071550077</v>
      </c>
      <c r="BR30" s="58">
        <f t="shared" ca="1" si="48"/>
        <v>0</v>
      </c>
      <c r="BS30" s="58">
        <f t="shared" ca="1" si="23"/>
        <v>0</v>
      </c>
      <c r="BT30" s="58">
        <f t="shared" ca="1" si="42"/>
        <v>0</v>
      </c>
      <c r="BU30" s="58">
        <f t="shared" ca="1" si="24"/>
        <v>45</v>
      </c>
      <c r="BW30" s="56">
        <f t="shared" ca="1" si="25"/>
        <v>0</v>
      </c>
      <c r="BX30" s="76">
        <f t="shared" ca="1" si="26"/>
        <v>0</v>
      </c>
      <c r="BY30" s="55">
        <f t="shared" ca="1" si="43"/>
        <v>0</v>
      </c>
      <c r="BZ30" s="56">
        <f t="shared" ca="1" si="44"/>
        <v>0</v>
      </c>
      <c r="CA30" s="55">
        <f t="shared" ca="1" si="51"/>
        <v>5798.1037869939482</v>
      </c>
      <c r="CB30" s="55">
        <f t="shared" ca="1" si="38"/>
        <v>0</v>
      </c>
      <c r="CC30" s="55">
        <f ca="1">CA30-MAX($CA30:CA$258)</f>
        <v>-63.727712275097474</v>
      </c>
      <c r="CD30" s="56">
        <f ca="1">(CA30-MAX($CA30:CA$258))/MAX($CA30:CA$258)</f>
        <v>-1.0871638374976173E-2</v>
      </c>
    </row>
    <row r="31" spans="1:82" s="58" customFormat="1" x14ac:dyDescent="0.25">
      <c r="A31" s="54">
        <v>44204</v>
      </c>
      <c r="B31" s="55">
        <v>11.32</v>
      </c>
      <c r="C31" s="55">
        <v>11.327999999999999</v>
      </c>
      <c r="D31" s="55">
        <v>11.138</v>
      </c>
      <c r="E31" s="55">
        <v>11.17</v>
      </c>
      <c r="F31" s="56">
        <f t="shared" si="0"/>
        <v>-9.0489709013484854E-3</v>
      </c>
      <c r="G31" s="57"/>
      <c r="H31" s="56"/>
      <c r="I31" s="17"/>
      <c r="J31" s="55">
        <f ca="1">AVERAGE(E31:OFFSET(E31,$J$3-1,0))</f>
        <v>10.9124</v>
      </c>
      <c r="K31" s="55">
        <f ca="1">AVERAGE(E31:OFFSET(E31,$K$3-1,0))</f>
        <v>10.828666666666667</v>
      </c>
      <c r="M31" s="58">
        <f t="shared" ca="1" si="27"/>
        <v>0</v>
      </c>
      <c r="N31" s="58">
        <f t="shared" ca="1" si="1"/>
        <v>0</v>
      </c>
      <c r="O31" s="58">
        <f t="shared" ca="1" si="2"/>
        <v>1</v>
      </c>
      <c r="P31" s="58">
        <f t="shared" ca="1" si="47"/>
        <v>1</v>
      </c>
      <c r="R31" s="56">
        <f t="shared" ca="1" si="4"/>
        <v>0</v>
      </c>
      <c r="S31" s="76">
        <f t="shared" ca="1" si="5"/>
        <v>0</v>
      </c>
      <c r="T31" s="55">
        <f t="shared" ca="1" si="6"/>
        <v>468.15245067475013</v>
      </c>
      <c r="U31" s="56">
        <f t="shared" ca="1" si="7"/>
        <v>-9.0489709013484854E-3</v>
      </c>
      <c r="V31" s="55">
        <f t="shared" ca="1" si="28"/>
        <v>5229.2628740369591</v>
      </c>
      <c r="W31" s="55">
        <f t="shared" ca="1" si="8"/>
        <v>0</v>
      </c>
      <c r="X31" s="55">
        <f ca="1">V31-MAX(V31:$V$258)</f>
        <v>-596.53624623734777</v>
      </c>
      <c r="Y31" s="56">
        <f ca="1">(V31-MAX(V31:$V$258))/MAX(V31:$V$258)</f>
        <v>-0.10239560855460117</v>
      </c>
      <c r="Z31" s="56"/>
      <c r="AA31" s="17"/>
      <c r="AB31" s="55">
        <f ca="1">E31*(2/($AB$3+1))+IF(AB32=0,AVERAGE(E32:OFFSET(E32,$AB$3-1,0))*(1-(2/($AB$3+1))),AB32*(1-(2/($AB$3+1))))</f>
        <v>11.005542027391254</v>
      </c>
      <c r="AC31" s="59">
        <f ca="1">E31*(2/($AC$3+1))+IF(AC32=0,AVERAGE(E32:OFFSET(E32,$AC$3-1,0))*(1-(2/($AC$3+1))),AC32*(1-(2/($AC$3+1))))</f>
        <v>10.61490851576875</v>
      </c>
      <c r="AE31" s="58">
        <f t="shared" ca="1" si="39"/>
        <v>0</v>
      </c>
      <c r="AF31" s="58">
        <f t="shared" ca="1" si="9"/>
        <v>0</v>
      </c>
      <c r="AG31" s="58">
        <f t="shared" ca="1" si="10"/>
        <v>1</v>
      </c>
      <c r="AH31" s="58">
        <f t="shared" ca="1" si="49"/>
        <v>44</v>
      </c>
      <c r="AJ31" s="56">
        <f t="shared" ca="1" si="29"/>
        <v>0</v>
      </c>
      <c r="AK31" s="76">
        <f t="shared" ca="1" si="30"/>
        <v>0</v>
      </c>
      <c r="AL31" s="55">
        <f t="shared" ca="1" si="31"/>
        <v>561.3210400552565</v>
      </c>
      <c r="AM31" s="56">
        <f t="shared" ca="1" si="12"/>
        <v>-9.0489709013484854E-3</v>
      </c>
      <c r="AN31" s="55">
        <f t="shared" ca="1" si="13"/>
        <v>6269.9560174172148</v>
      </c>
      <c r="AO31" s="55">
        <f t="shared" ca="1" si="14"/>
        <v>0</v>
      </c>
      <c r="AP31" s="55">
        <f ca="1">AN31-MAX(AN31:$AN$258)</f>
        <v>-58.377388165753473</v>
      </c>
      <c r="AQ31" s="56">
        <f ca="1">(AN31-MAX(AN31:$AN$258))/MAX(AN31:$AN$258)</f>
        <v>-9.2247649458942708E-3</v>
      </c>
      <c r="AS31" s="55">
        <f t="shared" si="32"/>
        <v>-0.10200000000000031</v>
      </c>
      <c r="AT31" s="55">
        <f t="shared" si="33"/>
        <v>0</v>
      </c>
      <c r="AU31" s="55">
        <f t="shared" si="34"/>
        <v>0.10200000000000031</v>
      </c>
      <c r="AV31" s="55">
        <f ca="1">IF(AV32=0,AVERAGE(AT31:OFFSET(AT31,$AZ$3-1,0)),(AV32*($AZ$3-1)+AT31)/$AZ$3)</f>
        <v>0.10486328208153295</v>
      </c>
      <c r="AW31" s="55">
        <f ca="1">IF(AW32=0,AVERAGE(AU31:OFFSET(AU31,$AZ$3-1,0)),(AW32*($AZ$3-1)+AU31)/$AZ$3)</f>
        <v>6.5703167949360916E-2</v>
      </c>
      <c r="AX31" s="55">
        <f t="shared" ca="1" si="35"/>
        <v>1.5960156162082431</v>
      </c>
      <c r="AY31" s="55"/>
      <c r="AZ31" s="55">
        <f t="shared" ca="1" si="15"/>
        <v>61.479430487378714</v>
      </c>
      <c r="BB31" s="58">
        <f t="shared" ca="1" si="16"/>
        <v>0</v>
      </c>
      <c r="BC31" s="58">
        <f t="shared" ca="1" si="17"/>
        <v>0</v>
      </c>
      <c r="BD31" s="58">
        <f t="shared" ca="1" si="40"/>
        <v>1</v>
      </c>
      <c r="BE31" s="58">
        <f t="shared" ca="1" si="50"/>
        <v>44</v>
      </c>
      <c r="BG31" s="56">
        <f t="shared" ca="1" si="19"/>
        <v>0</v>
      </c>
      <c r="BH31" s="55">
        <f t="shared" ca="1" si="20"/>
        <v>0</v>
      </c>
      <c r="BI31" s="55">
        <f t="shared" ca="1" si="41"/>
        <v>565.51590107159052</v>
      </c>
      <c r="BJ31" s="56">
        <f t="shared" ca="1" si="36"/>
        <v>-9.0489709013484854E-3</v>
      </c>
      <c r="BK31" s="55">
        <f t="shared" ca="1" si="46"/>
        <v>6316.8126149696645</v>
      </c>
      <c r="BL31" s="55">
        <f t="shared" ca="1" si="37"/>
        <v>0</v>
      </c>
      <c r="BM31" s="55">
        <f ca="1">BK31-MAX(BK31:$BK$258)</f>
        <v>-58.81365371145057</v>
      </c>
      <c r="BN31" s="56">
        <f ca="1">(BK31-MAX(BK31:$BK$258))/MAX(BK31:$BK$258)</f>
        <v>-9.2247649458940088E-3</v>
      </c>
      <c r="BO31" s="17"/>
      <c r="BP31" s="55">
        <f t="shared" ca="1" si="21"/>
        <v>3.7332838038632854</v>
      </c>
      <c r="BR31" s="58">
        <f t="shared" ca="1" si="48"/>
        <v>0</v>
      </c>
      <c r="BS31" s="58">
        <f t="shared" ca="1" si="23"/>
        <v>0</v>
      </c>
      <c r="BT31" s="58">
        <f t="shared" ca="1" si="42"/>
        <v>0</v>
      </c>
      <c r="BU31" s="58">
        <f t="shared" ca="1" si="24"/>
        <v>44</v>
      </c>
      <c r="BW31" s="56">
        <f t="shared" ca="1" si="25"/>
        <v>0</v>
      </c>
      <c r="BX31" s="76">
        <f t="shared" ca="1" si="26"/>
        <v>0</v>
      </c>
      <c r="BY31" s="55">
        <f t="shared" ca="1" si="43"/>
        <v>0</v>
      </c>
      <c r="BZ31" s="56">
        <f t="shared" ca="1" si="44"/>
        <v>0</v>
      </c>
      <c r="CA31" s="55">
        <f t="shared" ca="1" si="51"/>
        <v>5798.1037869939482</v>
      </c>
      <c r="CB31" s="55">
        <f t="shared" ca="1" si="38"/>
        <v>0</v>
      </c>
      <c r="CC31" s="55">
        <f ca="1">CA31-MAX($CA31:CA$258)</f>
        <v>-63.727712275097474</v>
      </c>
      <c r="CD31" s="56">
        <f ca="1">(CA31-MAX($CA31:CA$258))/MAX($CA31:CA$258)</f>
        <v>-1.0871638374976173E-2</v>
      </c>
    </row>
    <row r="32" spans="1:82" s="58" customFormat="1" x14ac:dyDescent="0.25">
      <c r="A32" s="54">
        <v>44203</v>
      </c>
      <c r="B32" s="55">
        <v>11.178000000000001</v>
      </c>
      <c r="C32" s="55">
        <v>11.298</v>
      </c>
      <c r="D32" s="55">
        <v>11</v>
      </c>
      <c r="E32" s="55">
        <v>11.272</v>
      </c>
      <c r="F32" s="56">
        <f t="shared" si="0"/>
        <v>1.421630376102212E-2</v>
      </c>
      <c r="G32" s="57"/>
      <c r="H32" s="56"/>
      <c r="I32" s="17"/>
      <c r="J32" s="55">
        <f ca="1">AVERAGE(E32:OFFSET(E32,$J$3-1,0))</f>
        <v>10.813200000000002</v>
      </c>
      <c r="K32" s="55">
        <f ca="1">AVERAGE(E32:OFFSET(E32,$K$3-1,0))</f>
        <v>10.808066666666667</v>
      </c>
      <c r="M32" s="58">
        <f t="shared" ca="1" si="27"/>
        <v>1</v>
      </c>
      <c r="N32" s="58">
        <f t="shared" ca="1" si="1"/>
        <v>0</v>
      </c>
      <c r="O32" s="58">
        <f t="shared" ca="1" si="2"/>
        <v>1</v>
      </c>
      <c r="P32" s="58">
        <f t="shared" ca="1" si="47"/>
        <v>0</v>
      </c>
      <c r="R32" s="56">
        <f t="shared" ca="1" si="4"/>
        <v>0</v>
      </c>
      <c r="S32" s="76">
        <f t="shared" ca="1" si="5"/>
        <v>0</v>
      </c>
      <c r="T32" s="55">
        <f t="shared" ca="1" si="6"/>
        <v>468.15245067475013</v>
      </c>
      <c r="U32" s="56">
        <f t="shared" ca="1" si="7"/>
        <v>0</v>
      </c>
      <c r="V32" s="55">
        <f t="shared" ca="1" si="28"/>
        <v>5277.0144240057834</v>
      </c>
      <c r="W32" s="55">
        <f t="shared" ca="1" si="8"/>
        <v>0</v>
      </c>
      <c r="X32" s="55">
        <f ca="1">V32-MAX(V32:$V$258)</f>
        <v>-548.78469626852348</v>
      </c>
      <c r="Y32" s="56">
        <f ca="1">(V32-MAX(V32:$V$258))/MAX(V32:$V$258)</f>
        <v>-9.4199042043640532E-2</v>
      </c>
      <c r="Z32" s="56"/>
      <c r="AA32" s="17"/>
      <c r="AB32" s="55">
        <f ca="1">E32*(2/($AB$3+1))+IF(AB33=0,AVERAGE(E33:OFFSET(E33,$AB$3-1,0))*(1-(2/($AB$3+1))),AB33*(1-(2/($AB$3+1))))</f>
        <v>10.92331304108688</v>
      </c>
      <c r="AC32" s="59">
        <f ca="1">E32*(2/($AC$3+1))+IF(AC33=0,AVERAGE(E33:OFFSET(E33,$AC$3-1,0))*(1-(2/($AC$3+1))),AC33*(1-(2/($AC$3+1))))</f>
        <v>10.576626344442456</v>
      </c>
      <c r="AE32" s="58">
        <f t="shared" ca="1" si="39"/>
        <v>0</v>
      </c>
      <c r="AF32" s="58">
        <f t="shared" ca="1" si="9"/>
        <v>0</v>
      </c>
      <c r="AG32" s="58">
        <f t="shared" ca="1" si="10"/>
        <v>1</v>
      </c>
      <c r="AH32" s="58">
        <f t="shared" ca="1" si="49"/>
        <v>43</v>
      </c>
      <c r="AJ32" s="56">
        <f t="shared" ca="1" si="29"/>
        <v>0</v>
      </c>
      <c r="AK32" s="76">
        <f t="shared" ca="1" si="30"/>
        <v>0</v>
      </c>
      <c r="AL32" s="55">
        <f t="shared" ca="1" si="31"/>
        <v>561.3210400552565</v>
      </c>
      <c r="AM32" s="56">
        <f t="shared" ca="1" si="12"/>
        <v>1.421630376102212E-2</v>
      </c>
      <c r="AN32" s="55">
        <f t="shared" ca="1" si="13"/>
        <v>6327.2107635028506</v>
      </c>
      <c r="AO32" s="55">
        <f t="shared" ca="1" si="14"/>
        <v>0</v>
      </c>
      <c r="AP32" s="55">
        <f ca="1">AN32-MAX(AN32:$AN$258)</f>
        <v>-1.1226420801176573</v>
      </c>
      <c r="AQ32" s="56">
        <f ca="1">(AN32-MAX(AN32:$AN$258))/MAX(AN32:$AN$258)</f>
        <v>-1.7739932588369041E-4</v>
      </c>
      <c r="AS32" s="55">
        <f t="shared" si="32"/>
        <v>0.15799999999999947</v>
      </c>
      <c r="AT32" s="55">
        <f t="shared" si="33"/>
        <v>0.15799999999999947</v>
      </c>
      <c r="AU32" s="55">
        <f t="shared" si="34"/>
        <v>0</v>
      </c>
      <c r="AV32" s="55">
        <f ca="1">IF(AV33=0,AVERAGE(AT32:OFFSET(AT32,$AZ$3-1,0)),(AV33*($AZ$3-1)+AT32)/$AZ$3)</f>
        <v>0.11292968839549702</v>
      </c>
      <c r="AW32" s="55">
        <f ca="1">IF(AW33=0,AVERAGE(AU32:OFFSET(AU32,$AZ$3-1,0)),(AW33*($AZ$3-1)+AU32)/$AZ$3)</f>
        <v>6.2911103945465577E-2</v>
      </c>
      <c r="AX32" s="55">
        <f t="shared" ca="1" si="35"/>
        <v>1.7950676639435545</v>
      </c>
      <c r="AY32" s="55"/>
      <c r="AZ32" s="55">
        <f t="shared" ca="1" si="15"/>
        <v>64.22269081711238</v>
      </c>
      <c r="BB32" s="58">
        <f t="shared" ca="1" si="16"/>
        <v>0</v>
      </c>
      <c r="BC32" s="58">
        <f t="shared" ca="1" si="17"/>
        <v>0</v>
      </c>
      <c r="BD32" s="58">
        <f t="shared" ca="1" si="40"/>
        <v>1</v>
      </c>
      <c r="BE32" s="58">
        <f t="shared" ca="1" si="50"/>
        <v>43</v>
      </c>
      <c r="BG32" s="56">
        <f t="shared" ca="1" si="19"/>
        <v>0</v>
      </c>
      <c r="BH32" s="55">
        <f t="shared" ca="1" si="20"/>
        <v>0</v>
      </c>
      <c r="BI32" s="55">
        <f t="shared" ca="1" si="41"/>
        <v>565.51590107159052</v>
      </c>
      <c r="BJ32" s="56">
        <f t="shared" ca="1" si="36"/>
        <v>1.421630376102212E-2</v>
      </c>
      <c r="BK32" s="55">
        <f t="shared" ca="1" si="46"/>
        <v>6374.4952368789673</v>
      </c>
      <c r="BL32" s="55">
        <f t="shared" ca="1" si="37"/>
        <v>0</v>
      </c>
      <c r="BM32" s="55">
        <f ca="1">BK32-MAX(BK32:$BK$258)</f>
        <v>-1.1310318021478452</v>
      </c>
      <c r="BN32" s="56">
        <f ca="1">(BK32-MAX(BK32:$BK$258))/MAX(BK32:$BK$258)</f>
        <v>-1.773993258832931E-4</v>
      </c>
      <c r="BO32" s="17"/>
      <c r="BP32" s="55">
        <f t="shared" ca="1" si="21"/>
        <v>4.5834106513267692</v>
      </c>
      <c r="BR32" s="58">
        <f t="shared" ca="1" si="48"/>
        <v>0</v>
      </c>
      <c r="BS32" s="58">
        <f t="shared" ca="1" si="23"/>
        <v>0</v>
      </c>
      <c r="BT32" s="58">
        <f t="shared" ca="1" si="42"/>
        <v>0</v>
      </c>
      <c r="BU32" s="58">
        <f t="shared" ca="1" si="24"/>
        <v>43</v>
      </c>
      <c r="BW32" s="56">
        <f t="shared" ca="1" si="25"/>
        <v>0</v>
      </c>
      <c r="BX32" s="76">
        <f t="shared" ca="1" si="26"/>
        <v>0</v>
      </c>
      <c r="BY32" s="55">
        <f t="shared" ca="1" si="43"/>
        <v>0</v>
      </c>
      <c r="BZ32" s="56">
        <f t="shared" ca="1" si="44"/>
        <v>0</v>
      </c>
      <c r="CA32" s="55">
        <f t="shared" ca="1" si="51"/>
        <v>5798.1037869939482</v>
      </c>
      <c r="CB32" s="55">
        <f t="shared" ca="1" si="38"/>
        <v>0</v>
      </c>
      <c r="CC32" s="55">
        <f ca="1">CA32-MAX($CA32:CA$258)</f>
        <v>-63.727712275097474</v>
      </c>
      <c r="CD32" s="56">
        <f ca="1">(CA32-MAX($CA32:CA$258))/MAX($CA32:CA$258)</f>
        <v>-1.0871638374976173E-2</v>
      </c>
    </row>
    <row r="33" spans="1:82" s="58" customFormat="1" x14ac:dyDescent="0.25">
      <c r="A33" s="54">
        <v>44202</v>
      </c>
      <c r="B33" s="55">
        <v>10.77</v>
      </c>
      <c r="C33" s="55">
        <v>11.198</v>
      </c>
      <c r="D33" s="55">
        <v>10.726000000000001</v>
      </c>
      <c r="E33" s="55">
        <v>11.114000000000001</v>
      </c>
      <c r="F33" s="56">
        <f t="shared" si="0"/>
        <v>5.706676811869893E-2</v>
      </c>
      <c r="G33" s="57"/>
      <c r="H33" s="56"/>
      <c r="I33" s="17"/>
      <c r="J33" s="55">
        <f ca="1">AVERAGE(E33:OFFSET(E33,$J$3-1,0))</f>
        <v>10.690800000000001</v>
      </c>
      <c r="K33" s="55">
        <f ca="1">AVERAGE(E33:OFFSET(E33,$K$3-1,0))</f>
        <v>10.779400000000001</v>
      </c>
      <c r="M33" s="58">
        <f t="shared" ca="1" si="27"/>
        <v>0</v>
      </c>
      <c r="N33" s="58">
        <f t="shared" ca="1" si="1"/>
        <v>0</v>
      </c>
      <c r="O33" s="58">
        <f t="shared" ca="1" si="2"/>
        <v>0</v>
      </c>
      <c r="P33" s="58">
        <f t="shared" ca="1" si="47"/>
        <v>41</v>
      </c>
      <c r="R33" s="56">
        <f t="shared" ca="1" si="4"/>
        <v>0</v>
      </c>
      <c r="S33" s="76">
        <f t="shared" ca="1" si="5"/>
        <v>0</v>
      </c>
      <c r="T33" s="55">
        <f t="shared" ca="1" si="6"/>
        <v>0</v>
      </c>
      <c r="U33" s="56">
        <f t="shared" ca="1" si="7"/>
        <v>0</v>
      </c>
      <c r="V33" s="55">
        <f t="shared" ca="1" si="28"/>
        <v>5277.0144240057834</v>
      </c>
      <c r="W33" s="55">
        <f t="shared" ca="1" si="8"/>
        <v>0</v>
      </c>
      <c r="X33" s="55">
        <f ca="1">V33-MAX(V33:$V$258)</f>
        <v>-548.78469626852348</v>
      </c>
      <c r="Y33" s="56">
        <f ca="1">(V33-MAX(V33:$V$258))/MAX(V33:$V$258)</f>
        <v>-9.4199042043640532E-2</v>
      </c>
      <c r="Z33" s="56"/>
      <c r="AA33" s="17"/>
      <c r="AB33" s="55">
        <f ca="1">E33*(2/($AB$3+1))+IF(AB34=0,AVERAGE(E34:OFFSET(E34,$AB$3-1,0))*(1-(2/($AB$3+1))),AB34*(1-(2/($AB$3+1))))</f>
        <v>10.748969561630318</v>
      </c>
      <c r="AC33" s="59">
        <f ca="1">E33*(2/($AC$3+1))+IF(AC34=0,AVERAGE(E34:OFFSET(E34,$AC$3-1,0))*(1-(2/($AC$3+1))),AC34*(1-(2/($AC$3+1))))</f>
        <v>10.528669540610899</v>
      </c>
      <c r="AE33" s="58">
        <f t="shared" ca="1" si="39"/>
        <v>0</v>
      </c>
      <c r="AF33" s="58">
        <f t="shared" ca="1" si="9"/>
        <v>0</v>
      </c>
      <c r="AG33" s="58">
        <f t="shared" ca="1" si="10"/>
        <v>1</v>
      </c>
      <c r="AH33" s="58">
        <f t="shared" ca="1" si="49"/>
        <v>42</v>
      </c>
      <c r="AJ33" s="56">
        <f t="shared" ca="1" si="29"/>
        <v>0</v>
      </c>
      <c r="AK33" s="76">
        <f t="shared" ca="1" si="30"/>
        <v>0</v>
      </c>
      <c r="AL33" s="55">
        <f t="shared" ca="1" si="31"/>
        <v>561.3210400552565</v>
      </c>
      <c r="AM33" s="56">
        <f t="shared" ca="1" si="12"/>
        <v>5.706676811869893E-2</v>
      </c>
      <c r="AN33" s="55">
        <f t="shared" ca="1" si="13"/>
        <v>6238.5220391741204</v>
      </c>
      <c r="AO33" s="55">
        <f t="shared" ca="1" si="14"/>
        <v>0</v>
      </c>
      <c r="AP33" s="55">
        <f ca="1">AN33-MAX(AN33:$AN$258)</f>
        <v>-89.811366408847789</v>
      </c>
      <c r="AQ33" s="56">
        <f ca="1">(AN33-MAX(AN33:$AN$258))/MAX(AN33:$AN$258)</f>
        <v>-1.4191946070605983E-2</v>
      </c>
      <c r="AS33" s="55">
        <f t="shared" si="32"/>
        <v>0.60000000000000142</v>
      </c>
      <c r="AT33" s="55">
        <f t="shared" si="33"/>
        <v>0.60000000000000142</v>
      </c>
      <c r="AU33" s="55">
        <f t="shared" si="34"/>
        <v>0</v>
      </c>
      <c r="AV33" s="55">
        <f ca="1">IF(AV34=0,AVERAGE(AT33:OFFSET(AT33,$AZ$3-1,0)),(AV34*($AZ$3-1)+AT33)/$AZ$3)</f>
        <v>0.10946274134899683</v>
      </c>
      <c r="AW33" s="55">
        <f ca="1">IF(AW34=0,AVERAGE(AU33:OFFSET(AU33,$AZ$3-1,0)),(AW34*($AZ$3-1)+AU33)/$AZ$3)</f>
        <v>6.7750419633578307E-2</v>
      </c>
      <c r="AX33" s="55">
        <f t="shared" ca="1" si="35"/>
        <v>1.6156762119115371</v>
      </c>
      <c r="AY33" s="55"/>
      <c r="AZ33" s="55">
        <f t="shared" ca="1" si="15"/>
        <v>61.768968366723044</v>
      </c>
      <c r="BB33" s="58">
        <f t="shared" ca="1" si="16"/>
        <v>0</v>
      </c>
      <c r="BC33" s="58">
        <f t="shared" ca="1" si="17"/>
        <v>0</v>
      </c>
      <c r="BD33" s="58">
        <f t="shared" ca="1" si="40"/>
        <v>1</v>
      </c>
      <c r="BE33" s="58">
        <f t="shared" ca="1" si="50"/>
        <v>42</v>
      </c>
      <c r="BG33" s="56">
        <f t="shared" ca="1" si="19"/>
        <v>0</v>
      </c>
      <c r="BH33" s="55">
        <f t="shared" ca="1" si="20"/>
        <v>0</v>
      </c>
      <c r="BI33" s="55">
        <f t="shared" ca="1" si="41"/>
        <v>565.51590107159052</v>
      </c>
      <c r="BJ33" s="56">
        <f t="shared" ca="1" si="36"/>
        <v>5.706676811869893E-2</v>
      </c>
      <c r="BK33" s="55">
        <f t="shared" ca="1" si="46"/>
        <v>6285.1437245096558</v>
      </c>
      <c r="BL33" s="55">
        <f t="shared" ca="1" si="37"/>
        <v>0</v>
      </c>
      <c r="BM33" s="55">
        <f ca="1">BK33-MAX(BK33:$BK$258)</f>
        <v>-90.482544171459267</v>
      </c>
      <c r="BN33" s="56">
        <f ca="1">(BK33-MAX(BK33:$BK$258))/MAX(BK33:$BK$258)</f>
        <v>-1.4191946070605675E-2</v>
      </c>
      <c r="BO33" s="17"/>
      <c r="BP33" s="55">
        <f t="shared" ca="1" si="21"/>
        <v>2.0756796473181627</v>
      </c>
      <c r="BR33" s="58">
        <f t="shared" ca="1" si="48"/>
        <v>0</v>
      </c>
      <c r="BS33" s="58">
        <f t="shared" ca="1" si="23"/>
        <v>0</v>
      </c>
      <c r="BT33" s="58">
        <f t="shared" ca="1" si="42"/>
        <v>0</v>
      </c>
      <c r="BU33" s="58">
        <f t="shared" ca="1" si="24"/>
        <v>42</v>
      </c>
      <c r="BW33" s="56">
        <f t="shared" ca="1" si="25"/>
        <v>0</v>
      </c>
      <c r="BX33" s="76">
        <f t="shared" ca="1" si="26"/>
        <v>0</v>
      </c>
      <c r="BY33" s="55">
        <f t="shared" ca="1" si="43"/>
        <v>0</v>
      </c>
      <c r="BZ33" s="56">
        <f t="shared" ca="1" si="44"/>
        <v>0</v>
      </c>
      <c r="CA33" s="55">
        <f t="shared" ca="1" si="51"/>
        <v>5798.1037869939482</v>
      </c>
      <c r="CB33" s="55">
        <f t="shared" ca="1" si="38"/>
        <v>0</v>
      </c>
      <c r="CC33" s="55">
        <f ca="1">CA33-MAX($CA33:CA$258)</f>
        <v>-63.727712275097474</v>
      </c>
      <c r="CD33" s="56">
        <f ca="1">(CA33-MAX($CA33:CA$258))/MAX($CA33:CA$258)</f>
        <v>-1.0871638374976173E-2</v>
      </c>
    </row>
    <row r="34" spans="1:82" s="58" customFormat="1" x14ac:dyDescent="0.25">
      <c r="A34" s="54">
        <v>44201</v>
      </c>
      <c r="B34" s="55">
        <v>10.488</v>
      </c>
      <c r="C34" s="55">
        <v>10.584</v>
      </c>
      <c r="D34" s="55">
        <v>10.417999999999999</v>
      </c>
      <c r="E34" s="55">
        <v>10.513999999999999</v>
      </c>
      <c r="F34" s="56">
        <f t="shared" si="0"/>
        <v>2.0968356843307223E-3</v>
      </c>
      <c r="G34" s="57"/>
      <c r="H34" s="56"/>
      <c r="I34" s="17"/>
      <c r="J34" s="55">
        <f ca="1">AVERAGE(E34:OFFSET(E34,$J$3-1,0))</f>
        <v>10.612</v>
      </c>
      <c r="K34" s="55">
        <f ca="1">AVERAGE(E34:OFFSET(E34,$K$3-1,0))</f>
        <v>10.754666666666669</v>
      </c>
      <c r="M34" s="58">
        <f t="shared" ca="1" si="27"/>
        <v>0</v>
      </c>
      <c r="N34" s="58">
        <f t="shared" ca="1" si="1"/>
        <v>0</v>
      </c>
      <c r="O34" s="58">
        <f t="shared" ca="1" si="2"/>
        <v>0</v>
      </c>
      <c r="P34" s="58">
        <f t="shared" ca="1" si="47"/>
        <v>40</v>
      </c>
      <c r="R34" s="56">
        <f t="shared" ca="1" si="4"/>
        <v>0</v>
      </c>
      <c r="S34" s="76">
        <f t="shared" ca="1" si="5"/>
        <v>0</v>
      </c>
      <c r="T34" s="55">
        <f t="shared" ca="1" si="6"/>
        <v>0</v>
      </c>
      <c r="U34" s="56">
        <f t="shared" ca="1" si="7"/>
        <v>0</v>
      </c>
      <c r="V34" s="55">
        <f ca="1">V35*(1+U34)</f>
        <v>5277.0144240057834</v>
      </c>
      <c r="W34" s="55">
        <f t="shared" ca="1" si="8"/>
        <v>0</v>
      </c>
      <c r="X34" s="55">
        <f ca="1">V34-MAX(V34:$V$258)</f>
        <v>-548.78469626852348</v>
      </c>
      <c r="Y34" s="56">
        <f ca="1">(V34-MAX(V34:$V$258))/MAX(V34:$V$258)</f>
        <v>-9.4199042043640532E-2</v>
      </c>
      <c r="Z34" s="60"/>
      <c r="AA34" s="17"/>
      <c r="AB34" s="55">
        <f ca="1">E34*(2/($AB$3+1))+IF(AB35=0,AVERAGE(E35:OFFSET(E35,$AB$3-1,0))*(1-(2/($AB$3+1))),AB35*(1-(2/($AB$3+1))))</f>
        <v>10.566454342445477</v>
      </c>
      <c r="AC34" s="59">
        <f ca="1">E34*(2/($AC$3+1))+IF(AC35=0,AVERAGE(E35:OFFSET(E35,$AC$3-1,0))*(1-(2/($AC$3+1))),AC35*(1-(2/($AC$3+1))))</f>
        <v>10.488301922721995</v>
      </c>
      <c r="AE34" s="58">
        <f t="shared" ca="1" si="39"/>
        <v>0</v>
      </c>
      <c r="AF34" s="58">
        <f t="shared" ca="1" si="9"/>
        <v>0</v>
      </c>
      <c r="AG34" s="58">
        <f t="shared" ca="1" si="10"/>
        <v>1</v>
      </c>
      <c r="AH34" s="58">
        <f t="shared" ca="1" si="49"/>
        <v>41</v>
      </c>
      <c r="AJ34" s="56">
        <f t="shared" ca="1" si="29"/>
        <v>0</v>
      </c>
      <c r="AK34" s="76">
        <f t="shared" ca="1" si="30"/>
        <v>0</v>
      </c>
      <c r="AL34" s="55">
        <f t="shared" ca="1" si="31"/>
        <v>561.3210400552565</v>
      </c>
      <c r="AM34" s="56">
        <f t="shared" ca="1" si="12"/>
        <v>2.0968356843307223E-3</v>
      </c>
      <c r="AN34" s="55">
        <f t="shared" ca="1" si="13"/>
        <v>5901.729415140966</v>
      </c>
      <c r="AO34" s="55">
        <f t="shared" ca="1" si="14"/>
        <v>0</v>
      </c>
      <c r="AP34" s="55">
        <f ca="1">AN34-MAX(AN34:$AN$258)</f>
        <v>-426.60399044200221</v>
      </c>
      <c r="AQ34" s="56">
        <f ca="1">(AN34-MAX(AN34:$AN$258))/MAX(AN34:$AN$258)</f>
        <v>-6.7411743835374502E-2</v>
      </c>
      <c r="AS34" s="55">
        <f t="shared" si="32"/>
        <v>2.1999999999998465E-2</v>
      </c>
      <c r="AT34" s="55">
        <f t="shared" si="33"/>
        <v>2.1999999999998465E-2</v>
      </c>
      <c r="AU34" s="55">
        <f t="shared" si="34"/>
        <v>0</v>
      </c>
      <c r="AV34" s="55">
        <f ca="1">IF(AV35=0,AVERAGE(AT34:OFFSET(AT34,$AZ$3-1,0)),(AV35*($AZ$3-1)+AT34)/$AZ$3)</f>
        <v>7.172910606815032E-2</v>
      </c>
      <c r="AW34" s="55">
        <f ca="1">IF(AW35=0,AVERAGE(AU34:OFFSET(AU34,$AZ$3-1,0)),(AW35*($AZ$3-1)+AU34)/$AZ$3)</f>
        <v>7.2961990374622795E-2</v>
      </c>
      <c r="AX34" s="55">
        <f t="shared" ca="1" si="35"/>
        <v>0.98310237563226766</v>
      </c>
      <c r="AY34" s="55"/>
      <c r="AZ34" s="55">
        <f t="shared" ca="1" si="15"/>
        <v>49.573959857661286</v>
      </c>
      <c r="BB34" s="58">
        <f t="shared" ca="1" si="16"/>
        <v>0</v>
      </c>
      <c r="BC34" s="58">
        <f t="shared" ca="1" si="17"/>
        <v>0</v>
      </c>
      <c r="BD34" s="58">
        <f t="shared" ca="1" si="40"/>
        <v>1</v>
      </c>
      <c r="BE34" s="58">
        <f t="shared" ca="1" si="50"/>
        <v>41</v>
      </c>
      <c r="BG34" s="56">
        <f t="shared" ca="1" si="19"/>
        <v>0</v>
      </c>
      <c r="BH34" s="55">
        <f t="shared" ca="1" si="20"/>
        <v>0</v>
      </c>
      <c r="BI34" s="55">
        <f t="shared" ca="1" si="41"/>
        <v>565.51590107159052</v>
      </c>
      <c r="BJ34" s="56">
        <f t="shared" ca="1" si="36"/>
        <v>2.0968356843307223E-3</v>
      </c>
      <c r="BK34" s="55">
        <f t="shared" ca="1" si="46"/>
        <v>5945.8341838667011</v>
      </c>
      <c r="BL34" s="55">
        <f t="shared" ca="1" si="37"/>
        <v>0</v>
      </c>
      <c r="BM34" s="55">
        <f ca="1">BK34-MAX(BK34:$BK$258)</f>
        <v>-429.79208481441401</v>
      </c>
      <c r="BN34" s="56">
        <f ca="1">(BK34-MAX(BK34:$BK$258))/MAX(BK34:$BK$258)</f>
        <v>-6.741174383537421E-2</v>
      </c>
      <c r="BO34" s="17"/>
      <c r="BP34" s="55">
        <f t="shared" ca="1" si="21"/>
        <v>-2.1225097747160859</v>
      </c>
      <c r="BR34" s="58">
        <f ca="1">IF(AND(AND(AB35&lt;AC35,AB34&gt;AC34),AND(BP34&gt;$BS$3),CA34&lt;&gt;0),1,0)</f>
        <v>0</v>
      </c>
      <c r="BS34" s="58">
        <f t="shared" ca="1" si="23"/>
        <v>0</v>
      </c>
      <c r="BT34" s="58">
        <f t="shared" ca="1" si="42"/>
        <v>0</v>
      </c>
      <c r="BU34" s="58">
        <f t="shared" ca="1" si="24"/>
        <v>41</v>
      </c>
      <c r="BW34" s="56">
        <f t="shared" ca="1" si="25"/>
        <v>0</v>
      </c>
      <c r="BX34" s="76">
        <f t="shared" ca="1" si="26"/>
        <v>0</v>
      </c>
      <c r="BY34" s="55">
        <f t="shared" ca="1" si="43"/>
        <v>0</v>
      </c>
      <c r="BZ34" s="56">
        <f t="shared" ca="1" si="44"/>
        <v>0</v>
      </c>
      <c r="CA34" s="55">
        <f t="shared" ca="1" si="51"/>
        <v>5798.1037869939482</v>
      </c>
      <c r="CB34" s="55">
        <f t="shared" ca="1" si="38"/>
        <v>0</v>
      </c>
      <c r="CC34" s="55">
        <f ca="1">CA34-MAX($CA34:CA$258)</f>
        <v>-63.727712275097474</v>
      </c>
      <c r="CD34" s="56">
        <f ca="1">(CA34-MAX($CA34:CA$258))/MAX($CA34:CA$258)</f>
        <v>-1.0871638374976173E-2</v>
      </c>
    </row>
    <row r="35" spans="1:82" s="58" customFormat="1" x14ac:dyDescent="0.25">
      <c r="A35" s="54">
        <v>44200</v>
      </c>
      <c r="B35" s="55">
        <v>10.678000000000001</v>
      </c>
      <c r="C35" s="55">
        <v>10.678000000000001</v>
      </c>
      <c r="D35" s="55">
        <v>10.45</v>
      </c>
      <c r="E35" s="55">
        <v>10.492000000000001</v>
      </c>
      <c r="F35" s="56">
        <f t="shared" si="0"/>
        <v>-1.7050777590406518E-2</v>
      </c>
      <c r="G35" s="57"/>
      <c r="H35" s="56"/>
      <c r="I35" s="17"/>
      <c r="J35" s="55">
        <f ca="1">AVERAGE(E35:OFFSET(E35,$J$3-1,0))</f>
        <v>10.645999999999999</v>
      </c>
      <c r="K35" s="55">
        <f ca="1">AVERAGE(E35:OFFSET(E35,$K$3-1,0))</f>
        <v>10.753733333333335</v>
      </c>
      <c r="M35" s="58">
        <f t="shared" ca="1" si="27"/>
        <v>0</v>
      </c>
      <c r="N35" s="58">
        <f t="shared" ca="1" si="1"/>
        <v>0</v>
      </c>
      <c r="O35" s="58">
        <f t="shared" ca="1" si="2"/>
        <v>0</v>
      </c>
      <c r="P35" s="58">
        <f t="shared" ca="1" si="47"/>
        <v>39</v>
      </c>
      <c r="R35" s="56">
        <f t="shared" ca="1" si="4"/>
        <v>0</v>
      </c>
      <c r="S35" s="76">
        <f t="shared" ca="1" si="5"/>
        <v>0</v>
      </c>
      <c r="T35" s="55">
        <f t="shared" ca="1" si="6"/>
        <v>0</v>
      </c>
      <c r="U35" s="56">
        <f t="shared" ca="1" si="7"/>
        <v>0</v>
      </c>
      <c r="V35" s="55">
        <f t="shared" ca="1" si="28"/>
        <v>5277.0144240057834</v>
      </c>
      <c r="W35" s="55">
        <f t="shared" ca="1" si="8"/>
        <v>0</v>
      </c>
      <c r="X35" s="55">
        <f ca="1">V35-MAX(V35:$V$258)</f>
        <v>-548.78469626852348</v>
      </c>
      <c r="Y35" s="56">
        <f ca="1">(V35-MAX(V35:$V$258))/MAX(V35:$V$258)</f>
        <v>-9.4199042043640532E-2</v>
      </c>
      <c r="Z35" s="56"/>
      <c r="AA35" s="17"/>
      <c r="AB35" s="55">
        <f ca="1">E35*(2/($AB$3+1))+IF(AB36=0,AVERAGE(E36:OFFSET(E36,$AB$3-1,0))*(1-(2/($AB$3+1))),AB36*(1-(2/($AB$3+1))))</f>
        <v>10.592681513668214</v>
      </c>
      <c r="AC35" s="59">
        <f ca="1">E35*(2/($AC$3+1))+IF(AC36=0,AVERAGE(E36:OFFSET(E36,$AC$3-1,0))*(1-(2/($AC$3+1))),AC36*(1-(2/($AC$3+1))))</f>
        <v>10.486529641530407</v>
      </c>
      <c r="AE35" s="58">
        <f t="shared" ca="1" si="39"/>
        <v>0</v>
      </c>
      <c r="AF35" s="58">
        <f t="shared" ca="1" si="9"/>
        <v>0</v>
      </c>
      <c r="AG35" s="58">
        <f t="shared" ca="1" si="10"/>
        <v>1</v>
      </c>
      <c r="AH35" s="58">
        <f t="shared" ca="1" si="49"/>
        <v>40</v>
      </c>
      <c r="AJ35" s="56">
        <f t="shared" ca="1" si="29"/>
        <v>0</v>
      </c>
      <c r="AK35" s="76">
        <f t="shared" ca="1" si="30"/>
        <v>0</v>
      </c>
      <c r="AL35" s="55">
        <f t="shared" ca="1" si="31"/>
        <v>561.3210400552565</v>
      </c>
      <c r="AM35" s="56">
        <f t="shared" ca="1" si="12"/>
        <v>-1.7050777590406518E-2</v>
      </c>
      <c r="AN35" s="55">
        <f t="shared" ca="1" si="13"/>
        <v>5889.3803522597518</v>
      </c>
      <c r="AO35" s="55">
        <f t="shared" ca="1" si="14"/>
        <v>0</v>
      </c>
      <c r="AP35" s="55">
        <f ca="1">AN35-MAX(AN35:$AN$258)</f>
        <v>-438.95305332321641</v>
      </c>
      <c r="AQ35" s="56">
        <f ca="1">(AN35-MAX(AN35:$AN$258))/MAX(AN35:$AN$258)</f>
        <v>-6.9363136420082447E-2</v>
      </c>
      <c r="AS35" s="55">
        <f t="shared" si="32"/>
        <v>-0.18199999999999861</v>
      </c>
      <c r="AT35" s="55">
        <f t="shared" si="33"/>
        <v>0</v>
      </c>
      <c r="AU35" s="55">
        <f t="shared" si="34"/>
        <v>0.18199999999999861</v>
      </c>
      <c r="AV35" s="55">
        <f ca="1">IF(AV36=0,AVERAGE(AT35:OFFSET(AT35,$AZ$3-1,0)),(AV36*($AZ$3-1)+AT35)/$AZ$3)</f>
        <v>7.5554421919546616E-2</v>
      </c>
      <c r="AW35" s="55">
        <f ca="1">IF(AW36=0,AVERAGE(AU35:OFFSET(AU35,$AZ$3-1,0)),(AW36*($AZ$3-1)+AU35)/$AZ$3)</f>
        <v>7.8574451172670701E-2</v>
      </c>
      <c r="AX35" s="55">
        <f t="shared" ca="1" si="35"/>
        <v>0.9615647426351418</v>
      </c>
      <c r="AY35" s="55"/>
      <c r="AZ35" s="55">
        <f t="shared" ca="1" si="15"/>
        <v>49.020290879789556</v>
      </c>
      <c r="BB35" s="58">
        <f t="shared" ca="1" si="16"/>
        <v>0</v>
      </c>
      <c r="BC35" s="58">
        <f t="shared" ca="1" si="17"/>
        <v>0</v>
      </c>
      <c r="BD35" s="58">
        <f t="shared" ca="1" si="40"/>
        <v>1</v>
      </c>
      <c r="BE35" s="58">
        <f t="shared" ca="1" si="50"/>
        <v>40</v>
      </c>
      <c r="BG35" s="56">
        <f t="shared" ca="1" si="19"/>
        <v>0</v>
      </c>
      <c r="BH35" s="55">
        <f t="shared" ca="1" si="20"/>
        <v>0</v>
      </c>
      <c r="BI35" s="55">
        <f t="shared" ca="1" si="41"/>
        <v>565.51590107159052</v>
      </c>
      <c r="BJ35" s="56">
        <f t="shared" ca="1" si="36"/>
        <v>-1.7050777590406518E-2</v>
      </c>
      <c r="BK35" s="55">
        <f t="shared" ca="1" si="46"/>
        <v>5933.3928340431276</v>
      </c>
      <c r="BL35" s="55">
        <f t="shared" ca="1" si="37"/>
        <v>0</v>
      </c>
      <c r="BM35" s="55">
        <f ca="1">BK35-MAX(BK35:$BK$258)</f>
        <v>-442.23343463798756</v>
      </c>
      <c r="BN35" s="56">
        <f ca="1">(BK35-MAX(BK35:$BK$258))/MAX(BK35:$BK$258)</f>
        <v>-6.9363136420082155E-2</v>
      </c>
      <c r="BO35" s="17"/>
      <c r="BP35" s="55">
        <f t="shared" ca="1" si="21"/>
        <v>-0.70035964414157936</v>
      </c>
      <c r="BR35" s="58">
        <f t="shared" ca="1" si="48"/>
        <v>0</v>
      </c>
      <c r="BS35" s="58">
        <f t="shared" ca="1" si="23"/>
        <v>0</v>
      </c>
      <c r="BT35" s="58">
        <f t="shared" ca="1" si="42"/>
        <v>0</v>
      </c>
      <c r="BU35" s="58">
        <f t="shared" ca="1" si="24"/>
        <v>40</v>
      </c>
      <c r="BW35" s="56">
        <f t="shared" ca="1" si="25"/>
        <v>0</v>
      </c>
      <c r="BX35" s="76">
        <f t="shared" ca="1" si="26"/>
        <v>0</v>
      </c>
      <c r="BY35" s="55">
        <f t="shared" ca="1" si="43"/>
        <v>0</v>
      </c>
      <c r="BZ35" s="56">
        <f t="shared" ca="1" si="44"/>
        <v>0</v>
      </c>
      <c r="CA35" s="55">
        <f t="shared" ca="1" si="51"/>
        <v>5798.1037869939482</v>
      </c>
      <c r="CB35" s="55">
        <f t="shared" ca="1" si="38"/>
        <v>0</v>
      </c>
      <c r="CC35" s="55">
        <f ca="1">CA35-MAX($CA35:CA$258)</f>
        <v>-63.727712275097474</v>
      </c>
      <c r="CD35" s="56">
        <f ca="1">(CA35-MAX($CA35:CA$258))/MAX($CA35:CA$258)</f>
        <v>-1.0871638374976173E-2</v>
      </c>
    </row>
    <row r="36" spans="1:82" s="58" customFormat="1" x14ac:dyDescent="0.25">
      <c r="A36" s="54">
        <v>44195</v>
      </c>
      <c r="B36" s="55">
        <v>10.67</v>
      </c>
      <c r="C36" s="55">
        <v>10.756</v>
      </c>
      <c r="D36" s="55">
        <v>10.654</v>
      </c>
      <c r="E36" s="55">
        <v>10.673999999999999</v>
      </c>
      <c r="F36" s="56">
        <f t="shared" si="0"/>
        <v>1.3133208255158291E-3</v>
      </c>
      <c r="G36" s="57"/>
      <c r="H36" s="56"/>
      <c r="I36" s="17"/>
      <c r="J36" s="55">
        <f ca="1">AVERAGE(E36:OFFSET(E36,$J$3-1,0))</f>
        <v>10.6212</v>
      </c>
      <c r="K36" s="55">
        <f ca="1">AVERAGE(E36:OFFSET(E36,$K$3-1,0))</f>
        <v>10.749666666666666</v>
      </c>
      <c r="M36" s="58">
        <f t="shared" ca="1" si="27"/>
        <v>0</v>
      </c>
      <c r="N36" s="58">
        <f t="shared" ca="1" si="1"/>
        <v>0</v>
      </c>
      <c r="O36" s="58">
        <f t="shared" ca="1" si="2"/>
        <v>0</v>
      </c>
      <c r="P36" s="58">
        <f t="shared" ca="1" si="47"/>
        <v>38</v>
      </c>
      <c r="R36" s="56">
        <f t="shared" ca="1" si="4"/>
        <v>0</v>
      </c>
      <c r="S36" s="76">
        <f t="shared" ca="1" si="5"/>
        <v>0</v>
      </c>
      <c r="T36" s="55">
        <f t="shared" ca="1" si="6"/>
        <v>0</v>
      </c>
      <c r="U36" s="56">
        <f t="shared" ca="1" si="7"/>
        <v>0</v>
      </c>
      <c r="V36" s="55">
        <f t="shared" ca="1" si="28"/>
        <v>5277.0144240057834</v>
      </c>
      <c r="W36" s="55">
        <f t="shared" ca="1" si="8"/>
        <v>0</v>
      </c>
      <c r="X36" s="55">
        <f ca="1">V36-MAX(V36:$V$258)</f>
        <v>-548.78469626852348</v>
      </c>
      <c r="Y36" s="56">
        <f ca="1">(V36-MAX(V36:$V$258))/MAX(V36:$V$258)</f>
        <v>-9.4199042043640532E-2</v>
      </c>
      <c r="Z36" s="56"/>
      <c r="AA36" s="17"/>
      <c r="AB36" s="55">
        <f ca="1">E36*(2/($AB$3+1))+IF(AB37=0,AVERAGE(E37:OFFSET(E37,$AB$3-1,0))*(1-(2/($AB$3+1))),AB37*(1-(2/($AB$3+1))))</f>
        <v>10.643022270502319</v>
      </c>
      <c r="AC36" s="59">
        <f ca="1">E36*(2/($AC$3+1))+IF(AC37=0,AVERAGE(E37:OFFSET(E37,$AC$3-1,0))*(1-(2/($AC$3+1))),AC37*(1-(2/($AC$3+1))))</f>
        <v>10.486152375429054</v>
      </c>
      <c r="AE36" s="58">
        <f t="shared" ca="1" si="39"/>
        <v>0</v>
      </c>
      <c r="AF36" s="58">
        <f t="shared" ca="1" si="9"/>
        <v>0</v>
      </c>
      <c r="AG36" s="58">
        <f t="shared" ca="1" si="10"/>
        <v>1</v>
      </c>
      <c r="AH36" s="58">
        <f t="shared" ca="1" si="49"/>
        <v>39</v>
      </c>
      <c r="AJ36" s="56">
        <f t="shared" ca="1" si="29"/>
        <v>0</v>
      </c>
      <c r="AK36" s="76">
        <f t="shared" ca="1" si="30"/>
        <v>0</v>
      </c>
      <c r="AL36" s="55">
        <f t="shared" ca="1" si="31"/>
        <v>561.3210400552565</v>
      </c>
      <c r="AM36" s="56">
        <f t="shared" ca="1" si="12"/>
        <v>1.3133208255158291E-3</v>
      </c>
      <c r="AN36" s="55">
        <f t="shared" ca="1" si="13"/>
        <v>5991.5407815498083</v>
      </c>
      <c r="AO36" s="55">
        <f t="shared" ca="1" si="14"/>
        <v>0</v>
      </c>
      <c r="AP36" s="55">
        <f ca="1">AN36-MAX(AN36:$AN$258)</f>
        <v>-336.79262403315988</v>
      </c>
      <c r="AQ36" s="56">
        <f ca="1">(AN36-MAX(AN36:$AN$258))/MAX(AN36:$AN$258)</f>
        <v>-5.3219797764769386E-2</v>
      </c>
      <c r="AS36" s="55">
        <f t="shared" si="32"/>
        <v>1.3999999999999346E-2</v>
      </c>
      <c r="AT36" s="55">
        <f t="shared" si="33"/>
        <v>1.3999999999999346E-2</v>
      </c>
      <c r="AU36" s="55">
        <f t="shared" si="34"/>
        <v>0</v>
      </c>
      <c r="AV36" s="55">
        <f ca="1">IF(AV37=0,AVERAGE(AT36:OFFSET(AT36,$AZ$3-1,0)),(AV37*($AZ$3-1)+AT36)/$AZ$3)</f>
        <v>8.1366300528742511E-2</v>
      </c>
      <c r="AW36" s="55">
        <f ca="1">IF(AW37=0,AVERAGE(AU36:OFFSET(AU36,$AZ$3-1,0)),(AW37*($AZ$3-1)+AU36)/$AZ$3)</f>
        <v>7.0618639724414706E-2</v>
      </c>
      <c r="AX36" s="55">
        <f t="shared" ca="1" si="35"/>
        <v>1.1521929740684604</v>
      </c>
      <c r="AY36" s="55"/>
      <c r="AZ36" s="55">
        <f t="shared" ca="1" si="15"/>
        <v>53.535765052256394</v>
      </c>
      <c r="BB36" s="58">
        <f t="shared" ca="1" si="16"/>
        <v>0</v>
      </c>
      <c r="BC36" s="58">
        <f t="shared" ca="1" si="17"/>
        <v>0</v>
      </c>
      <c r="BD36" s="58">
        <f t="shared" ca="1" si="40"/>
        <v>1</v>
      </c>
      <c r="BE36" s="58">
        <f t="shared" ca="1" si="50"/>
        <v>39</v>
      </c>
      <c r="BG36" s="56">
        <f t="shared" ca="1" si="19"/>
        <v>0</v>
      </c>
      <c r="BH36" s="55">
        <f t="shared" ca="1" si="20"/>
        <v>0</v>
      </c>
      <c r="BI36" s="55">
        <f t="shared" ca="1" si="41"/>
        <v>565.51590107159052</v>
      </c>
      <c r="BJ36" s="56">
        <f t="shared" ca="1" si="36"/>
        <v>1.3133208255158291E-3</v>
      </c>
      <c r="BK36" s="55">
        <f t="shared" ca="1" si="46"/>
        <v>6036.3167280381567</v>
      </c>
      <c r="BL36" s="55">
        <f t="shared" ca="1" si="37"/>
        <v>0</v>
      </c>
      <c r="BM36" s="55">
        <f ca="1">BK36-MAX(BK36:$BK$258)</f>
        <v>-339.30954064295838</v>
      </c>
      <c r="BN36" s="56">
        <f ca="1">(BK36-MAX(BK36:$BK$258))/MAX(BK36:$BK$258)</f>
        <v>-5.3219797764769101E-2</v>
      </c>
      <c r="BO36" s="17"/>
      <c r="BP36" s="55">
        <f t="shared" ca="1" si="21"/>
        <v>-1.0567296996663034</v>
      </c>
      <c r="BR36" s="58">
        <f t="shared" ca="1" si="48"/>
        <v>0</v>
      </c>
      <c r="BS36" s="58">
        <f t="shared" ca="1" si="23"/>
        <v>0</v>
      </c>
      <c r="BT36" s="58">
        <f t="shared" ca="1" si="42"/>
        <v>0</v>
      </c>
      <c r="BU36" s="58">
        <f t="shared" ca="1" si="24"/>
        <v>39</v>
      </c>
      <c r="BW36" s="56">
        <f t="shared" ca="1" si="25"/>
        <v>0</v>
      </c>
      <c r="BX36" s="76">
        <f t="shared" ca="1" si="26"/>
        <v>0</v>
      </c>
      <c r="BY36" s="55">
        <f t="shared" ca="1" si="43"/>
        <v>0</v>
      </c>
      <c r="BZ36" s="56">
        <f t="shared" ca="1" si="44"/>
        <v>0</v>
      </c>
      <c r="CA36" s="55">
        <f t="shared" ca="1" si="51"/>
        <v>5798.1037869939482</v>
      </c>
      <c r="CB36" s="55">
        <f t="shared" ca="1" si="38"/>
        <v>0</v>
      </c>
      <c r="CC36" s="55">
        <f ca="1">CA36-MAX($CA36:CA$258)</f>
        <v>-63.727712275097474</v>
      </c>
      <c r="CD36" s="56">
        <f ca="1">(CA36-MAX($CA36:CA$258))/MAX($CA36:CA$258)</f>
        <v>-1.0871638374976173E-2</v>
      </c>
    </row>
    <row r="37" spans="1:82" s="58" customFormat="1" x14ac:dyDescent="0.25">
      <c r="A37" s="54">
        <v>44194</v>
      </c>
      <c r="B37" s="55">
        <v>10.757999999999999</v>
      </c>
      <c r="C37" s="55">
        <v>10.757999999999999</v>
      </c>
      <c r="D37" s="55">
        <v>10.616</v>
      </c>
      <c r="E37" s="55">
        <v>10.66</v>
      </c>
      <c r="F37" s="56">
        <f t="shared" si="0"/>
        <v>-5.5970149253732338E-3</v>
      </c>
      <c r="G37" s="57"/>
      <c r="H37" s="56"/>
      <c r="I37" s="17"/>
      <c r="J37" s="55">
        <f ca="1">AVERAGE(E37:OFFSET(E37,$J$3-1,0))</f>
        <v>10.5288</v>
      </c>
      <c r="K37" s="55">
        <f ca="1">AVERAGE(E37:OFFSET(E37,$K$3-1,0))</f>
        <v>10.739533333333332</v>
      </c>
      <c r="M37" s="58">
        <f t="shared" ca="1" si="27"/>
        <v>0</v>
      </c>
      <c r="N37" s="58">
        <f t="shared" ca="1" si="1"/>
        <v>0</v>
      </c>
      <c r="O37" s="58">
        <f t="shared" ca="1" si="2"/>
        <v>0</v>
      </c>
      <c r="P37" s="58">
        <f t="shared" ca="1" si="47"/>
        <v>37</v>
      </c>
      <c r="R37" s="56">
        <f t="shared" ca="1" si="4"/>
        <v>0</v>
      </c>
      <c r="S37" s="76">
        <f t="shared" ca="1" si="5"/>
        <v>0</v>
      </c>
      <c r="T37" s="55">
        <f t="shared" ca="1" si="6"/>
        <v>0</v>
      </c>
      <c r="U37" s="56">
        <f t="shared" ca="1" si="7"/>
        <v>0</v>
      </c>
      <c r="V37" s="55">
        <f t="shared" ca="1" si="28"/>
        <v>5277.0144240057834</v>
      </c>
      <c r="W37" s="55">
        <f t="shared" ca="1" si="8"/>
        <v>0</v>
      </c>
      <c r="X37" s="55">
        <f ca="1">V37-MAX(V37:$V$258)</f>
        <v>-548.78469626852348</v>
      </c>
      <c r="Y37" s="56">
        <f ca="1">(V37-MAX(V37:$V$258))/MAX(V37:$V$258)</f>
        <v>-9.4199042043640532E-2</v>
      </c>
      <c r="Z37" s="56"/>
      <c r="AA37" s="17"/>
      <c r="AB37" s="55">
        <f ca="1">E37*(2/($AB$3+1))+IF(AB38=0,AVERAGE(E38:OFFSET(E38,$AB$3-1,0))*(1-(2/($AB$3+1))),AB38*(1-(2/($AB$3+1))))</f>
        <v>10.627533405753478</v>
      </c>
      <c r="AC37" s="59">
        <f ca="1">E37*(2/($AC$3+1))+IF(AC38=0,AVERAGE(E38:OFFSET(E38,$AC$3-1,0))*(1-(2/($AC$3+1))),AC38*(1-(2/($AC$3+1))))</f>
        <v>10.473197366837953</v>
      </c>
      <c r="AE37" s="58">
        <f t="shared" ca="1" si="39"/>
        <v>0</v>
      </c>
      <c r="AF37" s="58">
        <f t="shared" ca="1" si="9"/>
        <v>0</v>
      </c>
      <c r="AG37" s="58">
        <f t="shared" ca="1" si="10"/>
        <v>1</v>
      </c>
      <c r="AH37" s="58">
        <f t="shared" ca="1" si="49"/>
        <v>38</v>
      </c>
      <c r="AJ37" s="56">
        <f t="shared" ca="1" si="29"/>
        <v>0</v>
      </c>
      <c r="AK37" s="76">
        <f t="shared" ca="1" si="30"/>
        <v>0</v>
      </c>
      <c r="AL37" s="55">
        <f t="shared" ca="1" si="31"/>
        <v>561.3210400552565</v>
      </c>
      <c r="AM37" s="56">
        <f t="shared" ca="1" si="12"/>
        <v>-5.5970149253732338E-3</v>
      </c>
      <c r="AN37" s="55">
        <f t="shared" ca="1" si="13"/>
        <v>5983.6822869890357</v>
      </c>
      <c r="AO37" s="55">
        <f t="shared" ca="1" si="14"/>
        <v>0</v>
      </c>
      <c r="AP37" s="55">
        <f ca="1">AN37-MAX(AN37:$AN$258)</f>
        <v>-344.65111859393255</v>
      </c>
      <c r="AQ37" s="56">
        <f ca="1">(AN37-MAX(AN37:$AN$258))/MAX(AN37:$AN$258)</f>
        <v>-5.4461593045947172E-2</v>
      </c>
      <c r="AS37" s="55">
        <f t="shared" si="32"/>
        <v>-6.0000000000000497E-2</v>
      </c>
      <c r="AT37" s="55">
        <f t="shared" si="33"/>
        <v>0</v>
      </c>
      <c r="AU37" s="55">
        <f t="shared" si="34"/>
        <v>6.0000000000000497E-2</v>
      </c>
      <c r="AV37" s="55">
        <f ca="1">IF(AV38=0,AVERAGE(AT37:OFFSET(AT37,$AZ$3-1,0)),(AV38*($AZ$3-1)+AT37)/$AZ$3)</f>
        <v>8.6548323646338132E-2</v>
      </c>
      <c r="AW37" s="55">
        <f ca="1">IF(AW38=0,AVERAGE(AU37:OFFSET(AU37,$AZ$3-1,0)),(AW38*($AZ$3-1)+AU37)/$AZ$3)</f>
        <v>7.6050842780138919E-2</v>
      </c>
      <c r="AX37" s="55">
        <f t="shared" ca="1" si="35"/>
        <v>1.1380324067748619</v>
      </c>
      <c r="AY37" s="55"/>
      <c r="AZ37" s="55">
        <f t="shared" ca="1" si="15"/>
        <v>53.228024194990532</v>
      </c>
      <c r="BB37" s="58">
        <f t="shared" ca="1" si="16"/>
        <v>0</v>
      </c>
      <c r="BC37" s="58">
        <f t="shared" ca="1" si="17"/>
        <v>0</v>
      </c>
      <c r="BD37" s="58">
        <f t="shared" ca="1" si="40"/>
        <v>1</v>
      </c>
      <c r="BE37" s="58">
        <f t="shared" ca="1" si="50"/>
        <v>38</v>
      </c>
      <c r="BG37" s="56">
        <f t="shared" ca="1" si="19"/>
        <v>0</v>
      </c>
      <c r="BH37" s="55">
        <f t="shared" ca="1" si="20"/>
        <v>0</v>
      </c>
      <c r="BI37" s="55">
        <f t="shared" ca="1" si="41"/>
        <v>565.51590107159052</v>
      </c>
      <c r="BJ37" s="56">
        <f t="shared" ca="1" si="36"/>
        <v>-5.5970149253732338E-3</v>
      </c>
      <c r="BK37" s="55">
        <f t="shared" ca="1" si="46"/>
        <v>6028.3995054231555</v>
      </c>
      <c r="BL37" s="55">
        <f t="shared" ca="1" si="37"/>
        <v>0</v>
      </c>
      <c r="BM37" s="55">
        <f ca="1">BK37-MAX(BK37:$BK$258)</f>
        <v>-347.22676325795965</v>
      </c>
      <c r="BN37" s="56">
        <f ca="1">(BK37-MAX(BK37:$BK$258))/MAX(BK37:$BK$258)</f>
        <v>-5.4461593045946874E-2</v>
      </c>
      <c r="BO37" s="17"/>
      <c r="BP37" s="55">
        <f t="shared" ca="1" si="21"/>
        <v>-3.1437397783027454</v>
      </c>
      <c r="BR37" s="58">
        <f t="shared" ca="1" si="48"/>
        <v>0</v>
      </c>
      <c r="BS37" s="58">
        <f t="shared" ca="1" si="23"/>
        <v>0</v>
      </c>
      <c r="BT37" s="58">
        <f t="shared" ca="1" si="42"/>
        <v>0</v>
      </c>
      <c r="BU37" s="58">
        <f t="shared" ca="1" si="24"/>
        <v>38</v>
      </c>
      <c r="BW37" s="56">
        <f t="shared" ca="1" si="25"/>
        <v>0</v>
      </c>
      <c r="BX37" s="76">
        <f t="shared" ca="1" si="26"/>
        <v>0</v>
      </c>
      <c r="BY37" s="55">
        <f t="shared" ca="1" si="43"/>
        <v>0</v>
      </c>
      <c r="BZ37" s="56">
        <f t="shared" ca="1" si="44"/>
        <v>0</v>
      </c>
      <c r="CA37" s="55">
        <f t="shared" ca="1" si="51"/>
        <v>5798.1037869939482</v>
      </c>
      <c r="CB37" s="55">
        <f t="shared" ca="1" si="38"/>
        <v>0</v>
      </c>
      <c r="CC37" s="55">
        <f ca="1">CA37-MAX($CA37:CA$258)</f>
        <v>-63.727712275097474</v>
      </c>
      <c r="CD37" s="56">
        <f ca="1">(CA37-MAX($CA37:CA$258))/MAX($CA37:CA$258)</f>
        <v>-1.0871638374976173E-2</v>
      </c>
    </row>
    <row r="38" spans="1:82" s="58" customFormat="1" x14ac:dyDescent="0.25">
      <c r="A38" s="54">
        <v>44193</v>
      </c>
      <c r="B38" s="55">
        <v>10.93</v>
      </c>
      <c r="C38" s="55">
        <v>10.93</v>
      </c>
      <c r="D38" s="55">
        <v>10.706</v>
      </c>
      <c r="E38" s="55">
        <v>10.72</v>
      </c>
      <c r="F38" s="56">
        <f t="shared" si="0"/>
        <v>3.3695245226508241E-3</v>
      </c>
      <c r="G38" s="57"/>
      <c r="H38" s="56"/>
      <c r="I38" s="17"/>
      <c r="J38" s="55">
        <f ca="1">AVERAGE(E38:OFFSET(E38,$J$3-1,0))</f>
        <v>10.515599999999999</v>
      </c>
      <c r="K38" s="55">
        <f ca="1">AVERAGE(E38:OFFSET(E38,$K$3-1,0))</f>
        <v>10.718733333333335</v>
      </c>
      <c r="M38" s="58">
        <f t="shared" ca="1" si="27"/>
        <v>0</v>
      </c>
      <c r="N38" s="58">
        <f t="shared" ca="1" si="1"/>
        <v>0</v>
      </c>
      <c r="O38" s="58">
        <f t="shared" ca="1" si="2"/>
        <v>0</v>
      </c>
      <c r="P38" s="58">
        <f t="shared" ca="1" si="47"/>
        <v>36</v>
      </c>
      <c r="R38" s="56">
        <f t="shared" ca="1" si="4"/>
        <v>0</v>
      </c>
      <c r="S38" s="76">
        <f t="shared" ca="1" si="5"/>
        <v>0</v>
      </c>
      <c r="T38" s="55">
        <f t="shared" ca="1" si="6"/>
        <v>0</v>
      </c>
      <c r="U38" s="56">
        <f t="shared" ca="1" si="7"/>
        <v>0</v>
      </c>
      <c r="V38" s="55">
        <f t="shared" ca="1" si="28"/>
        <v>5277.0144240057834</v>
      </c>
      <c r="W38" s="55">
        <f t="shared" ca="1" si="8"/>
        <v>0</v>
      </c>
      <c r="X38" s="55">
        <f ca="1">V38-MAX(V38:$V$258)</f>
        <v>-548.78469626852348</v>
      </c>
      <c r="Y38" s="56">
        <f ca="1">(V38-MAX(V38:$V$258))/MAX(V38:$V$258)</f>
        <v>-9.4199042043640532E-2</v>
      </c>
      <c r="Z38" s="56"/>
      <c r="AA38" s="17"/>
      <c r="AB38" s="55">
        <f ca="1">E38*(2/($AB$3+1))+IF(AB39=0,AVERAGE(E39:OFFSET(E39,$AB$3-1,0))*(1-(2/($AB$3+1))),AB39*(1-(2/($AB$3+1))))</f>
        <v>10.611300108630218</v>
      </c>
      <c r="AC38" s="59">
        <f ca="1">E38*(2/($AC$3+1))+IF(AC39=0,AVERAGE(E39:OFFSET(E39,$AC$3-1,0))*(1-(2/($AC$3+1))),AC39*(1-(2/($AC$3+1))))</f>
        <v>10.460314426619881</v>
      </c>
      <c r="AE38" s="58">
        <f t="shared" ca="1" si="39"/>
        <v>0</v>
      </c>
      <c r="AF38" s="58">
        <f t="shared" ca="1" si="9"/>
        <v>0</v>
      </c>
      <c r="AG38" s="58">
        <f t="shared" ca="1" si="10"/>
        <v>1</v>
      </c>
      <c r="AH38" s="58">
        <f t="shared" ca="1" si="49"/>
        <v>37</v>
      </c>
      <c r="AJ38" s="56">
        <f t="shared" ca="1" si="29"/>
        <v>0</v>
      </c>
      <c r="AK38" s="76">
        <f t="shared" ca="1" si="30"/>
        <v>0</v>
      </c>
      <c r="AL38" s="55">
        <f t="shared" ca="1" si="31"/>
        <v>561.3210400552565</v>
      </c>
      <c r="AM38" s="56">
        <f t="shared" ca="1" si="12"/>
        <v>3.3695245226508241E-3</v>
      </c>
      <c r="AN38" s="55">
        <f t="shared" ca="1" si="13"/>
        <v>6017.3615493923517</v>
      </c>
      <c r="AO38" s="55">
        <f t="shared" ca="1" si="14"/>
        <v>0</v>
      </c>
      <c r="AP38" s="55">
        <f ca="1">AN38-MAX(AN38:$AN$258)</f>
        <v>-310.97185619061656</v>
      </c>
      <c r="AQ38" s="56">
        <f ca="1">(AN38-MAX(AN38:$AN$258))/MAX(AN38:$AN$258)</f>
        <v>-4.913961326947023E-2</v>
      </c>
      <c r="AS38" s="55">
        <f t="shared" si="32"/>
        <v>3.6000000000001364E-2</v>
      </c>
      <c r="AT38" s="55">
        <f t="shared" si="33"/>
        <v>3.6000000000001364E-2</v>
      </c>
      <c r="AU38" s="55">
        <f t="shared" si="34"/>
        <v>0</v>
      </c>
      <c r="AV38" s="55">
        <f ca="1">IF(AV39=0,AVERAGE(AT38:OFFSET(AT38,$AZ$3-1,0)),(AV39*($AZ$3-1)+AT38)/$AZ$3)</f>
        <v>9.3205887003748752E-2</v>
      </c>
      <c r="AW38" s="55">
        <f ca="1">IF(AW39=0,AVERAGE(AU38:OFFSET(AU38,$AZ$3-1,0)),(AW39*($AZ$3-1)+AU38)/$AZ$3)</f>
        <v>7.7285522993995714E-2</v>
      </c>
      <c r="AX38" s="55">
        <f t="shared" ca="1" si="35"/>
        <v>1.2059941292108469</v>
      </c>
      <c r="AY38" s="55"/>
      <c r="AZ38" s="55">
        <f t="shared" ca="1" si="15"/>
        <v>54.668963676810364</v>
      </c>
      <c r="BB38" s="58">
        <f t="shared" ca="1" si="16"/>
        <v>0</v>
      </c>
      <c r="BC38" s="58">
        <f t="shared" ca="1" si="17"/>
        <v>0</v>
      </c>
      <c r="BD38" s="58">
        <f t="shared" ca="1" si="40"/>
        <v>1</v>
      </c>
      <c r="BE38" s="58">
        <f t="shared" ca="1" si="50"/>
        <v>37</v>
      </c>
      <c r="BG38" s="56">
        <f t="shared" ca="1" si="19"/>
        <v>0</v>
      </c>
      <c r="BH38" s="55">
        <f t="shared" ca="1" si="20"/>
        <v>0</v>
      </c>
      <c r="BI38" s="55">
        <f t="shared" ca="1" si="41"/>
        <v>565.51590107159052</v>
      </c>
      <c r="BJ38" s="56">
        <f t="shared" ca="1" si="36"/>
        <v>3.3695245226508241E-3</v>
      </c>
      <c r="BK38" s="55">
        <f t="shared" ca="1" si="46"/>
        <v>6062.3304594874517</v>
      </c>
      <c r="BL38" s="55">
        <f t="shared" ca="1" si="37"/>
        <v>0</v>
      </c>
      <c r="BM38" s="55">
        <f ca="1">BK38-MAX(BK38:$BK$258)</f>
        <v>-313.29580919366344</v>
      </c>
      <c r="BN38" s="56">
        <f ca="1">(BK38-MAX(BK38:$BK$258))/MAX(BK38:$BK$258)</f>
        <v>-4.913961326946991E-2</v>
      </c>
      <c r="BO38" s="17"/>
      <c r="BP38" s="55">
        <f t="shared" ca="1" si="21"/>
        <v>-2.1004566210045539</v>
      </c>
      <c r="BR38" s="58">
        <f t="shared" ca="1" si="48"/>
        <v>0</v>
      </c>
      <c r="BS38" s="58">
        <f t="shared" ca="1" si="23"/>
        <v>0</v>
      </c>
      <c r="BT38" s="58">
        <f t="shared" ca="1" si="42"/>
        <v>0</v>
      </c>
      <c r="BU38" s="58">
        <f t="shared" ca="1" si="24"/>
        <v>37</v>
      </c>
      <c r="BW38" s="56">
        <f t="shared" ca="1" si="25"/>
        <v>0</v>
      </c>
      <c r="BX38" s="76">
        <f t="shared" ca="1" si="26"/>
        <v>0</v>
      </c>
      <c r="BY38" s="55">
        <f t="shared" ca="1" si="43"/>
        <v>0</v>
      </c>
      <c r="BZ38" s="56">
        <f t="shared" ca="1" si="44"/>
        <v>0</v>
      </c>
      <c r="CA38" s="55">
        <f t="shared" ca="1" si="51"/>
        <v>5798.1037869939482</v>
      </c>
      <c r="CB38" s="55">
        <f t="shared" ca="1" si="38"/>
        <v>0</v>
      </c>
      <c r="CC38" s="55">
        <f ca="1">CA38-MAX($CA38:CA$258)</f>
        <v>-63.727712275097474</v>
      </c>
      <c r="CD38" s="56">
        <f ca="1">(CA38-MAX($CA38:CA$258))/MAX($CA38:CA$258)</f>
        <v>-1.0871638374976173E-2</v>
      </c>
    </row>
    <row r="39" spans="1:82" s="58" customFormat="1" x14ac:dyDescent="0.25">
      <c r="A39" s="54">
        <v>44188</v>
      </c>
      <c r="B39" s="55">
        <v>10.426</v>
      </c>
      <c r="C39" s="55">
        <v>10.7</v>
      </c>
      <c r="D39" s="55">
        <v>10.37</v>
      </c>
      <c r="E39" s="55">
        <v>10.683999999999999</v>
      </c>
      <c r="F39" s="56">
        <f t="shared" si="0"/>
        <v>3.0478395061728225E-2</v>
      </c>
      <c r="G39" s="57"/>
      <c r="H39" s="56"/>
      <c r="I39" s="17"/>
      <c r="J39" s="55">
        <f ca="1">AVERAGE(E39:OFFSET(E39,$J$3-1,0))</f>
        <v>10.5252</v>
      </c>
      <c r="K39" s="55">
        <f ca="1">AVERAGE(E39:OFFSET(E39,$K$3-1,0))</f>
        <v>10.691566666666665</v>
      </c>
      <c r="M39" s="58">
        <f t="shared" ca="1" si="27"/>
        <v>0</v>
      </c>
      <c r="N39" s="58">
        <f t="shared" ca="1" si="1"/>
        <v>0</v>
      </c>
      <c r="O39" s="58">
        <f t="shared" ca="1" si="2"/>
        <v>0</v>
      </c>
      <c r="P39" s="58">
        <f t="shared" ca="1" si="47"/>
        <v>35</v>
      </c>
      <c r="R39" s="56">
        <f t="shared" ca="1" si="4"/>
        <v>0</v>
      </c>
      <c r="S39" s="76">
        <f t="shared" ca="1" si="5"/>
        <v>0</v>
      </c>
      <c r="T39" s="55">
        <f t="shared" ca="1" si="6"/>
        <v>0</v>
      </c>
      <c r="U39" s="56">
        <f t="shared" ca="1" si="7"/>
        <v>0</v>
      </c>
      <c r="V39" s="55">
        <f t="shared" ca="1" si="28"/>
        <v>5277.0144240057834</v>
      </c>
      <c r="W39" s="55">
        <f t="shared" ca="1" si="8"/>
        <v>0</v>
      </c>
      <c r="X39" s="55">
        <f ca="1">V39-MAX(V39:$V$258)</f>
        <v>-548.78469626852348</v>
      </c>
      <c r="Y39" s="56">
        <f ca="1">(V39-MAX(V39:$V$258))/MAX(V39:$V$258)</f>
        <v>-9.4199042043640532E-2</v>
      </c>
      <c r="Z39" s="56"/>
      <c r="AA39" s="17"/>
      <c r="AB39" s="55">
        <f ca="1">E39*(2/($AB$3+1))+IF(AB40=0,AVERAGE(E40:OFFSET(E40,$AB$3-1,0))*(1-(2/($AB$3+1))),AB40*(1-(2/($AB$3+1))))</f>
        <v>10.556950162945324</v>
      </c>
      <c r="AC39" s="59">
        <f ca="1">E39*(2/($AC$3+1))+IF(AC40=0,AVERAGE(E40:OFFSET(E40,$AC$3-1,0))*(1-(2/($AC$3+1))),AC40*(1-(2/($AC$3+1))))</f>
        <v>10.442405076731596</v>
      </c>
      <c r="AE39" s="58">
        <f t="shared" ca="1" si="39"/>
        <v>0</v>
      </c>
      <c r="AF39" s="58">
        <f t="shared" ca="1" si="9"/>
        <v>0</v>
      </c>
      <c r="AG39" s="58">
        <f t="shared" ca="1" si="10"/>
        <v>1</v>
      </c>
      <c r="AH39" s="58">
        <f t="shared" ca="1" si="49"/>
        <v>36</v>
      </c>
      <c r="AJ39" s="56">
        <f t="shared" ca="1" si="29"/>
        <v>0</v>
      </c>
      <c r="AK39" s="76">
        <f t="shared" ca="1" si="30"/>
        <v>0</v>
      </c>
      <c r="AL39" s="55">
        <f t="shared" ca="1" si="31"/>
        <v>561.3210400552565</v>
      </c>
      <c r="AM39" s="56">
        <f t="shared" ca="1" si="12"/>
        <v>3.0478395061728225E-2</v>
      </c>
      <c r="AN39" s="55">
        <f t="shared" ca="1" si="13"/>
        <v>5997.1539919503621</v>
      </c>
      <c r="AO39" s="55">
        <f t="shared" ca="1" si="14"/>
        <v>0</v>
      </c>
      <c r="AP39" s="55">
        <f ca="1">AN39-MAX(AN39:$AN$258)</f>
        <v>-331.17941363260616</v>
      </c>
      <c r="AQ39" s="56">
        <f ca="1">(AN39-MAX(AN39:$AN$258))/MAX(AN39:$AN$258)</f>
        <v>-5.2332801135356391E-2</v>
      </c>
      <c r="AS39" s="55">
        <f t="shared" si="32"/>
        <v>0.31599999999999895</v>
      </c>
      <c r="AT39" s="55">
        <f t="shared" si="33"/>
        <v>0.31599999999999895</v>
      </c>
      <c r="AU39" s="55">
        <f t="shared" si="34"/>
        <v>0</v>
      </c>
      <c r="AV39" s="55">
        <f ca="1">IF(AV40=0,AVERAGE(AT39:OFFSET(AT39,$AZ$3-1,0)),(AV40*($AZ$3-1)+AT39)/$AZ$3)</f>
        <v>9.7606339850190862E-2</v>
      </c>
      <c r="AW39" s="55">
        <f ca="1">IF(AW40=0,AVERAGE(AU39:OFFSET(AU39,$AZ$3-1,0)),(AW40*($AZ$3-1)+AU39)/$AZ$3)</f>
        <v>8.3230563224303084E-2</v>
      </c>
      <c r="AX39" s="55">
        <f t="shared" ca="1" si="35"/>
        <v>1.1727223278201979</v>
      </c>
      <c r="AY39" s="55"/>
      <c r="AZ39" s="55">
        <f t="shared" ca="1" si="15"/>
        <v>53.974790648777542</v>
      </c>
      <c r="BB39" s="58">
        <f t="shared" ca="1" si="16"/>
        <v>0</v>
      </c>
      <c r="BC39" s="58">
        <f t="shared" ca="1" si="17"/>
        <v>0</v>
      </c>
      <c r="BD39" s="58">
        <f t="shared" ca="1" si="40"/>
        <v>1</v>
      </c>
      <c r="BE39" s="58">
        <f t="shared" ca="1" si="50"/>
        <v>36</v>
      </c>
      <c r="BG39" s="56">
        <f t="shared" ca="1" si="19"/>
        <v>0</v>
      </c>
      <c r="BH39" s="55">
        <f t="shared" ca="1" si="20"/>
        <v>0</v>
      </c>
      <c r="BI39" s="55">
        <f t="shared" ca="1" si="41"/>
        <v>565.51590107159052</v>
      </c>
      <c r="BJ39" s="56">
        <f t="shared" ca="1" si="36"/>
        <v>3.0478395061728225E-2</v>
      </c>
      <c r="BK39" s="55">
        <f t="shared" ca="1" si="46"/>
        <v>6041.9718870488732</v>
      </c>
      <c r="BL39" s="55">
        <f t="shared" ca="1" si="37"/>
        <v>0</v>
      </c>
      <c r="BM39" s="55">
        <f ca="1">BK39-MAX(BK39:$BK$258)</f>
        <v>-333.65438163224189</v>
      </c>
      <c r="BN39" s="56">
        <f ca="1">(BK39-MAX(BK39:$BK$258))/MAX(BK39:$BK$258)</f>
        <v>-5.2332801135356204E-2</v>
      </c>
      <c r="BO39" s="17"/>
      <c r="BP39" s="55">
        <f t="shared" ca="1" si="21"/>
        <v>-3.1895614353026458</v>
      </c>
      <c r="BR39" s="58">
        <f t="shared" ca="1" si="48"/>
        <v>0</v>
      </c>
      <c r="BS39" s="58">
        <f t="shared" ca="1" si="23"/>
        <v>0</v>
      </c>
      <c r="BT39" s="58">
        <f t="shared" ca="1" si="42"/>
        <v>0</v>
      </c>
      <c r="BU39" s="58">
        <f t="shared" ca="1" si="24"/>
        <v>36</v>
      </c>
      <c r="BW39" s="56">
        <f t="shared" ca="1" si="25"/>
        <v>0</v>
      </c>
      <c r="BX39" s="76">
        <f t="shared" ca="1" si="26"/>
        <v>0</v>
      </c>
      <c r="BY39" s="55">
        <f t="shared" ca="1" si="43"/>
        <v>0</v>
      </c>
      <c r="BZ39" s="56">
        <f t="shared" ca="1" si="44"/>
        <v>0</v>
      </c>
      <c r="CA39" s="55">
        <f t="shared" ca="1" si="51"/>
        <v>5798.1037869939482</v>
      </c>
      <c r="CB39" s="55">
        <f t="shared" ca="1" si="38"/>
        <v>0</v>
      </c>
      <c r="CC39" s="55">
        <f ca="1">CA39-MAX($CA39:CA$258)</f>
        <v>-63.727712275097474</v>
      </c>
      <c r="CD39" s="56">
        <f ca="1">(CA39-MAX($CA39:CA$258))/MAX($CA39:CA$258)</f>
        <v>-1.0871638374976173E-2</v>
      </c>
    </row>
    <row r="40" spans="1:82" s="58" customFormat="1" x14ac:dyDescent="0.25">
      <c r="A40" s="54">
        <v>44187</v>
      </c>
      <c r="B40" s="55">
        <v>10.272</v>
      </c>
      <c r="C40" s="55">
        <v>10.44</v>
      </c>
      <c r="D40" s="55">
        <v>10.272</v>
      </c>
      <c r="E40" s="55">
        <v>10.368</v>
      </c>
      <c r="F40" s="56">
        <f t="shared" si="0"/>
        <v>1.5276145710928279E-2</v>
      </c>
      <c r="G40" s="57"/>
      <c r="H40" s="56"/>
      <c r="I40" s="17"/>
      <c r="J40" s="55">
        <f ca="1">AVERAGE(E40:OFFSET(E40,$J$3-1,0))</f>
        <v>10.544</v>
      </c>
      <c r="K40" s="55">
        <f ca="1">AVERAGE(E40:OFFSET(E40,$K$3-1,0))</f>
        <v>10.672500000000001</v>
      </c>
      <c r="M40" s="58">
        <f t="shared" ca="1" si="27"/>
        <v>0</v>
      </c>
      <c r="N40" s="58">
        <f t="shared" ca="1" si="1"/>
        <v>0</v>
      </c>
      <c r="O40" s="58">
        <f t="shared" ca="1" si="2"/>
        <v>0</v>
      </c>
      <c r="P40" s="58">
        <f t="shared" ca="1" si="47"/>
        <v>34</v>
      </c>
      <c r="R40" s="56">
        <f t="shared" ca="1" si="4"/>
        <v>0</v>
      </c>
      <c r="S40" s="76">
        <f t="shared" ca="1" si="5"/>
        <v>0</v>
      </c>
      <c r="T40" s="55">
        <f t="shared" ca="1" si="6"/>
        <v>0</v>
      </c>
      <c r="U40" s="56">
        <f t="shared" ca="1" si="7"/>
        <v>0</v>
      </c>
      <c r="V40" s="55">
        <f t="shared" ca="1" si="28"/>
        <v>5277.0144240057834</v>
      </c>
      <c r="W40" s="55">
        <f t="shared" ca="1" si="8"/>
        <v>0</v>
      </c>
      <c r="X40" s="55">
        <f ca="1">V40-MAX(V40:$V$258)</f>
        <v>-548.78469626852348</v>
      </c>
      <c r="Y40" s="56">
        <f ca="1">(V40-MAX(V40:$V$258))/MAX(V40:$V$258)</f>
        <v>-9.4199042043640532E-2</v>
      </c>
      <c r="Z40" s="56"/>
      <c r="AA40" s="17"/>
      <c r="AB40" s="55">
        <f ca="1">E40*(2/($AB$3+1))+IF(AB41=0,AVERAGE(E41:OFFSET(E41,$AB$3-1,0))*(1-(2/($AB$3+1))),AB41*(1-(2/($AB$3+1))))</f>
        <v>10.493425244417983</v>
      </c>
      <c r="AC40" s="59">
        <f ca="1">E40*(2/($AC$3+1))+IF(AC41=0,AVERAGE(E41:OFFSET(E41,$AC$3-1,0))*(1-(2/($AC$3+1))),AC41*(1-(2/($AC$3+1))))</f>
        <v>10.4257433578855</v>
      </c>
      <c r="AE40" s="58">
        <f t="shared" ca="1" si="39"/>
        <v>0</v>
      </c>
      <c r="AF40" s="58">
        <f t="shared" ca="1" si="9"/>
        <v>0</v>
      </c>
      <c r="AG40" s="58">
        <f t="shared" ca="1" si="10"/>
        <v>1</v>
      </c>
      <c r="AH40" s="58">
        <f t="shared" ca="1" si="49"/>
        <v>35</v>
      </c>
      <c r="AJ40" s="56">
        <f t="shared" ca="1" si="29"/>
        <v>0</v>
      </c>
      <c r="AK40" s="76">
        <f t="shared" ca="1" si="30"/>
        <v>0</v>
      </c>
      <c r="AL40" s="55">
        <f t="shared" ca="1" si="31"/>
        <v>561.3210400552565</v>
      </c>
      <c r="AM40" s="56">
        <f t="shared" ca="1" si="12"/>
        <v>1.5276145710928279E-2</v>
      </c>
      <c r="AN40" s="55">
        <f t="shared" ca="1" si="13"/>
        <v>5819.7765432929018</v>
      </c>
      <c r="AO40" s="55">
        <f t="shared" ca="1" si="14"/>
        <v>0</v>
      </c>
      <c r="AP40" s="55">
        <f ca="1">AN40-MAX(AN40:$AN$258)</f>
        <v>-508.55686229006642</v>
      </c>
      <c r="AQ40" s="56">
        <f ca="1">(AN40-MAX(AN40:$AN$258))/MAX(AN40:$AN$258)</f>
        <v>-8.0361894624800978E-2</v>
      </c>
      <c r="AS40" s="55">
        <f t="shared" si="32"/>
        <v>0.15600000000000058</v>
      </c>
      <c r="AT40" s="55">
        <f t="shared" si="33"/>
        <v>0.15600000000000058</v>
      </c>
      <c r="AU40" s="55">
        <f t="shared" si="34"/>
        <v>0</v>
      </c>
      <c r="AV40" s="55">
        <f ca="1">IF(AV41=0,AVERAGE(AT40:OFFSET(AT40,$AZ$3-1,0)),(AV41*($AZ$3-1)+AT40)/$AZ$3)</f>
        <v>8.0806827530974859E-2</v>
      </c>
      <c r="AW40" s="55">
        <f ca="1">IF(AW41=0,AVERAGE(AU40:OFFSET(AU40,$AZ$3-1,0)),(AW41*($AZ$3-1)+AU40)/$AZ$3)</f>
        <v>8.9632914241557171E-2</v>
      </c>
      <c r="AX40" s="55">
        <f t="shared" ca="1" si="35"/>
        <v>0.90153074029483904</v>
      </c>
      <c r="AY40" s="55"/>
      <c r="AZ40" s="55">
        <f t="shared" ca="1" si="15"/>
        <v>47.41078969646599</v>
      </c>
      <c r="BB40" s="58">
        <f t="shared" ca="1" si="16"/>
        <v>0</v>
      </c>
      <c r="BC40" s="58">
        <f t="shared" ca="1" si="17"/>
        <v>0</v>
      </c>
      <c r="BD40" s="58">
        <f t="shared" ca="1" si="40"/>
        <v>1</v>
      </c>
      <c r="BE40" s="58">
        <f t="shared" ca="1" si="50"/>
        <v>35</v>
      </c>
      <c r="BG40" s="56">
        <f t="shared" ca="1" si="19"/>
        <v>0</v>
      </c>
      <c r="BH40" s="55">
        <f t="shared" ca="1" si="20"/>
        <v>0</v>
      </c>
      <c r="BI40" s="55">
        <f t="shared" ca="1" si="41"/>
        <v>565.51590107159052</v>
      </c>
      <c r="BJ40" s="56">
        <f t="shared" ca="1" si="36"/>
        <v>1.5276145710928279E-2</v>
      </c>
      <c r="BK40" s="55">
        <f t="shared" ca="1" si="46"/>
        <v>5863.2688623102513</v>
      </c>
      <c r="BL40" s="55">
        <f t="shared" ca="1" si="37"/>
        <v>0</v>
      </c>
      <c r="BM40" s="55">
        <f ca="1">BK40-MAX(BK40:$BK$258)</f>
        <v>-512.35740637086383</v>
      </c>
      <c r="BN40" s="56">
        <f ca="1">(BK40-MAX(BK40:$BK$258))/MAX(BK40:$BK$258)</f>
        <v>-8.0361894624800825E-2</v>
      </c>
      <c r="BO40" s="17"/>
      <c r="BP40" s="55">
        <f t="shared" ca="1" si="21"/>
        <v>-8.0361894624800367</v>
      </c>
      <c r="BR40" s="58">
        <f t="shared" ca="1" si="48"/>
        <v>0</v>
      </c>
      <c r="BS40" s="58">
        <f t="shared" ca="1" si="23"/>
        <v>0</v>
      </c>
      <c r="BT40" s="58">
        <f t="shared" ca="1" si="42"/>
        <v>0</v>
      </c>
      <c r="BU40" s="58">
        <f t="shared" ca="1" si="24"/>
        <v>35</v>
      </c>
      <c r="BW40" s="56">
        <f t="shared" ca="1" si="25"/>
        <v>0</v>
      </c>
      <c r="BX40" s="76">
        <f t="shared" ca="1" si="26"/>
        <v>0</v>
      </c>
      <c r="BY40" s="55">
        <f t="shared" ca="1" si="43"/>
        <v>0</v>
      </c>
      <c r="BZ40" s="56">
        <f t="shared" ca="1" si="44"/>
        <v>0</v>
      </c>
      <c r="CA40" s="55">
        <f t="shared" ca="1" si="51"/>
        <v>5798.1037869939482</v>
      </c>
      <c r="CB40" s="55">
        <f t="shared" ca="1" si="38"/>
        <v>0</v>
      </c>
      <c r="CC40" s="55">
        <f ca="1">CA40-MAX($CA40:CA$258)</f>
        <v>-63.727712275097474</v>
      </c>
      <c r="CD40" s="56">
        <f ca="1">(CA40-MAX($CA40:CA$258))/MAX($CA40:CA$258)</f>
        <v>-1.0871638374976173E-2</v>
      </c>
    </row>
    <row r="41" spans="1:82" s="58" customFormat="1" x14ac:dyDescent="0.25">
      <c r="A41" s="54">
        <v>44186</v>
      </c>
      <c r="B41" s="55">
        <v>10.263999999999999</v>
      </c>
      <c r="C41" s="55">
        <v>10.294</v>
      </c>
      <c r="D41" s="55">
        <v>9.9960000000000004</v>
      </c>
      <c r="E41" s="55">
        <v>10.212</v>
      </c>
      <c r="F41" s="56">
        <f t="shared" si="0"/>
        <v>-3.6058146120445556E-2</v>
      </c>
      <c r="G41" s="57"/>
      <c r="H41" s="56"/>
      <c r="I41" s="17"/>
      <c r="J41" s="55">
        <f ca="1">AVERAGE(E41:OFFSET(E41,$J$3-1,0))</f>
        <v>10.648</v>
      </c>
      <c r="K41" s="55">
        <f ca="1">AVERAGE(E41:OFFSET(E41,$K$3-1,0))</f>
        <v>10.662166666666668</v>
      </c>
      <c r="M41" s="58">
        <f t="shared" ca="1" si="27"/>
        <v>0</v>
      </c>
      <c r="N41" s="58">
        <f t="shared" ca="1" si="1"/>
        <v>1</v>
      </c>
      <c r="O41" s="58">
        <f t="shared" ca="1" si="2"/>
        <v>0</v>
      </c>
      <c r="P41" s="58">
        <f t="shared" ca="1" si="47"/>
        <v>33</v>
      </c>
      <c r="R41" s="56">
        <f t="shared" ca="1" si="4"/>
        <v>0.18167090951168707</v>
      </c>
      <c r="S41" s="76">
        <f t="shared" ca="1" si="5"/>
        <v>1.5700000000000003</v>
      </c>
      <c r="T41" s="55">
        <f t="shared" ca="1" si="6"/>
        <v>0</v>
      </c>
      <c r="U41" s="56">
        <f t="shared" ca="1" si="7"/>
        <v>-3.6058146120445556E-2</v>
      </c>
      <c r="V41" s="55">
        <f t="shared" ca="1" si="28"/>
        <v>5277.0144240057834</v>
      </c>
      <c r="W41" s="55">
        <f t="shared" ca="1" si="8"/>
        <v>811.29187678114783</v>
      </c>
      <c r="X41" s="55">
        <f ca="1">V41-MAX(V41:$V$258)</f>
        <v>-548.78469626852348</v>
      </c>
      <c r="Y41" s="56">
        <f ca="1">(V41-MAX(V41:$V$258))/MAX(V41:$V$258)</f>
        <v>-9.4199042043640532E-2</v>
      </c>
      <c r="Z41" s="56"/>
      <c r="AA41" s="17"/>
      <c r="AB41" s="55">
        <f ca="1">E41*(2/($AB$3+1))+IF(AB42=0,AVERAGE(E42:OFFSET(E42,$AB$3-1,0))*(1-(2/($AB$3+1))),AB42*(1-(2/($AB$3+1))))</f>
        <v>10.556137866626974</v>
      </c>
      <c r="AC41" s="59">
        <f ca="1">E41*(2/($AC$3+1))+IF(AC42=0,AVERAGE(E42:OFFSET(E42,$AC$3-1,0))*(1-(2/($AC$3+1))),AC42*(1-(2/($AC$3+1))))</f>
        <v>10.429725658429327</v>
      </c>
      <c r="AE41" s="58">
        <f t="shared" ca="1" si="39"/>
        <v>0</v>
      </c>
      <c r="AF41" s="58">
        <f t="shared" ca="1" si="9"/>
        <v>0</v>
      </c>
      <c r="AG41" s="58">
        <f t="shared" ca="1" si="10"/>
        <v>1</v>
      </c>
      <c r="AH41" s="58">
        <f t="shared" ca="1" si="49"/>
        <v>34</v>
      </c>
      <c r="AJ41" s="56">
        <f t="shared" ca="1" si="29"/>
        <v>0</v>
      </c>
      <c r="AK41" s="76">
        <f t="shared" ca="1" si="30"/>
        <v>0</v>
      </c>
      <c r="AL41" s="55">
        <f t="shared" ca="1" si="31"/>
        <v>561.3210400552565</v>
      </c>
      <c r="AM41" s="56">
        <f t="shared" ca="1" si="12"/>
        <v>-3.6058146120445556E-2</v>
      </c>
      <c r="AN41" s="55">
        <f t="shared" ca="1" si="13"/>
        <v>5732.2104610442821</v>
      </c>
      <c r="AO41" s="55">
        <f t="shared" ca="1" si="14"/>
        <v>0</v>
      </c>
      <c r="AP41" s="55">
        <f ca="1">AN41-MAX(AN41:$AN$258)</f>
        <v>-596.12294453868617</v>
      </c>
      <c r="AQ41" s="56">
        <f ca="1">(AN41-MAX(AN41:$AN$258))/MAX(AN41:$AN$258)</f>
        <v>-9.4199042043640727E-2</v>
      </c>
      <c r="AS41" s="55">
        <f t="shared" si="32"/>
        <v>-0.38199999999999967</v>
      </c>
      <c r="AT41" s="55">
        <f t="shared" si="33"/>
        <v>0</v>
      </c>
      <c r="AU41" s="55">
        <f t="shared" si="34"/>
        <v>0.38199999999999967</v>
      </c>
      <c r="AV41" s="55">
        <f ca="1">IF(AV42=0,AVERAGE(AT41:OFFSET(AT41,$AZ$3-1,0)),(AV42*($AZ$3-1)+AT41)/$AZ$3)</f>
        <v>7.5022737341049806E-2</v>
      </c>
      <c r="AW41" s="55">
        <f ca="1">IF(AW42=0,AVERAGE(AU41:OFFSET(AU41,$AZ$3-1,0)),(AW42*($AZ$3-1)+AU41)/$AZ$3)</f>
        <v>9.6527753798600027E-2</v>
      </c>
      <c r="AX41" s="55">
        <f t="shared" ca="1" si="35"/>
        <v>0.7772141626498501</v>
      </c>
      <c r="AY41" s="55"/>
      <c r="AZ41" s="55">
        <f t="shared" ca="1" si="15"/>
        <v>43.732161209598587</v>
      </c>
      <c r="BB41" s="58">
        <f t="shared" ca="1" si="16"/>
        <v>0</v>
      </c>
      <c r="BC41" s="58">
        <f t="shared" ca="1" si="17"/>
        <v>0</v>
      </c>
      <c r="BD41" s="58">
        <f t="shared" ca="1" si="40"/>
        <v>1</v>
      </c>
      <c r="BE41" s="58">
        <f t="shared" ca="1" si="50"/>
        <v>34</v>
      </c>
      <c r="BG41" s="56">
        <f t="shared" ca="1" si="19"/>
        <v>0</v>
      </c>
      <c r="BH41" s="55">
        <f t="shared" ca="1" si="20"/>
        <v>0</v>
      </c>
      <c r="BI41" s="55">
        <f t="shared" ca="1" si="41"/>
        <v>565.51590107159052</v>
      </c>
      <c r="BJ41" s="56">
        <f t="shared" ca="1" si="36"/>
        <v>-3.6058146120445556E-2</v>
      </c>
      <c r="BK41" s="55">
        <f t="shared" ca="1" si="46"/>
        <v>5775.0483817430832</v>
      </c>
      <c r="BL41" s="55">
        <f t="shared" ca="1" si="37"/>
        <v>0</v>
      </c>
      <c r="BM41" s="55">
        <f ca="1">BK41-MAX(BK41:$BK$258)</f>
        <v>-600.57788693803195</v>
      </c>
      <c r="BN41" s="56">
        <f ca="1">(BK41-MAX(BK41:$BK$258))/MAX(BK41:$BK$258)</f>
        <v>-9.4199042043640629E-2</v>
      </c>
      <c r="BO41" s="17"/>
      <c r="BP41" s="55">
        <f t="shared" ca="1" si="21"/>
        <v>-8.5437936593229509</v>
      </c>
      <c r="BR41" s="58">
        <f t="shared" ca="1" si="48"/>
        <v>0</v>
      </c>
      <c r="BS41" s="58">
        <f t="shared" ca="1" si="23"/>
        <v>0</v>
      </c>
      <c r="BT41" s="58">
        <f t="shared" ca="1" si="42"/>
        <v>0</v>
      </c>
      <c r="BU41" s="58">
        <f t="shared" ca="1" si="24"/>
        <v>34</v>
      </c>
      <c r="BW41" s="56">
        <f t="shared" ca="1" si="25"/>
        <v>0</v>
      </c>
      <c r="BX41" s="76">
        <f t="shared" ca="1" si="26"/>
        <v>0</v>
      </c>
      <c r="BY41" s="55">
        <f t="shared" ca="1" si="43"/>
        <v>0</v>
      </c>
      <c r="BZ41" s="56">
        <f t="shared" ca="1" si="44"/>
        <v>0</v>
      </c>
      <c r="CA41" s="55">
        <f t="shared" ca="1" si="51"/>
        <v>5798.1037869939482</v>
      </c>
      <c r="CB41" s="55">
        <f t="shared" ca="1" si="38"/>
        <v>0</v>
      </c>
      <c r="CC41" s="55">
        <f ca="1">CA41-MAX($CA41:CA$258)</f>
        <v>-63.727712275097474</v>
      </c>
      <c r="CD41" s="56">
        <f ca="1">(CA41-MAX($CA41:CA$258))/MAX($CA41:CA$258)</f>
        <v>-1.0871638374976173E-2</v>
      </c>
    </row>
    <row r="42" spans="1:82" s="58" customFormat="1" x14ac:dyDescent="0.25">
      <c r="A42" s="54">
        <v>44183</v>
      </c>
      <c r="B42" s="55">
        <v>10.676</v>
      </c>
      <c r="C42" s="55">
        <v>10.77</v>
      </c>
      <c r="D42" s="55">
        <v>10.593999999999999</v>
      </c>
      <c r="E42" s="55">
        <v>10.593999999999999</v>
      </c>
      <c r="F42" s="56">
        <f t="shared" si="0"/>
        <v>-1.6158989598811457E-2</v>
      </c>
      <c r="G42" s="57"/>
      <c r="H42" s="56"/>
      <c r="I42" s="17"/>
      <c r="J42" s="55">
        <f ca="1">AVERAGE(E42:OFFSET(E42,$J$3-1,0))</f>
        <v>10.754</v>
      </c>
      <c r="K42" s="55">
        <f ca="1">AVERAGE(E42:OFFSET(E42,$K$3-1,0))</f>
        <v>10.642966666666668</v>
      </c>
      <c r="M42" s="58">
        <f t="shared" ca="1" si="27"/>
        <v>0</v>
      </c>
      <c r="N42" s="58">
        <f t="shared" ca="1" si="1"/>
        <v>0</v>
      </c>
      <c r="O42" s="58">
        <f t="shared" ca="1" si="2"/>
        <v>1</v>
      </c>
      <c r="P42" s="58">
        <f t="shared" ca="1" si="47"/>
        <v>32</v>
      </c>
      <c r="R42" s="56">
        <f t="shared" ca="1" si="4"/>
        <v>0</v>
      </c>
      <c r="S42" s="76">
        <f t="shared" ca="1" si="5"/>
        <v>0</v>
      </c>
      <c r="T42" s="55">
        <f t="shared" ca="1" si="6"/>
        <v>516.74641833194119</v>
      </c>
      <c r="U42" s="56">
        <f t="shared" ca="1" si="7"/>
        <v>-1.6158989598811457E-2</v>
      </c>
      <c r="V42" s="55">
        <f t="shared" ca="1" si="28"/>
        <v>5474.411555808585</v>
      </c>
      <c r="W42" s="55">
        <f t="shared" ca="1" si="8"/>
        <v>0</v>
      </c>
      <c r="X42" s="55">
        <f ca="1">V42-MAX(V42:$V$258)</f>
        <v>-351.38756446572188</v>
      </c>
      <c r="Y42" s="56">
        <f ca="1">(V42-MAX(V42:$V$258))/MAX(V42:$V$258)</f>
        <v>-6.0315770800071264E-2</v>
      </c>
      <c r="Z42" s="56"/>
      <c r="AA42" s="17"/>
      <c r="AB42" s="55">
        <f ca="1">E42*(2/($AB$3+1))+IF(AB43=0,AVERAGE(E43:OFFSET(E43,$AB$3-1,0))*(1-(2/($AB$3+1))),AB43*(1-(2/($AB$3+1))))</f>
        <v>10.728206799940461</v>
      </c>
      <c r="AC42" s="59">
        <f ca="1">E42*(2/($AC$3+1))+IF(AC43=0,AVERAGE(E43:OFFSET(E43,$AC$3-1,0))*(1-(2/($AC$3+1))),AC43*(1-(2/($AC$3+1))))</f>
        <v>10.444741221079623</v>
      </c>
      <c r="AE42" s="58">
        <f t="shared" ca="1" si="39"/>
        <v>0</v>
      </c>
      <c r="AF42" s="58">
        <f t="shared" ca="1" si="9"/>
        <v>0</v>
      </c>
      <c r="AG42" s="58">
        <f t="shared" ca="1" si="10"/>
        <v>1</v>
      </c>
      <c r="AH42" s="58">
        <f t="shared" ca="1" si="49"/>
        <v>33</v>
      </c>
      <c r="AJ42" s="56">
        <f t="shared" ca="1" si="29"/>
        <v>0</v>
      </c>
      <c r="AK42" s="76">
        <f t="shared" ca="1" si="30"/>
        <v>0</v>
      </c>
      <c r="AL42" s="55">
        <f t="shared" ca="1" si="31"/>
        <v>561.3210400552565</v>
      </c>
      <c r="AM42" s="56">
        <f t="shared" ca="1" si="12"/>
        <v>-1.6158989598811457E-2</v>
      </c>
      <c r="AN42" s="55">
        <f t="shared" ca="1" si="13"/>
        <v>5946.6350983453904</v>
      </c>
      <c r="AO42" s="55">
        <f t="shared" ca="1" si="14"/>
        <v>0</v>
      </c>
      <c r="AP42" s="55">
        <f ca="1">AN42-MAX(AN42:$AN$258)</f>
        <v>-381.69830723757786</v>
      </c>
      <c r="AQ42" s="56">
        <f ca="1">(AN42-MAX(AN42:$AN$258))/MAX(AN42:$AN$258)</f>
        <v>-6.0315770800071444E-2</v>
      </c>
      <c r="AS42" s="55">
        <f t="shared" si="32"/>
        <v>-0.17400000000000126</v>
      </c>
      <c r="AT42" s="55">
        <f t="shared" si="33"/>
        <v>0</v>
      </c>
      <c r="AU42" s="55">
        <f t="shared" si="34"/>
        <v>0.17400000000000126</v>
      </c>
      <c r="AV42" s="55">
        <f ca="1">IF(AV43=0,AVERAGE(AT42:OFFSET(AT42,$AZ$3-1,0)),(AV43*($AZ$3-1)+AT42)/$AZ$3)</f>
        <v>8.0793717136515175E-2</v>
      </c>
      <c r="AW42" s="55">
        <f ca="1">IF(AW43=0,AVERAGE(AU42:OFFSET(AU42,$AZ$3-1,0)),(AW43*($AZ$3-1)+AU42)/$AZ$3)</f>
        <v>7.4568350244646212E-2</v>
      </c>
      <c r="AX42" s="55">
        <f t="shared" ca="1" si="35"/>
        <v>1.0834853777969418</v>
      </c>
      <c r="AY42" s="55"/>
      <c r="AZ42" s="55">
        <f t="shared" ca="1" si="15"/>
        <v>52.003502848798931</v>
      </c>
      <c r="BB42" s="58">
        <f t="shared" ca="1" si="16"/>
        <v>0</v>
      </c>
      <c r="BC42" s="58">
        <f t="shared" ca="1" si="17"/>
        <v>0</v>
      </c>
      <c r="BD42" s="58">
        <f t="shared" ca="1" si="40"/>
        <v>1</v>
      </c>
      <c r="BE42" s="58">
        <f t="shared" ca="1" si="50"/>
        <v>33</v>
      </c>
      <c r="BG42" s="56">
        <f t="shared" ca="1" si="19"/>
        <v>0</v>
      </c>
      <c r="BH42" s="55">
        <f t="shared" ca="1" si="20"/>
        <v>0</v>
      </c>
      <c r="BI42" s="55">
        <f t="shared" ca="1" si="41"/>
        <v>565.51590107159052</v>
      </c>
      <c r="BJ42" s="56">
        <f t="shared" ca="1" si="36"/>
        <v>-1.6158989598811457E-2</v>
      </c>
      <c r="BK42" s="55">
        <f t="shared" ca="1" si="46"/>
        <v>5991.0754559524312</v>
      </c>
      <c r="BL42" s="55">
        <f t="shared" ca="1" si="37"/>
        <v>0</v>
      </c>
      <c r="BM42" s="55">
        <f ca="1">BK42-MAX(BK42:$BK$258)</f>
        <v>-384.55081272868392</v>
      </c>
      <c r="BN42" s="56">
        <f ca="1">(BK42-MAX(BK42:$BK$258))/MAX(BK42:$BK$258)</f>
        <v>-6.0315770800071299E-2</v>
      </c>
      <c r="BO42" s="17"/>
      <c r="BP42" s="55">
        <f t="shared" ca="1" si="21"/>
        <v>-4.4380299476817653</v>
      </c>
      <c r="BR42" s="58">
        <f t="shared" ca="1" si="48"/>
        <v>0</v>
      </c>
      <c r="BS42" s="58">
        <f t="shared" ca="1" si="23"/>
        <v>0</v>
      </c>
      <c r="BT42" s="58">
        <f t="shared" ca="1" si="42"/>
        <v>0</v>
      </c>
      <c r="BU42" s="58">
        <f t="shared" ca="1" si="24"/>
        <v>33</v>
      </c>
      <c r="BW42" s="56">
        <f t="shared" ca="1" si="25"/>
        <v>0</v>
      </c>
      <c r="BX42" s="76">
        <f t="shared" ca="1" si="26"/>
        <v>0</v>
      </c>
      <c r="BY42" s="55">
        <f t="shared" ca="1" si="43"/>
        <v>0</v>
      </c>
      <c r="BZ42" s="56">
        <f t="shared" ca="1" si="44"/>
        <v>0</v>
      </c>
      <c r="CA42" s="55">
        <f t="shared" ca="1" si="51"/>
        <v>5798.1037869939482</v>
      </c>
      <c r="CB42" s="55">
        <f t="shared" ca="1" si="38"/>
        <v>0</v>
      </c>
      <c r="CC42" s="55">
        <f ca="1">CA42-MAX($CA42:CA$258)</f>
        <v>-63.727712275097474</v>
      </c>
      <c r="CD42" s="56">
        <f ca="1">(CA42-MAX($CA42:CA$258))/MAX($CA42:CA$258)</f>
        <v>-1.0871638374976173E-2</v>
      </c>
    </row>
    <row r="43" spans="1:82" s="58" customFormat="1" x14ac:dyDescent="0.25">
      <c r="A43" s="54">
        <v>44182</v>
      </c>
      <c r="B43" s="55">
        <v>10.836</v>
      </c>
      <c r="C43" s="55">
        <v>10.836</v>
      </c>
      <c r="D43" s="55">
        <v>10.712</v>
      </c>
      <c r="E43" s="55">
        <v>10.768000000000001</v>
      </c>
      <c r="F43" s="56">
        <f t="shared" si="0"/>
        <v>-9.2781592132118451E-4</v>
      </c>
      <c r="G43" s="57"/>
      <c r="H43" s="56"/>
      <c r="I43" s="17"/>
      <c r="J43" s="55">
        <f ca="1">AVERAGE(E43:OFFSET(E43,$J$3-1,0))</f>
        <v>10.7484</v>
      </c>
      <c r="K43" s="55">
        <f ca="1">AVERAGE(E43:OFFSET(E43,$K$3-1,0))</f>
        <v>10.576699999999999</v>
      </c>
      <c r="M43" s="58">
        <f t="shared" ca="1" si="27"/>
        <v>0</v>
      </c>
      <c r="N43" s="58">
        <f t="shared" ca="1" si="1"/>
        <v>0</v>
      </c>
      <c r="O43" s="58">
        <f t="shared" ca="1" si="2"/>
        <v>1</v>
      </c>
      <c r="P43" s="58">
        <f t="shared" ca="1" si="47"/>
        <v>31</v>
      </c>
      <c r="R43" s="56">
        <f t="shared" ca="1" si="4"/>
        <v>0</v>
      </c>
      <c r="S43" s="76">
        <f t="shared" ca="1" si="5"/>
        <v>0</v>
      </c>
      <c r="T43" s="55">
        <f t="shared" ca="1" si="6"/>
        <v>516.74641833194119</v>
      </c>
      <c r="U43" s="56">
        <f t="shared" ca="1" si="7"/>
        <v>-9.2781592132118451E-4</v>
      </c>
      <c r="V43" s="55">
        <f t="shared" ca="1" si="28"/>
        <v>5564.3254325983435</v>
      </c>
      <c r="W43" s="55">
        <f t="shared" ca="1" si="8"/>
        <v>0</v>
      </c>
      <c r="X43" s="55">
        <f ca="1">V43-MAX(V43:$V$258)</f>
        <v>-261.47368767596345</v>
      </c>
      <c r="Y43" s="56">
        <f ca="1">(V43-MAX(V43:$V$258))/MAX(V43:$V$258)</f>
        <v>-4.4882029448288285E-2</v>
      </c>
      <c r="Z43" s="56"/>
      <c r="AA43" s="17"/>
      <c r="AB43" s="55">
        <f ca="1">E43*(2/($AB$3+1))+IF(AB44=0,AVERAGE(E44:OFFSET(E44,$AB$3-1,0))*(1-(2/($AB$3+1))),AB44*(1-(2/($AB$3+1))))</f>
        <v>10.79531019991069</v>
      </c>
      <c r="AC43" s="59">
        <f ca="1">E43*(2/($AC$3+1))+IF(AC44=0,AVERAGE(E44:OFFSET(E44,$AC$3-1,0))*(1-(2/($AC$3+1))),AC44*(1-(2/($AC$3+1))))</f>
        <v>10.434447512188562</v>
      </c>
      <c r="AE43" s="58">
        <f t="shared" ca="1" si="39"/>
        <v>0</v>
      </c>
      <c r="AF43" s="58">
        <f t="shared" ca="1" si="9"/>
        <v>0</v>
      </c>
      <c r="AG43" s="58">
        <f t="shared" ca="1" si="10"/>
        <v>1</v>
      </c>
      <c r="AH43" s="58">
        <f t="shared" ca="1" si="49"/>
        <v>32</v>
      </c>
      <c r="AJ43" s="56">
        <f t="shared" ca="1" si="29"/>
        <v>0</v>
      </c>
      <c r="AK43" s="76">
        <f t="shared" ca="1" si="30"/>
        <v>0</v>
      </c>
      <c r="AL43" s="55">
        <f t="shared" ca="1" si="31"/>
        <v>561.3210400552565</v>
      </c>
      <c r="AM43" s="56">
        <f t="shared" ca="1" si="12"/>
        <v>-9.2781592132118451E-4</v>
      </c>
      <c r="AN43" s="55">
        <f t="shared" ca="1" si="13"/>
        <v>6044.3049593150063</v>
      </c>
      <c r="AO43" s="55">
        <f t="shared" ca="1" si="14"/>
        <v>0</v>
      </c>
      <c r="AP43" s="55">
        <f ca="1">AN43-MAX(AN43:$AN$258)</f>
        <v>-284.02844626796195</v>
      </c>
      <c r="AQ43" s="56">
        <f ca="1">(AN43-MAX(AN43:$AN$258))/MAX(AN43:$AN$258)</f>
        <v>-4.4882029448288389E-2</v>
      </c>
      <c r="AS43" s="55">
        <f t="shared" si="32"/>
        <v>-9.9999999999997868E-3</v>
      </c>
      <c r="AT43" s="55">
        <f t="shared" si="33"/>
        <v>0</v>
      </c>
      <c r="AU43" s="55">
        <f t="shared" si="34"/>
        <v>9.9999999999997868E-3</v>
      </c>
      <c r="AV43" s="55">
        <f ca="1">IF(AV44=0,AVERAGE(AT43:OFFSET(AT43,$AZ$3-1,0)),(AV44*($AZ$3-1)+AT43)/$AZ$3)</f>
        <v>8.7008618454708642E-2</v>
      </c>
      <c r="AW43" s="55">
        <f ca="1">IF(AW44=0,AVERAGE(AU43:OFFSET(AU43,$AZ$3-1,0)),(AW44*($AZ$3-1)+AU43)/$AZ$3)</f>
        <v>6.6919761801926575E-2</v>
      </c>
      <c r="AX43" s="55">
        <f t="shared" ca="1" si="35"/>
        <v>1.3001931882579374</v>
      </c>
      <c r="AY43" s="55"/>
      <c r="AZ43" s="55">
        <f t="shared" ca="1" si="15"/>
        <v>56.525390775661116</v>
      </c>
      <c r="BB43" s="58">
        <f t="shared" ca="1" si="16"/>
        <v>0</v>
      </c>
      <c r="BC43" s="58">
        <f t="shared" ca="1" si="17"/>
        <v>0</v>
      </c>
      <c r="BD43" s="58">
        <f t="shared" ca="1" si="40"/>
        <v>1</v>
      </c>
      <c r="BE43" s="58">
        <f t="shared" ca="1" si="50"/>
        <v>32</v>
      </c>
      <c r="BG43" s="56">
        <f t="shared" ca="1" si="19"/>
        <v>0</v>
      </c>
      <c r="BH43" s="55">
        <f t="shared" ca="1" si="20"/>
        <v>0</v>
      </c>
      <c r="BI43" s="55">
        <f t="shared" ca="1" si="41"/>
        <v>565.51590107159052</v>
      </c>
      <c r="BJ43" s="56">
        <f t="shared" ca="1" si="36"/>
        <v>-9.2781592132118451E-4</v>
      </c>
      <c r="BK43" s="55">
        <f t="shared" ca="1" si="46"/>
        <v>6089.475222738889</v>
      </c>
      <c r="BL43" s="55">
        <f t="shared" ca="1" si="37"/>
        <v>0</v>
      </c>
      <c r="BM43" s="55">
        <f ca="1">BK43-MAX(BK43:$BK$258)</f>
        <v>-286.15104594222612</v>
      </c>
      <c r="BN43" s="56">
        <f ca="1">(BK43-MAX(BK43:$BK$258))/MAX(BK43:$BK$258)</f>
        <v>-4.4882029448288278E-2</v>
      </c>
      <c r="BO43" s="17"/>
      <c r="BP43" s="55">
        <f t="shared" ca="1" si="21"/>
        <v>-1.6081871345029253</v>
      </c>
      <c r="BR43" s="58">
        <f t="shared" ca="1" si="48"/>
        <v>0</v>
      </c>
      <c r="BS43" s="58">
        <f t="shared" ca="1" si="23"/>
        <v>0</v>
      </c>
      <c r="BT43" s="58">
        <f t="shared" ca="1" si="42"/>
        <v>0</v>
      </c>
      <c r="BU43" s="58">
        <f t="shared" ca="1" si="24"/>
        <v>32</v>
      </c>
      <c r="BW43" s="56">
        <f t="shared" ca="1" si="25"/>
        <v>0</v>
      </c>
      <c r="BX43" s="76">
        <f t="shared" ca="1" si="26"/>
        <v>0</v>
      </c>
      <c r="BY43" s="55">
        <f t="shared" ca="1" si="43"/>
        <v>0</v>
      </c>
      <c r="BZ43" s="56">
        <f t="shared" ca="1" si="44"/>
        <v>0</v>
      </c>
      <c r="CA43" s="55">
        <f t="shared" ca="1" si="51"/>
        <v>5798.1037869939482</v>
      </c>
      <c r="CB43" s="55">
        <f t="shared" ca="1" si="38"/>
        <v>0</v>
      </c>
      <c r="CC43" s="55">
        <f ca="1">CA43-MAX($CA43:CA$258)</f>
        <v>-63.727712275097474</v>
      </c>
      <c r="CD43" s="56">
        <f ca="1">(CA43-MAX($CA43:CA$258))/MAX($CA43:CA$258)</f>
        <v>-1.0871638374976173E-2</v>
      </c>
    </row>
    <row r="44" spans="1:82" s="58" customFormat="1" x14ac:dyDescent="0.25">
      <c r="A44" s="54">
        <v>44181</v>
      </c>
      <c r="B44" s="55">
        <v>10.87</v>
      </c>
      <c r="C44" s="55">
        <v>10.956</v>
      </c>
      <c r="D44" s="55">
        <v>10.718</v>
      </c>
      <c r="E44" s="55">
        <v>10.778</v>
      </c>
      <c r="F44" s="56">
        <f t="shared" si="0"/>
        <v>-1.0102865540044026E-2</v>
      </c>
      <c r="G44" s="57"/>
      <c r="H44" s="56"/>
      <c r="I44" s="17"/>
      <c r="J44" s="55">
        <f ca="1">AVERAGE(E44:OFFSET(E44,$J$3-1,0))</f>
        <v>10.7524</v>
      </c>
      <c r="K44" s="55">
        <f ca="1">AVERAGE(E44:OFFSET(E44,$K$3-1,0))</f>
        <v>10.507233333333335</v>
      </c>
      <c r="M44" s="58">
        <f t="shared" ca="1" si="27"/>
        <v>0</v>
      </c>
      <c r="N44" s="58">
        <f t="shared" ca="1" si="1"/>
        <v>0</v>
      </c>
      <c r="O44" s="58">
        <f t="shared" ca="1" si="2"/>
        <v>1</v>
      </c>
      <c r="P44" s="58">
        <f t="shared" ca="1" si="47"/>
        <v>30</v>
      </c>
      <c r="R44" s="56">
        <f t="shared" ca="1" si="4"/>
        <v>0</v>
      </c>
      <c r="S44" s="76">
        <f t="shared" ca="1" si="5"/>
        <v>0</v>
      </c>
      <c r="T44" s="55">
        <f t="shared" ca="1" si="6"/>
        <v>516.74641833194119</v>
      </c>
      <c r="U44" s="56">
        <f t="shared" ca="1" si="7"/>
        <v>-1.0102865540044026E-2</v>
      </c>
      <c r="V44" s="55">
        <f t="shared" ca="1" si="28"/>
        <v>5569.4928967816631</v>
      </c>
      <c r="W44" s="55">
        <f t="shared" ca="1" si="8"/>
        <v>0</v>
      </c>
      <c r="X44" s="55">
        <f ca="1">V44-MAX(V44:$V$258)</f>
        <v>-256.30622349264377</v>
      </c>
      <c r="Y44" s="56">
        <f ca="1">(V44-MAX(V44:$V$258))/MAX(V44:$V$258)</f>
        <v>-4.3995032818875436E-2</v>
      </c>
      <c r="Z44" s="56"/>
      <c r="AA44" s="17"/>
      <c r="AB44" s="55">
        <f ca="1">E44*(2/($AB$3+1))+IF(AB45=0,AVERAGE(E45:OFFSET(E45,$AB$3-1,0))*(1-(2/($AB$3+1))),AB45*(1-(2/($AB$3+1))))</f>
        <v>10.808965299866033</v>
      </c>
      <c r="AC44" s="59">
        <f ca="1">E44*(2/($AC$3+1))+IF(AC45=0,AVERAGE(E45:OFFSET(E45,$AC$3-1,0))*(1-(2/($AC$3+1))),AC45*(1-(2/($AC$3+1))))</f>
        <v>10.411443892339497</v>
      </c>
      <c r="AE44" s="58">
        <f t="shared" ca="1" si="39"/>
        <v>0</v>
      </c>
      <c r="AF44" s="58">
        <f t="shared" ca="1" si="9"/>
        <v>0</v>
      </c>
      <c r="AG44" s="58">
        <f t="shared" ca="1" si="10"/>
        <v>1</v>
      </c>
      <c r="AH44" s="58">
        <f t="shared" ca="1" si="49"/>
        <v>31</v>
      </c>
      <c r="AJ44" s="56">
        <f t="shared" ca="1" si="29"/>
        <v>0</v>
      </c>
      <c r="AK44" s="76">
        <f t="shared" ca="1" si="30"/>
        <v>0</v>
      </c>
      <c r="AL44" s="55">
        <f t="shared" ca="1" si="31"/>
        <v>561.3210400552565</v>
      </c>
      <c r="AM44" s="56">
        <f t="shared" ca="1" si="12"/>
        <v>-1.0102865540044026E-2</v>
      </c>
      <c r="AN44" s="55">
        <f t="shared" ca="1" si="13"/>
        <v>6049.9181697155591</v>
      </c>
      <c r="AO44" s="55">
        <f t="shared" ca="1" si="14"/>
        <v>0</v>
      </c>
      <c r="AP44" s="55">
        <f ca="1">AN44-MAX(AN44:$AN$258)</f>
        <v>-278.41523586740914</v>
      </c>
      <c r="AQ44" s="56">
        <f ca="1">(AN44-MAX(AN44:$AN$258))/MAX(AN44:$AN$258)</f>
        <v>-4.3995032818875547E-2</v>
      </c>
      <c r="AS44" s="55">
        <f t="shared" si="32"/>
        <v>-0.10999999999999943</v>
      </c>
      <c r="AT44" s="55">
        <f t="shared" si="33"/>
        <v>0</v>
      </c>
      <c r="AU44" s="55">
        <f t="shared" si="34"/>
        <v>0.10999999999999943</v>
      </c>
      <c r="AV44" s="55">
        <f ca="1">IF(AV45=0,AVERAGE(AT44:OFFSET(AT44,$AZ$3-1,0)),(AV45*($AZ$3-1)+AT44)/$AZ$3)</f>
        <v>9.3701589105070843E-2</v>
      </c>
      <c r="AW44" s="55">
        <f ca="1">IF(AW45=0,AVERAGE(AU44:OFFSET(AU44,$AZ$3-1,0)),(AW45*($AZ$3-1)+AU44)/$AZ$3)</f>
        <v>7.1298205017459412E-2</v>
      </c>
      <c r="AX44" s="55">
        <f t="shared" ca="1" si="35"/>
        <v>1.3142208710882037</v>
      </c>
      <c r="AY44" s="55"/>
      <c r="AZ44" s="55">
        <f t="shared" ca="1" si="15"/>
        <v>56.788912739786362</v>
      </c>
      <c r="BB44" s="58">
        <f t="shared" ca="1" si="16"/>
        <v>0</v>
      </c>
      <c r="BC44" s="58">
        <f t="shared" ca="1" si="17"/>
        <v>0</v>
      </c>
      <c r="BD44" s="58">
        <f t="shared" ca="1" si="40"/>
        <v>1</v>
      </c>
      <c r="BE44" s="58">
        <f t="shared" ca="1" si="50"/>
        <v>31</v>
      </c>
      <c r="BG44" s="56">
        <f t="shared" ca="1" si="19"/>
        <v>0</v>
      </c>
      <c r="BH44" s="55">
        <f t="shared" ca="1" si="20"/>
        <v>0</v>
      </c>
      <c r="BI44" s="55">
        <f t="shared" ca="1" si="41"/>
        <v>565.51590107159052</v>
      </c>
      <c r="BJ44" s="56">
        <f t="shared" ca="1" si="36"/>
        <v>-1.0102865540044026E-2</v>
      </c>
      <c r="BK44" s="55">
        <f t="shared" ca="1" si="46"/>
        <v>6095.1303817496046</v>
      </c>
      <c r="BL44" s="55">
        <f t="shared" ca="1" si="37"/>
        <v>0</v>
      </c>
      <c r="BM44" s="55">
        <f ca="1">BK44-MAX(BK44:$BK$258)</f>
        <v>-280.49588693151054</v>
      </c>
      <c r="BN44" s="56">
        <f ca="1">(BK44-MAX(BK44:$BK$258))/MAX(BK44:$BK$258)</f>
        <v>-4.3995032818875519E-2</v>
      </c>
      <c r="BO44" s="17"/>
      <c r="BP44" s="55">
        <f t="shared" ca="1" si="21"/>
        <v>1.430453604366666</v>
      </c>
      <c r="BR44" s="58">
        <f t="shared" ca="1" si="48"/>
        <v>0</v>
      </c>
      <c r="BS44" s="58">
        <f t="shared" ca="1" si="23"/>
        <v>0</v>
      </c>
      <c r="BT44" s="58">
        <f t="shared" ca="1" si="42"/>
        <v>0</v>
      </c>
      <c r="BU44" s="58">
        <f t="shared" ca="1" si="24"/>
        <v>31</v>
      </c>
      <c r="BW44" s="56">
        <f t="shared" ca="1" si="25"/>
        <v>0</v>
      </c>
      <c r="BX44" s="76">
        <f t="shared" ca="1" si="26"/>
        <v>0</v>
      </c>
      <c r="BY44" s="55">
        <f t="shared" ca="1" si="43"/>
        <v>0</v>
      </c>
      <c r="BZ44" s="56">
        <f t="shared" ca="1" si="44"/>
        <v>0</v>
      </c>
      <c r="CA44" s="55">
        <f t="shared" ca="1" si="51"/>
        <v>5798.1037869939482</v>
      </c>
      <c r="CB44" s="55">
        <f t="shared" ca="1" si="38"/>
        <v>0</v>
      </c>
      <c r="CC44" s="55">
        <f ca="1">CA44-MAX($CA44:CA$258)</f>
        <v>-63.727712275097474</v>
      </c>
      <c r="CD44" s="56">
        <f ca="1">(CA44-MAX($CA44:CA$258))/MAX($CA44:CA$258)</f>
        <v>-1.0871638374976173E-2</v>
      </c>
    </row>
    <row r="45" spans="1:82" s="58" customFormat="1" x14ac:dyDescent="0.25">
      <c r="A45" s="54">
        <v>44180</v>
      </c>
      <c r="B45" s="55">
        <v>10.686</v>
      </c>
      <c r="C45" s="55">
        <v>10.906000000000001</v>
      </c>
      <c r="D45" s="55">
        <v>10.672000000000001</v>
      </c>
      <c r="E45" s="55">
        <v>10.888</v>
      </c>
      <c r="F45" s="56">
        <f t="shared" si="0"/>
        <v>1.3591509960900972E-2</v>
      </c>
      <c r="G45" s="57"/>
      <c r="H45" s="56"/>
      <c r="I45" s="17"/>
      <c r="J45" s="55">
        <f ca="1">AVERAGE(E45:OFFSET(E45,$J$3-1,0))</f>
        <v>10.798000000000002</v>
      </c>
      <c r="K45" s="55">
        <f ca="1">AVERAGE(E45:OFFSET(E45,$K$3-1,0))</f>
        <v>10.436033333333334</v>
      </c>
      <c r="M45" s="58">
        <f t="shared" ca="1" si="27"/>
        <v>0</v>
      </c>
      <c r="N45" s="58">
        <f t="shared" ca="1" si="1"/>
        <v>0</v>
      </c>
      <c r="O45" s="58">
        <f t="shared" ca="1" si="2"/>
        <v>1</v>
      </c>
      <c r="P45" s="58">
        <f t="shared" ca="1" si="47"/>
        <v>29</v>
      </c>
      <c r="R45" s="56">
        <f t="shared" ca="1" si="4"/>
        <v>0</v>
      </c>
      <c r="S45" s="76">
        <f t="shared" ca="1" si="5"/>
        <v>0</v>
      </c>
      <c r="T45" s="55">
        <f t="shared" ca="1" si="6"/>
        <v>516.74641833194119</v>
      </c>
      <c r="U45" s="56">
        <f t="shared" ca="1" si="7"/>
        <v>1.3591509960900972E-2</v>
      </c>
      <c r="V45" s="55">
        <f t="shared" ca="1" si="28"/>
        <v>5626.335002798176</v>
      </c>
      <c r="W45" s="55">
        <f t="shared" ca="1" si="8"/>
        <v>0</v>
      </c>
      <c r="X45" s="55">
        <f ca="1">V45-MAX(V45:$V$258)</f>
        <v>-199.46411747613092</v>
      </c>
      <c r="Y45" s="56">
        <f ca="1">(V45-MAX(V45:$V$258))/MAX(V45:$V$258)</f>
        <v>-3.4238069895334663E-2</v>
      </c>
      <c r="Z45" s="56"/>
      <c r="AA45" s="17"/>
      <c r="AB45" s="55">
        <f ca="1">E45*(2/($AB$3+1))+IF(AB46=0,AVERAGE(E46:OFFSET(E46,$AB$3-1,0))*(1-(2/($AB$3+1))),AB46*(1-(2/($AB$3+1))))</f>
        <v>10.824447949799048</v>
      </c>
      <c r="AC45" s="59">
        <f ca="1">E45*(2/($AC$3+1))+IF(AC46=0,AVERAGE(E46:OFFSET(E46,$AC$3-1,0))*(1-(2/($AC$3+1))),AC46*(1-(2/($AC$3+1))))</f>
        <v>10.386164160776703</v>
      </c>
      <c r="AE45" s="58">
        <f t="shared" ca="1" si="39"/>
        <v>0</v>
      </c>
      <c r="AF45" s="58">
        <f t="shared" ca="1" si="9"/>
        <v>0</v>
      </c>
      <c r="AG45" s="58">
        <f t="shared" ca="1" si="10"/>
        <v>1</v>
      </c>
      <c r="AH45" s="58">
        <f t="shared" ca="1" si="49"/>
        <v>30</v>
      </c>
      <c r="AJ45" s="56">
        <f t="shared" ca="1" si="29"/>
        <v>0</v>
      </c>
      <c r="AK45" s="76">
        <f t="shared" ca="1" si="30"/>
        <v>0</v>
      </c>
      <c r="AL45" s="55">
        <f t="shared" ca="1" si="31"/>
        <v>561.3210400552565</v>
      </c>
      <c r="AM45" s="56">
        <f t="shared" ca="1" si="12"/>
        <v>1.3591509960900972E-2</v>
      </c>
      <c r="AN45" s="55">
        <f t="shared" ca="1" si="13"/>
        <v>6111.6634841216373</v>
      </c>
      <c r="AO45" s="55">
        <f t="shared" ca="1" si="14"/>
        <v>0</v>
      </c>
      <c r="AP45" s="55">
        <f ca="1">AN45-MAX(AN45:$AN$258)</f>
        <v>-216.66992146133089</v>
      </c>
      <c r="AQ45" s="56">
        <f ca="1">(AN45-MAX(AN45:$AN$258))/MAX(AN45:$AN$258)</f>
        <v>-3.4238069895334657E-2</v>
      </c>
      <c r="AS45" s="55">
        <f t="shared" si="32"/>
        <v>0.14599999999999902</v>
      </c>
      <c r="AT45" s="55">
        <f t="shared" si="33"/>
        <v>0.14599999999999902</v>
      </c>
      <c r="AU45" s="55">
        <f t="shared" si="34"/>
        <v>0</v>
      </c>
      <c r="AV45" s="55">
        <f ca="1">IF(AV46=0,AVERAGE(AT45:OFFSET(AT45,$AZ$3-1,0)),(AV46*($AZ$3-1)+AT45)/$AZ$3)</f>
        <v>0.10090940365161474</v>
      </c>
      <c r="AW45" s="55">
        <f ca="1">IF(AW46=0,AVERAGE(AU45:OFFSET(AU45,$AZ$3-1,0)),(AW46*($AZ$3-1)+AU45)/$AZ$3)</f>
        <v>6.8321143864956344E-2</v>
      </c>
      <c r="AX45" s="55">
        <f t="shared" ca="1" si="35"/>
        <v>1.4769864487496345</v>
      </c>
      <c r="AY45" s="55"/>
      <c r="AZ45" s="55">
        <f t="shared" ca="1" si="15"/>
        <v>59.628362096821604</v>
      </c>
      <c r="BB45" s="58">
        <f t="shared" ca="1" si="16"/>
        <v>0</v>
      </c>
      <c r="BC45" s="58">
        <f t="shared" ca="1" si="17"/>
        <v>0</v>
      </c>
      <c r="BD45" s="58">
        <f t="shared" ca="1" si="40"/>
        <v>1</v>
      </c>
      <c r="BE45" s="58">
        <f t="shared" ca="1" si="50"/>
        <v>30</v>
      </c>
      <c r="BG45" s="56">
        <f t="shared" ca="1" si="19"/>
        <v>0</v>
      </c>
      <c r="BH45" s="55">
        <f t="shared" ca="1" si="20"/>
        <v>0</v>
      </c>
      <c r="BI45" s="55">
        <f t="shared" ca="1" si="41"/>
        <v>565.51590107159052</v>
      </c>
      <c r="BJ45" s="56">
        <f t="shared" ca="1" si="36"/>
        <v>1.3591509960900972E-2</v>
      </c>
      <c r="BK45" s="55">
        <f t="shared" ca="1" si="46"/>
        <v>6157.3371308674796</v>
      </c>
      <c r="BL45" s="55">
        <f t="shared" ca="1" si="37"/>
        <v>0</v>
      </c>
      <c r="BM45" s="55">
        <f ca="1">BK45-MAX(BK45:$BK$258)</f>
        <v>-218.28913781363553</v>
      </c>
      <c r="BN45" s="56">
        <f ca="1">(BK45-MAX(BK45:$BK$258))/MAX(BK45:$BK$258)</f>
        <v>-3.4238069895334629E-2</v>
      </c>
      <c r="BO45" s="17"/>
      <c r="BP45" s="55">
        <f t="shared" ca="1" si="21"/>
        <v>-0.293040293040292</v>
      </c>
      <c r="BR45" s="58">
        <f t="shared" ca="1" si="48"/>
        <v>0</v>
      </c>
      <c r="BS45" s="58">
        <f t="shared" ca="1" si="23"/>
        <v>0</v>
      </c>
      <c r="BT45" s="58">
        <f t="shared" ca="1" si="42"/>
        <v>0</v>
      </c>
      <c r="BU45" s="58">
        <f t="shared" ca="1" si="24"/>
        <v>30</v>
      </c>
      <c r="BW45" s="56">
        <f t="shared" ca="1" si="25"/>
        <v>0</v>
      </c>
      <c r="BX45" s="76">
        <f t="shared" ca="1" si="26"/>
        <v>0</v>
      </c>
      <c r="BY45" s="55">
        <f t="shared" ca="1" si="43"/>
        <v>0</v>
      </c>
      <c r="BZ45" s="56">
        <f t="shared" ca="1" si="44"/>
        <v>0</v>
      </c>
      <c r="CA45" s="55">
        <f t="shared" ca="1" si="51"/>
        <v>5798.1037869939482</v>
      </c>
      <c r="CB45" s="55">
        <f t="shared" ca="1" si="38"/>
        <v>0</v>
      </c>
      <c r="CC45" s="55">
        <f ca="1">CA45-MAX($CA45:CA$258)</f>
        <v>-63.727712275097474</v>
      </c>
      <c r="CD45" s="56">
        <f ca="1">(CA45-MAX($CA45:CA$258))/MAX($CA45:CA$258)</f>
        <v>-1.0871638374976173E-2</v>
      </c>
    </row>
    <row r="46" spans="1:82" s="58" customFormat="1" x14ac:dyDescent="0.25">
      <c r="A46" s="54">
        <v>44179</v>
      </c>
      <c r="B46" s="55">
        <v>10.762</v>
      </c>
      <c r="C46" s="55">
        <v>10.958</v>
      </c>
      <c r="D46" s="55">
        <v>10.742000000000001</v>
      </c>
      <c r="E46" s="55">
        <v>10.742000000000001</v>
      </c>
      <c r="F46" s="56">
        <f t="shared" si="0"/>
        <v>1.6657202347151179E-2</v>
      </c>
      <c r="G46" s="57"/>
      <c r="H46" s="56"/>
      <c r="I46" s="17"/>
      <c r="J46" s="55">
        <f ca="1">AVERAGE(E46:OFFSET(E46,$J$3-1,0))</f>
        <v>10.810400000000001</v>
      </c>
      <c r="K46" s="55">
        <f ca="1">AVERAGE(E46:OFFSET(E46,$K$3-1,0))</f>
        <v>10.364833333333335</v>
      </c>
      <c r="M46" s="58">
        <f t="shared" ca="1" si="27"/>
        <v>0</v>
      </c>
      <c r="N46" s="58">
        <f t="shared" ca="1" si="1"/>
        <v>0</v>
      </c>
      <c r="O46" s="58">
        <f t="shared" ca="1" si="2"/>
        <v>1</v>
      </c>
      <c r="P46" s="58">
        <f t="shared" ca="1" si="47"/>
        <v>28</v>
      </c>
      <c r="R46" s="56">
        <f t="shared" ca="1" si="4"/>
        <v>0</v>
      </c>
      <c r="S46" s="76">
        <f t="shared" ca="1" si="5"/>
        <v>0</v>
      </c>
      <c r="T46" s="55">
        <f t="shared" ca="1" si="6"/>
        <v>516.74641833194119</v>
      </c>
      <c r="U46" s="56">
        <f t="shared" ca="1" si="7"/>
        <v>1.6657202347151179E-2</v>
      </c>
      <c r="V46" s="55">
        <f t="shared" ca="1" si="28"/>
        <v>5550.8900257217138</v>
      </c>
      <c r="W46" s="55">
        <f t="shared" ca="1" si="8"/>
        <v>0</v>
      </c>
      <c r="X46" s="55">
        <f ca="1">V46-MAX(V46:$V$258)</f>
        <v>-274.90909455259316</v>
      </c>
      <c r="Y46" s="56">
        <f ca="1">(V46-MAX(V46:$V$258))/MAX(V46:$V$258)</f>
        <v>-4.7188220684761459E-2</v>
      </c>
      <c r="Z46" s="56"/>
      <c r="AA46" s="17"/>
      <c r="AB46" s="55">
        <f ca="1">E46*(2/($AB$3+1))+IF(AB47=0,AVERAGE(E47:OFFSET(E47,$AB$3-1,0))*(1-(2/($AB$3+1))),AB47*(1-(2/($AB$3+1))))</f>
        <v>10.792671924698571</v>
      </c>
      <c r="AC46" s="59">
        <f ca="1">E46*(2/($AC$3+1))+IF(AC47=0,AVERAGE(E47:OFFSET(E47,$AC$3-1,0))*(1-(2/($AC$3+1))),AC47*(1-(2/($AC$3+1))))</f>
        <v>10.351554792554406</v>
      </c>
      <c r="AE46" s="58">
        <f t="shared" ca="1" si="39"/>
        <v>0</v>
      </c>
      <c r="AF46" s="58">
        <f t="shared" ca="1" si="9"/>
        <v>0</v>
      </c>
      <c r="AG46" s="58">
        <f t="shared" ca="1" si="10"/>
        <v>1</v>
      </c>
      <c r="AH46" s="58">
        <f t="shared" ca="1" si="49"/>
        <v>29</v>
      </c>
      <c r="AJ46" s="56">
        <f t="shared" ca="1" si="29"/>
        <v>0</v>
      </c>
      <c r="AK46" s="76">
        <f t="shared" ca="1" si="30"/>
        <v>0</v>
      </c>
      <c r="AL46" s="55">
        <f t="shared" ca="1" si="31"/>
        <v>561.3210400552565</v>
      </c>
      <c r="AM46" s="56">
        <f t="shared" ca="1" si="12"/>
        <v>1.6657202347151179E-2</v>
      </c>
      <c r="AN46" s="55">
        <f t="shared" ca="1" si="13"/>
        <v>6029.7106122735704</v>
      </c>
      <c r="AO46" s="55">
        <f t="shared" ca="1" si="14"/>
        <v>0</v>
      </c>
      <c r="AP46" s="55">
        <f ca="1">AN46-MAX(AN46:$AN$258)</f>
        <v>-298.62279330939782</v>
      </c>
      <c r="AQ46" s="56">
        <f ca="1">(AN46-MAX(AN46:$AN$258))/MAX(AN46:$AN$258)</f>
        <v>-4.7188220684761563E-2</v>
      </c>
      <c r="AS46" s="55">
        <f t="shared" si="32"/>
        <v>0.17600000000000016</v>
      </c>
      <c r="AT46" s="55">
        <f t="shared" si="33"/>
        <v>0.17600000000000016</v>
      </c>
      <c r="AU46" s="55">
        <f t="shared" si="34"/>
        <v>0</v>
      </c>
      <c r="AV46" s="55">
        <f ca="1">IF(AV47=0,AVERAGE(AT46:OFFSET(AT46,$AZ$3-1,0)),(AV47*($AZ$3-1)+AT46)/$AZ$3)</f>
        <v>9.7440896240200581E-2</v>
      </c>
      <c r="AW46" s="55">
        <f ca="1">IF(AW47=0,AVERAGE(AU46:OFFSET(AU46,$AZ$3-1,0)),(AW47*($AZ$3-1)+AU46)/$AZ$3)</f>
        <v>7.3576616469952991E-2</v>
      </c>
      <c r="AX46" s="55">
        <f t="shared" ca="1" si="35"/>
        <v>1.3243459799485779</v>
      </c>
      <c r="AY46" s="55"/>
      <c r="AZ46" s="55">
        <f t="shared" ca="1" si="15"/>
        <v>56.977145028033938</v>
      </c>
      <c r="BB46" s="58">
        <f t="shared" ca="1" si="16"/>
        <v>0</v>
      </c>
      <c r="BC46" s="58">
        <f t="shared" ca="1" si="17"/>
        <v>0</v>
      </c>
      <c r="BD46" s="58">
        <f t="shared" ca="1" si="40"/>
        <v>1</v>
      </c>
      <c r="BE46" s="58">
        <f t="shared" ca="1" si="50"/>
        <v>29</v>
      </c>
      <c r="BG46" s="56">
        <f t="shared" ca="1" si="19"/>
        <v>0</v>
      </c>
      <c r="BH46" s="55">
        <f t="shared" ca="1" si="20"/>
        <v>0</v>
      </c>
      <c r="BI46" s="55">
        <f t="shared" ca="1" si="41"/>
        <v>565.51590107159052</v>
      </c>
      <c r="BJ46" s="56">
        <f t="shared" ca="1" si="36"/>
        <v>1.6657202347151179E-2</v>
      </c>
      <c r="BK46" s="55">
        <f t="shared" ca="1" si="46"/>
        <v>6074.7718093110279</v>
      </c>
      <c r="BL46" s="55">
        <f t="shared" ca="1" si="37"/>
        <v>0</v>
      </c>
      <c r="BM46" s="55">
        <f ca="1">BK46-MAX(BK46:$BK$258)</f>
        <v>-300.85445937008717</v>
      </c>
      <c r="BN46" s="56">
        <f ca="1">(BK46-MAX(BK46:$BK$258))/MAX(BK46:$BK$258)</f>
        <v>-4.7188220684761528E-2</v>
      </c>
      <c r="BO46" s="17"/>
      <c r="BP46" s="55">
        <f t="shared" ca="1" si="21"/>
        <v>-0.95887884934536816</v>
      </c>
      <c r="BR46" s="58">
        <f t="shared" ca="1" si="48"/>
        <v>0</v>
      </c>
      <c r="BS46" s="58">
        <f t="shared" ca="1" si="23"/>
        <v>0</v>
      </c>
      <c r="BT46" s="58">
        <f t="shared" ca="1" si="42"/>
        <v>0</v>
      </c>
      <c r="BU46" s="58">
        <f t="shared" ca="1" si="24"/>
        <v>29</v>
      </c>
      <c r="BW46" s="56">
        <f t="shared" ca="1" si="25"/>
        <v>0</v>
      </c>
      <c r="BX46" s="76">
        <f t="shared" ca="1" si="26"/>
        <v>0</v>
      </c>
      <c r="BY46" s="55">
        <f t="shared" ca="1" si="43"/>
        <v>0</v>
      </c>
      <c r="BZ46" s="56">
        <f t="shared" ca="1" si="44"/>
        <v>0</v>
      </c>
      <c r="CA46" s="55">
        <f t="shared" ca="1" si="51"/>
        <v>5798.1037869939482</v>
      </c>
      <c r="CB46" s="55">
        <f t="shared" ca="1" si="38"/>
        <v>0</v>
      </c>
      <c r="CC46" s="55">
        <f ca="1">CA46-MAX($CA46:CA$258)</f>
        <v>-63.727712275097474</v>
      </c>
      <c r="CD46" s="56">
        <f ca="1">(CA46-MAX($CA46:CA$258))/MAX($CA46:CA$258)</f>
        <v>-1.0871638374976173E-2</v>
      </c>
    </row>
    <row r="47" spans="1:82" s="58" customFormat="1" x14ac:dyDescent="0.25">
      <c r="A47" s="54">
        <v>44176</v>
      </c>
      <c r="B47" s="55">
        <v>10.795999999999999</v>
      </c>
      <c r="C47" s="55">
        <v>10.795999999999999</v>
      </c>
      <c r="D47" s="55">
        <v>10.472</v>
      </c>
      <c r="E47" s="55">
        <v>10.566000000000001</v>
      </c>
      <c r="F47" s="56">
        <f t="shared" si="0"/>
        <v>-2.0578420467185721E-2</v>
      </c>
      <c r="G47" s="57"/>
      <c r="H47" s="56"/>
      <c r="I47" s="17"/>
      <c r="J47" s="55">
        <f ca="1">AVERAGE(E47:OFFSET(E47,$J$3-1,0))</f>
        <v>10.869200000000001</v>
      </c>
      <c r="K47" s="55">
        <f ca="1">AVERAGE(E47:OFFSET(E47,$K$3-1,0))</f>
        <v>10.286566666666667</v>
      </c>
      <c r="M47" s="58">
        <f t="shared" ca="1" si="27"/>
        <v>0</v>
      </c>
      <c r="N47" s="58">
        <f t="shared" ca="1" si="1"/>
        <v>0</v>
      </c>
      <c r="O47" s="58">
        <f t="shared" ca="1" si="2"/>
        <v>1</v>
      </c>
      <c r="P47" s="58">
        <f t="shared" ca="1" si="47"/>
        <v>27</v>
      </c>
      <c r="R47" s="56">
        <f t="shared" ca="1" si="4"/>
        <v>0</v>
      </c>
      <c r="S47" s="76">
        <f t="shared" ca="1" si="5"/>
        <v>0</v>
      </c>
      <c r="T47" s="55">
        <f t="shared" ca="1" si="6"/>
        <v>516.74641833194119</v>
      </c>
      <c r="U47" s="56">
        <f t="shared" ca="1" si="7"/>
        <v>-2.0578420467185721E-2</v>
      </c>
      <c r="V47" s="55">
        <f t="shared" ca="1" si="28"/>
        <v>5459.9426560952925</v>
      </c>
      <c r="W47" s="55">
        <f t="shared" ca="1" si="8"/>
        <v>0</v>
      </c>
      <c r="X47" s="55">
        <f ca="1">V47-MAX(V47:$V$258)</f>
        <v>-365.85646417901444</v>
      </c>
      <c r="Y47" s="56">
        <f ca="1">(V47-MAX(V47:$V$258))/MAX(V47:$V$258)</f>
        <v>-6.2799361362426809E-2</v>
      </c>
      <c r="Z47" s="56"/>
      <c r="AA47" s="17"/>
      <c r="AB47" s="55">
        <f ca="1">E47*(2/($AB$3+1))+IF(AB48=0,AVERAGE(E48:OFFSET(E48,$AB$3-1,0))*(1-(2/($AB$3+1))),AB48*(1-(2/($AB$3+1))))</f>
        <v>10.818007887047855</v>
      </c>
      <c r="AC47" s="59">
        <f ca="1">E47*(2/($AC$3+1))+IF(AC48=0,AVERAGE(E48:OFFSET(E48,$AC$3-1,0))*(1-(2/($AC$3+1))),AC48*(1-(2/($AC$3+1))))</f>
        <v>10.324627536868503</v>
      </c>
      <c r="AE47" s="58">
        <f t="shared" ca="1" si="39"/>
        <v>0</v>
      </c>
      <c r="AF47" s="58">
        <f t="shared" ca="1" si="9"/>
        <v>0</v>
      </c>
      <c r="AG47" s="58">
        <f t="shared" ca="1" si="10"/>
        <v>1</v>
      </c>
      <c r="AH47" s="58">
        <f t="shared" ca="1" si="49"/>
        <v>28</v>
      </c>
      <c r="AJ47" s="56">
        <f t="shared" ca="1" si="29"/>
        <v>0</v>
      </c>
      <c r="AK47" s="76">
        <f t="shared" ca="1" si="30"/>
        <v>0</v>
      </c>
      <c r="AL47" s="55">
        <f t="shared" ca="1" si="31"/>
        <v>561.3210400552565</v>
      </c>
      <c r="AM47" s="56">
        <f t="shared" ca="1" si="12"/>
        <v>-2.0578420467185721E-2</v>
      </c>
      <c r="AN47" s="55">
        <f t="shared" ca="1" si="13"/>
        <v>5930.9181092238459</v>
      </c>
      <c r="AO47" s="55">
        <f t="shared" ca="1" si="14"/>
        <v>0</v>
      </c>
      <c r="AP47" s="55">
        <f ca="1">AN47-MAX(AN47:$AN$258)</f>
        <v>-397.41529635912229</v>
      </c>
      <c r="AQ47" s="56">
        <f ca="1">(AN47-MAX(AN47:$AN$258))/MAX(AN47:$AN$258)</f>
        <v>-6.2799361362426864E-2</v>
      </c>
      <c r="AS47" s="55">
        <f t="shared" si="32"/>
        <v>-0.22199999999999953</v>
      </c>
      <c r="AT47" s="55">
        <f t="shared" si="33"/>
        <v>0</v>
      </c>
      <c r="AU47" s="55">
        <f t="shared" si="34"/>
        <v>0.22199999999999953</v>
      </c>
      <c r="AV47" s="55">
        <f ca="1">IF(AV48=0,AVERAGE(AT47:OFFSET(AT47,$AZ$3-1,0)),(AV48*($AZ$3-1)+AT47)/$AZ$3)</f>
        <v>9.1397888258677534E-2</v>
      </c>
      <c r="AW47" s="55">
        <f ca="1">IF(AW48=0,AVERAGE(AU47:OFFSET(AU47,$AZ$3-1,0)),(AW48*($AZ$3-1)+AU47)/$AZ$3)</f>
        <v>7.923635619841092E-2</v>
      </c>
      <c r="AX47" s="55">
        <f t="shared" ca="1" si="35"/>
        <v>1.1534842418777267</v>
      </c>
      <c r="AY47" s="55"/>
      <c r="AZ47" s="55">
        <f t="shared" ca="1" si="15"/>
        <v>53.563625841624365</v>
      </c>
      <c r="BB47" s="58">
        <f t="shared" ca="1" si="16"/>
        <v>0</v>
      </c>
      <c r="BC47" s="58">
        <f t="shared" ca="1" si="17"/>
        <v>0</v>
      </c>
      <c r="BD47" s="58">
        <f t="shared" ca="1" si="40"/>
        <v>1</v>
      </c>
      <c r="BE47" s="58">
        <f t="shared" ca="1" si="50"/>
        <v>28</v>
      </c>
      <c r="BG47" s="56">
        <f t="shared" ca="1" si="19"/>
        <v>0</v>
      </c>
      <c r="BH47" s="55">
        <f t="shared" ca="1" si="20"/>
        <v>0</v>
      </c>
      <c r="BI47" s="55">
        <f t="shared" ca="1" si="41"/>
        <v>565.51590107159052</v>
      </c>
      <c r="BJ47" s="56">
        <f t="shared" ca="1" si="36"/>
        <v>-2.0578420467185721E-2</v>
      </c>
      <c r="BK47" s="55">
        <f t="shared" ca="1" si="46"/>
        <v>5975.2410107224287</v>
      </c>
      <c r="BL47" s="55">
        <f t="shared" ca="1" si="37"/>
        <v>0</v>
      </c>
      <c r="BM47" s="55">
        <f ca="1">BK47-MAX(BK47:$BK$258)</f>
        <v>-400.38525795868645</v>
      </c>
      <c r="BN47" s="56">
        <f ca="1">(BK47-MAX(BK47:$BK$258))/MAX(BK47:$BK$258)</f>
        <v>-6.279936136242685E-2</v>
      </c>
      <c r="BO47" s="17"/>
      <c r="BP47" s="55">
        <f t="shared" ca="1" si="21"/>
        <v>-3.6827711941659014</v>
      </c>
      <c r="BR47" s="58">
        <f t="shared" ca="1" si="48"/>
        <v>0</v>
      </c>
      <c r="BS47" s="58">
        <f t="shared" ca="1" si="23"/>
        <v>0</v>
      </c>
      <c r="BT47" s="58">
        <f t="shared" ca="1" si="42"/>
        <v>0</v>
      </c>
      <c r="BU47" s="58">
        <f t="shared" ca="1" si="24"/>
        <v>28</v>
      </c>
      <c r="BW47" s="56">
        <f t="shared" ca="1" si="25"/>
        <v>0</v>
      </c>
      <c r="BX47" s="76">
        <f t="shared" ca="1" si="26"/>
        <v>0</v>
      </c>
      <c r="BY47" s="55">
        <f t="shared" ca="1" si="43"/>
        <v>0</v>
      </c>
      <c r="BZ47" s="56">
        <f t="shared" ca="1" si="44"/>
        <v>0</v>
      </c>
      <c r="CA47" s="55">
        <f t="shared" ca="1" si="51"/>
        <v>5798.1037869939482</v>
      </c>
      <c r="CB47" s="55">
        <f t="shared" ca="1" si="38"/>
        <v>0</v>
      </c>
      <c r="CC47" s="55">
        <f ca="1">CA47-MAX($CA47:CA$258)</f>
        <v>-63.727712275097474</v>
      </c>
      <c r="CD47" s="56">
        <f ca="1">(CA47-MAX($CA47:CA$258))/MAX($CA47:CA$258)</f>
        <v>-1.0871638374976173E-2</v>
      </c>
    </row>
    <row r="48" spans="1:82" s="58" customFormat="1" x14ac:dyDescent="0.25">
      <c r="A48" s="54">
        <v>44175</v>
      </c>
      <c r="B48" s="55">
        <v>11.006</v>
      </c>
      <c r="C48" s="55">
        <v>11.023999999999999</v>
      </c>
      <c r="D48" s="55">
        <v>10.648</v>
      </c>
      <c r="E48" s="55">
        <v>10.788</v>
      </c>
      <c r="F48" s="56">
        <f t="shared" si="0"/>
        <v>-1.9807377793930603E-2</v>
      </c>
      <c r="G48" s="57"/>
      <c r="H48" s="56"/>
      <c r="I48" s="17"/>
      <c r="J48" s="55">
        <f ca="1">AVERAGE(E48:OFFSET(E48,$J$3-1,0))</f>
        <v>11.0108</v>
      </c>
      <c r="K48" s="55">
        <f ca="1">AVERAGE(E48:OFFSET(E48,$K$3-1,0))</f>
        <v>10.206133333333336</v>
      </c>
      <c r="M48" s="58">
        <f t="shared" ca="1" si="27"/>
        <v>0</v>
      </c>
      <c r="N48" s="58">
        <f t="shared" ca="1" si="1"/>
        <v>0</v>
      </c>
      <c r="O48" s="58">
        <f t="shared" ca="1" si="2"/>
        <v>1</v>
      </c>
      <c r="P48" s="58">
        <f t="shared" ca="1" si="47"/>
        <v>26</v>
      </c>
      <c r="R48" s="56">
        <f t="shared" ca="1" si="4"/>
        <v>0</v>
      </c>
      <c r="S48" s="76">
        <f t="shared" ca="1" si="5"/>
        <v>0</v>
      </c>
      <c r="T48" s="55">
        <f t="shared" ca="1" si="6"/>
        <v>516.74641833194119</v>
      </c>
      <c r="U48" s="56">
        <f t="shared" ca="1" si="7"/>
        <v>-1.9807377793930603E-2</v>
      </c>
      <c r="V48" s="55">
        <f t="shared" ca="1" si="28"/>
        <v>5574.6603609649828</v>
      </c>
      <c r="W48" s="55">
        <f t="shared" ca="1" si="8"/>
        <v>0</v>
      </c>
      <c r="X48" s="55">
        <f ca="1">V48-MAX(V48:$V$258)</f>
        <v>-251.13875930932409</v>
      </c>
      <c r="Y48" s="56">
        <f ca="1">(V48-MAX(V48:$V$258))/MAX(V48:$V$258)</f>
        <v>-4.310803618946258E-2</v>
      </c>
      <c r="Z48" s="56"/>
      <c r="AA48" s="17"/>
      <c r="AB48" s="55">
        <f ca="1">E48*(2/($AB$3+1))+IF(AB49=0,AVERAGE(E49:OFFSET(E49,$AB$3-1,0))*(1-(2/($AB$3+1))),AB49*(1-(2/($AB$3+1))))</f>
        <v>10.944011830571782</v>
      </c>
      <c r="AC48" s="59">
        <f ca="1">E48*(2/($AC$3+1))+IF(AC49=0,AVERAGE(E49:OFFSET(E49,$AC$3-1,0))*(1-(2/($AC$3+1))),AC49*(1-(2/($AC$3+1))))</f>
        <v>10.307981160100812</v>
      </c>
      <c r="AE48" s="58">
        <f t="shared" ca="1" si="39"/>
        <v>0</v>
      </c>
      <c r="AF48" s="58">
        <f t="shared" ca="1" si="9"/>
        <v>0</v>
      </c>
      <c r="AG48" s="58">
        <f t="shared" ca="1" si="10"/>
        <v>1</v>
      </c>
      <c r="AH48" s="58">
        <f t="shared" ca="1" si="49"/>
        <v>27</v>
      </c>
      <c r="AJ48" s="56">
        <f t="shared" ca="1" si="29"/>
        <v>0</v>
      </c>
      <c r="AK48" s="76">
        <f t="shared" ca="1" si="30"/>
        <v>0</v>
      </c>
      <c r="AL48" s="55">
        <f t="shared" ca="1" si="31"/>
        <v>561.3210400552565</v>
      </c>
      <c r="AM48" s="56">
        <f t="shared" ca="1" si="12"/>
        <v>-1.9807377793930603E-2</v>
      </c>
      <c r="AN48" s="55">
        <f t="shared" ca="1" si="13"/>
        <v>6055.5313801161128</v>
      </c>
      <c r="AO48" s="55">
        <f t="shared" ca="1" si="14"/>
        <v>0</v>
      </c>
      <c r="AP48" s="55">
        <f ca="1">AN48-MAX(AN48:$AN$258)</f>
        <v>-272.80202546685541</v>
      </c>
      <c r="AQ48" s="56">
        <f ca="1">(AN48-MAX(AN48:$AN$258))/MAX(AN48:$AN$258)</f>
        <v>-4.3108036189462552E-2</v>
      </c>
      <c r="AS48" s="55">
        <f t="shared" si="32"/>
        <v>-0.21799999999999997</v>
      </c>
      <c r="AT48" s="55">
        <f t="shared" si="33"/>
        <v>0</v>
      </c>
      <c r="AU48" s="55">
        <f t="shared" si="34"/>
        <v>0.21799999999999997</v>
      </c>
      <c r="AV48" s="55">
        <f ca="1">IF(AV49=0,AVERAGE(AT48:OFFSET(AT48,$AZ$3-1,0)),(AV49*($AZ$3-1)+AT48)/$AZ$3)</f>
        <v>9.8428495047806569E-2</v>
      </c>
      <c r="AW48" s="55">
        <f ca="1">IF(AW49=0,AVERAGE(AU48:OFFSET(AU48,$AZ$3-1,0)),(AW49*($AZ$3-1)+AU48)/$AZ$3)</f>
        <v>6.825453744444257E-2</v>
      </c>
      <c r="AX48" s="55">
        <f t="shared" ca="1" si="35"/>
        <v>1.4420798782487512</v>
      </c>
      <c r="AY48" s="55"/>
      <c r="AZ48" s="55">
        <f t="shared" ca="1" si="15"/>
        <v>59.051298489174989</v>
      </c>
      <c r="BB48" s="58">
        <f t="shared" ca="1" si="16"/>
        <v>0</v>
      </c>
      <c r="BC48" s="58">
        <f t="shared" ca="1" si="17"/>
        <v>0</v>
      </c>
      <c r="BD48" s="58">
        <f t="shared" ca="1" si="40"/>
        <v>1</v>
      </c>
      <c r="BE48" s="58">
        <f t="shared" ca="1" si="50"/>
        <v>27</v>
      </c>
      <c r="BG48" s="56">
        <f t="shared" ca="1" si="19"/>
        <v>0</v>
      </c>
      <c r="BH48" s="55">
        <f t="shared" ca="1" si="20"/>
        <v>0</v>
      </c>
      <c r="BI48" s="55">
        <f t="shared" ca="1" si="41"/>
        <v>565.51590107159052</v>
      </c>
      <c r="BJ48" s="56">
        <f t="shared" ca="1" si="36"/>
        <v>-1.9807377793930603E-2</v>
      </c>
      <c r="BK48" s="55">
        <f t="shared" ca="1" si="46"/>
        <v>6100.785540760322</v>
      </c>
      <c r="BL48" s="55">
        <f t="shared" ca="1" si="37"/>
        <v>0</v>
      </c>
      <c r="BM48" s="55">
        <f ca="1">BK48-MAX(BK48:$BK$258)</f>
        <v>-274.84072792079314</v>
      </c>
      <c r="BN48" s="56">
        <f ca="1">(BK48-MAX(BK48:$BK$258))/MAX(BK48:$BK$258)</f>
        <v>-4.3108036189462476E-2</v>
      </c>
      <c r="BO48" s="17"/>
      <c r="BP48" s="55">
        <f t="shared" ca="1" si="21"/>
        <v>-2.2117476432197192</v>
      </c>
      <c r="BR48" s="58">
        <f t="shared" ca="1" si="48"/>
        <v>0</v>
      </c>
      <c r="BS48" s="58">
        <f t="shared" ca="1" si="23"/>
        <v>0</v>
      </c>
      <c r="BT48" s="58">
        <f t="shared" ca="1" si="42"/>
        <v>0</v>
      </c>
      <c r="BU48" s="58">
        <f t="shared" ca="1" si="24"/>
        <v>27</v>
      </c>
      <c r="BW48" s="56">
        <f t="shared" ca="1" si="25"/>
        <v>0</v>
      </c>
      <c r="BX48" s="76">
        <f t="shared" ca="1" si="26"/>
        <v>0</v>
      </c>
      <c r="BY48" s="55">
        <f t="shared" ca="1" si="43"/>
        <v>0</v>
      </c>
      <c r="BZ48" s="56">
        <f t="shared" ca="1" si="44"/>
        <v>0</v>
      </c>
      <c r="CA48" s="55">
        <f t="shared" ca="1" si="51"/>
        <v>5798.1037869939482</v>
      </c>
      <c r="CB48" s="55">
        <f t="shared" ca="1" si="38"/>
        <v>0</v>
      </c>
      <c r="CC48" s="55">
        <f ca="1">CA48-MAX($CA48:CA$258)</f>
        <v>-63.727712275097474</v>
      </c>
      <c r="CD48" s="56">
        <f ca="1">(CA48-MAX($CA48:CA$258))/MAX($CA48:CA$258)</f>
        <v>-1.0871638374976173E-2</v>
      </c>
    </row>
    <row r="49" spans="1:82" s="58" customFormat="1" x14ac:dyDescent="0.25">
      <c r="A49" s="54">
        <v>44174</v>
      </c>
      <c r="B49" s="55">
        <v>11.032</v>
      </c>
      <c r="C49" s="55">
        <v>11.116</v>
      </c>
      <c r="D49" s="55">
        <v>11.002000000000001</v>
      </c>
      <c r="E49" s="55">
        <v>11.006</v>
      </c>
      <c r="F49" s="56">
        <f t="shared" si="0"/>
        <v>5.1141552511415611E-3</v>
      </c>
      <c r="G49" s="57"/>
      <c r="H49" s="56"/>
      <c r="I49" s="17"/>
      <c r="J49" s="55">
        <f ca="1">AVERAGE(E49:OFFSET(E49,$J$3-1,0))</f>
        <v>11.086400000000001</v>
      </c>
      <c r="K49" s="55">
        <f ca="1">AVERAGE(E49:OFFSET(E49,$K$3-1,0))</f>
        <v>10.114599999999999</v>
      </c>
      <c r="M49" s="58">
        <f t="shared" ca="1" si="27"/>
        <v>0</v>
      </c>
      <c r="N49" s="58">
        <f t="shared" ca="1" si="1"/>
        <v>0</v>
      </c>
      <c r="O49" s="58">
        <f t="shared" ca="1" si="2"/>
        <v>1</v>
      </c>
      <c r="P49" s="58">
        <f t="shared" ca="1" si="47"/>
        <v>25</v>
      </c>
      <c r="R49" s="56">
        <f t="shared" ca="1" si="4"/>
        <v>0</v>
      </c>
      <c r="S49" s="76">
        <f t="shared" ca="1" si="5"/>
        <v>0</v>
      </c>
      <c r="T49" s="55">
        <f t="shared" ca="1" si="6"/>
        <v>516.74641833194119</v>
      </c>
      <c r="U49" s="56">
        <f t="shared" ca="1" si="7"/>
        <v>5.1141552511415611E-3</v>
      </c>
      <c r="V49" s="55">
        <f t="shared" ca="1" si="28"/>
        <v>5687.3110801613466</v>
      </c>
      <c r="W49" s="55">
        <f t="shared" ca="1" si="8"/>
        <v>0</v>
      </c>
      <c r="X49" s="55">
        <f ca="1">V49-MAX(V49:$V$258)</f>
        <v>-138.48804011296033</v>
      </c>
      <c r="Y49" s="56">
        <f ca="1">(V49-MAX(V49:$V$258))/MAX(V49:$V$258)</f>
        <v>-2.3771509668263267E-2</v>
      </c>
      <c r="Z49" s="56"/>
      <c r="AA49" s="17"/>
      <c r="AB49" s="55">
        <f ca="1">E49*(2/($AB$3+1))+IF(AB50=0,AVERAGE(E50:OFFSET(E50,$AB$3-1,0))*(1-(2/($AB$3+1))),AB50*(1-(2/($AB$3+1))))</f>
        <v>11.022017745857671</v>
      </c>
      <c r="AC49" s="59">
        <f ca="1">E49*(2/($AC$3+1))+IF(AC50=0,AVERAGE(E50:OFFSET(E50,$AC$3-1,0))*(1-(2/($AC$3+1))),AC50*(1-(2/($AC$3+1))))</f>
        <v>10.274876412521557</v>
      </c>
      <c r="AE49" s="58">
        <f t="shared" ca="1" si="39"/>
        <v>0</v>
      </c>
      <c r="AF49" s="58">
        <f t="shared" ca="1" si="9"/>
        <v>0</v>
      </c>
      <c r="AG49" s="58">
        <f t="shared" ca="1" si="10"/>
        <v>1</v>
      </c>
      <c r="AH49" s="58">
        <f t="shared" ca="1" si="49"/>
        <v>26</v>
      </c>
      <c r="AJ49" s="56">
        <f t="shared" ca="1" si="29"/>
        <v>0</v>
      </c>
      <c r="AK49" s="76">
        <f t="shared" ca="1" si="30"/>
        <v>0</v>
      </c>
      <c r="AL49" s="55">
        <f t="shared" ca="1" si="31"/>
        <v>561.3210400552565</v>
      </c>
      <c r="AM49" s="56">
        <f t="shared" ca="1" si="12"/>
        <v>5.1141552511415611E-3</v>
      </c>
      <c r="AN49" s="55">
        <f t="shared" ca="1" si="13"/>
        <v>6177.8993668481589</v>
      </c>
      <c r="AO49" s="55">
        <f t="shared" ca="1" si="14"/>
        <v>0</v>
      </c>
      <c r="AP49" s="55">
        <f ca="1">AN49-MAX(AN49:$AN$258)</f>
        <v>-150.43403873480929</v>
      </c>
      <c r="AQ49" s="56">
        <f ca="1">(AN49-MAX(AN49:$AN$258))/MAX(AN49:$AN$258)</f>
        <v>-2.3771509668263323E-2</v>
      </c>
      <c r="AS49" s="55">
        <f t="shared" si="32"/>
        <v>5.6000000000000938E-2</v>
      </c>
      <c r="AT49" s="55">
        <f t="shared" si="33"/>
        <v>5.6000000000000938E-2</v>
      </c>
      <c r="AU49" s="55">
        <f t="shared" si="34"/>
        <v>0</v>
      </c>
      <c r="AV49" s="55">
        <f ca="1">IF(AV50=0,AVERAGE(AT49:OFFSET(AT49,$AZ$3-1,0)),(AV50*($AZ$3-1)+AT49)/$AZ$3)</f>
        <v>0.10599991774379168</v>
      </c>
      <c r="AW49" s="55">
        <f ca="1">IF(AW50=0,AVERAGE(AU49:OFFSET(AU49,$AZ$3-1,0)),(AW50*($AZ$3-1)+AU49)/$AZ$3)</f>
        <v>5.6735655709399688E-2</v>
      </c>
      <c r="AX49" s="55">
        <f t="shared" ca="1" si="35"/>
        <v>1.8683122001219796</v>
      </c>
      <c r="AY49" s="55"/>
      <c r="AZ49" s="55">
        <f t="shared" ca="1" si="15"/>
        <v>65.136291650627385</v>
      </c>
      <c r="BB49" s="58">
        <f t="shared" ca="1" si="16"/>
        <v>0</v>
      </c>
      <c r="BC49" s="58">
        <f t="shared" ca="1" si="17"/>
        <v>0</v>
      </c>
      <c r="BD49" s="58">
        <f t="shared" ca="1" si="40"/>
        <v>1</v>
      </c>
      <c r="BE49" s="58">
        <f t="shared" ca="1" si="50"/>
        <v>26</v>
      </c>
      <c r="BG49" s="56">
        <f t="shared" ca="1" si="19"/>
        <v>0</v>
      </c>
      <c r="BH49" s="55">
        <f t="shared" ca="1" si="20"/>
        <v>0</v>
      </c>
      <c r="BI49" s="55">
        <f t="shared" ca="1" si="41"/>
        <v>565.51590107159052</v>
      </c>
      <c r="BJ49" s="56">
        <f t="shared" ca="1" si="36"/>
        <v>5.1141552511415611E-3</v>
      </c>
      <c r="BK49" s="55">
        <f t="shared" ca="1" si="46"/>
        <v>6224.0680071939287</v>
      </c>
      <c r="BL49" s="55">
        <f t="shared" ca="1" si="37"/>
        <v>0</v>
      </c>
      <c r="BM49" s="55">
        <f ca="1">BK49-MAX(BK49:$BK$258)</f>
        <v>-151.55826148718643</v>
      </c>
      <c r="BN49" s="56">
        <f ca="1">(BK49-MAX(BK49:$BK$258))/MAX(BK49:$BK$258)</f>
        <v>-2.3771509668263274E-2</v>
      </c>
      <c r="BO49" s="17"/>
      <c r="BP49" s="55">
        <f t="shared" ca="1" si="21"/>
        <v>4.302501895375288</v>
      </c>
      <c r="BR49" s="58">
        <f t="shared" ca="1" si="48"/>
        <v>0</v>
      </c>
      <c r="BS49" s="58">
        <f t="shared" ca="1" si="23"/>
        <v>0</v>
      </c>
      <c r="BT49" s="58">
        <f t="shared" ca="1" si="42"/>
        <v>0</v>
      </c>
      <c r="BU49" s="58">
        <f t="shared" ca="1" si="24"/>
        <v>26</v>
      </c>
      <c r="BW49" s="56">
        <f t="shared" ca="1" si="25"/>
        <v>0</v>
      </c>
      <c r="BX49" s="76">
        <f t="shared" ca="1" si="26"/>
        <v>0</v>
      </c>
      <c r="BY49" s="55">
        <f t="shared" ca="1" si="43"/>
        <v>0</v>
      </c>
      <c r="BZ49" s="56">
        <f t="shared" ca="1" si="44"/>
        <v>0</v>
      </c>
      <c r="CA49" s="55">
        <f t="shared" ca="1" si="51"/>
        <v>5798.1037869939482</v>
      </c>
      <c r="CB49" s="55">
        <f t="shared" ca="1" si="38"/>
        <v>0</v>
      </c>
      <c r="CC49" s="55">
        <f ca="1">CA49-MAX($CA49:CA$258)</f>
        <v>-63.727712275097474</v>
      </c>
      <c r="CD49" s="56">
        <f ca="1">(CA49-MAX($CA49:CA$258))/MAX($CA49:CA$258)</f>
        <v>-1.0871638374976173E-2</v>
      </c>
    </row>
    <row r="50" spans="1:82" s="58" customFormat="1" x14ac:dyDescent="0.25">
      <c r="A50" s="54">
        <v>44173</v>
      </c>
      <c r="B50" s="55">
        <v>10.946</v>
      </c>
      <c r="C50" s="55">
        <v>11.052</v>
      </c>
      <c r="D50" s="55">
        <v>10.898</v>
      </c>
      <c r="E50" s="55">
        <v>10.95</v>
      </c>
      <c r="F50" s="56">
        <f t="shared" si="0"/>
        <v>-7.7926785067053972E-3</v>
      </c>
      <c r="G50" s="57"/>
      <c r="H50" s="56"/>
      <c r="I50" s="17"/>
      <c r="J50" s="55">
        <f ca="1">AVERAGE(E50:OFFSET(E50,$J$3-1,0))</f>
        <v>11.102399999999999</v>
      </c>
      <c r="K50" s="55">
        <f ca="1">AVERAGE(E50:OFFSET(E50,$K$3-1,0))</f>
        <v>10.016066666666667</v>
      </c>
      <c r="M50" s="58">
        <f t="shared" ca="1" si="27"/>
        <v>0</v>
      </c>
      <c r="N50" s="58">
        <f t="shared" ca="1" si="1"/>
        <v>0</v>
      </c>
      <c r="O50" s="58">
        <f t="shared" ca="1" si="2"/>
        <v>1</v>
      </c>
      <c r="P50" s="58">
        <f t="shared" ca="1" si="47"/>
        <v>24</v>
      </c>
      <c r="R50" s="56">
        <f t="shared" ca="1" si="4"/>
        <v>0</v>
      </c>
      <c r="S50" s="76">
        <f t="shared" ca="1" si="5"/>
        <v>0</v>
      </c>
      <c r="T50" s="55">
        <f t="shared" ca="1" si="6"/>
        <v>516.74641833194119</v>
      </c>
      <c r="U50" s="56">
        <f t="shared" ca="1" si="7"/>
        <v>-7.7926785067053972E-3</v>
      </c>
      <c r="V50" s="55">
        <f t="shared" ca="1" si="28"/>
        <v>5658.3732807347578</v>
      </c>
      <c r="W50" s="55">
        <f t="shared" ca="1" si="8"/>
        <v>0</v>
      </c>
      <c r="X50" s="55">
        <f ca="1">V50-MAX(V50:$V$258)</f>
        <v>-167.42583953954909</v>
      </c>
      <c r="Y50" s="56">
        <f ca="1">(V50-MAX(V50:$V$258))/MAX(V50:$V$258)</f>
        <v>-2.8738690792975002E-2</v>
      </c>
      <c r="Z50" s="56"/>
      <c r="AA50" s="17"/>
      <c r="AB50" s="55">
        <f ca="1">E50*(2/($AB$3+1))+IF(AB51=0,AVERAGE(E51:OFFSET(E51,$AB$3-1,0))*(1-(2/($AB$3+1))),AB51*(1-(2/($AB$3+1))))</f>
        <v>11.030026618786504</v>
      </c>
      <c r="AC50" s="59">
        <f ca="1">E50*(2/($AC$3+1))+IF(AC51=0,AVERAGE(E51:OFFSET(E51,$AC$3-1,0))*(1-(2/($AC$3+1))),AC51*(1-(2/($AC$3+1))))</f>
        <v>10.224454096143733</v>
      </c>
      <c r="AE50" s="58">
        <f t="shared" ca="1" si="39"/>
        <v>0</v>
      </c>
      <c r="AF50" s="58">
        <f t="shared" ca="1" si="9"/>
        <v>0</v>
      </c>
      <c r="AG50" s="58">
        <f t="shared" ca="1" si="10"/>
        <v>1</v>
      </c>
      <c r="AH50" s="58">
        <f t="shared" ca="1" si="49"/>
        <v>25</v>
      </c>
      <c r="AJ50" s="56">
        <f t="shared" ca="1" si="29"/>
        <v>0</v>
      </c>
      <c r="AK50" s="76">
        <f t="shared" ca="1" si="30"/>
        <v>0</v>
      </c>
      <c r="AL50" s="55">
        <f t="shared" ca="1" si="31"/>
        <v>561.3210400552565</v>
      </c>
      <c r="AM50" s="56">
        <f t="shared" ca="1" si="12"/>
        <v>-7.7926785067053972E-3</v>
      </c>
      <c r="AN50" s="55">
        <f t="shared" ca="1" si="13"/>
        <v>6146.4653886050646</v>
      </c>
      <c r="AO50" s="55">
        <f t="shared" ca="1" si="14"/>
        <v>0</v>
      </c>
      <c r="AP50" s="55">
        <f ca="1">AN50-MAX(AN50:$AN$258)</f>
        <v>-181.86801697790361</v>
      </c>
      <c r="AQ50" s="56">
        <f ca="1">(AN50-MAX(AN50:$AN$258))/MAX(AN50:$AN$258)</f>
        <v>-2.8738690792975037E-2</v>
      </c>
      <c r="AS50" s="55">
        <f t="shared" si="32"/>
        <v>-8.6000000000000298E-2</v>
      </c>
      <c r="AT50" s="55">
        <f t="shared" si="33"/>
        <v>0</v>
      </c>
      <c r="AU50" s="55">
        <f t="shared" si="34"/>
        <v>8.6000000000000298E-2</v>
      </c>
      <c r="AV50" s="55">
        <f ca="1">IF(AV51=0,AVERAGE(AT50:OFFSET(AT50,$AZ$3-1,0)),(AV51*($AZ$3-1)+AT50)/$AZ$3)</f>
        <v>0.10984606526254481</v>
      </c>
      <c r="AW50" s="55">
        <f ca="1">IF(AW51=0,AVERAGE(AU50:OFFSET(AU50,$AZ$3-1,0)),(AW51*($AZ$3-1)+AU50)/$AZ$3)</f>
        <v>6.1099936917815047E-2</v>
      </c>
      <c r="AX50" s="55">
        <f t="shared" ca="1" si="35"/>
        <v>1.7978097982375616</v>
      </c>
      <c r="AY50" s="55"/>
      <c r="AZ50" s="55">
        <f t="shared" ca="1" si="15"/>
        <v>64.257756169488886</v>
      </c>
      <c r="BB50" s="58">
        <f t="shared" ca="1" si="16"/>
        <v>0</v>
      </c>
      <c r="BC50" s="58">
        <f t="shared" ca="1" si="17"/>
        <v>0</v>
      </c>
      <c r="BD50" s="58">
        <f t="shared" ca="1" si="40"/>
        <v>1</v>
      </c>
      <c r="BE50" s="58">
        <f t="shared" ca="1" si="50"/>
        <v>25</v>
      </c>
      <c r="BG50" s="56">
        <f t="shared" ca="1" si="19"/>
        <v>0</v>
      </c>
      <c r="BH50" s="55">
        <f t="shared" ca="1" si="20"/>
        <v>0</v>
      </c>
      <c r="BI50" s="55">
        <f t="shared" ca="1" si="41"/>
        <v>565.51590107159052</v>
      </c>
      <c r="BJ50" s="56">
        <f t="shared" ca="1" si="36"/>
        <v>-7.7926785067053972E-3</v>
      </c>
      <c r="BK50" s="55">
        <f t="shared" ca="1" si="46"/>
        <v>6192.39911673392</v>
      </c>
      <c r="BL50" s="55">
        <f t="shared" ca="1" si="37"/>
        <v>0</v>
      </c>
      <c r="BM50" s="55">
        <f ca="1">BK50-MAX(BK50:$BK$258)</f>
        <v>-183.22715194719513</v>
      </c>
      <c r="BN50" s="56">
        <f ca="1">(BK50-MAX(BK50:$BK$258))/MAX(BK50:$BK$258)</f>
        <v>-2.873869079297494E-2</v>
      </c>
      <c r="BO50" s="17"/>
      <c r="BP50" s="55">
        <f t="shared" ca="1" si="21"/>
        <v>5.1671148674605982</v>
      </c>
      <c r="BR50" s="58">
        <f t="shared" ca="1" si="48"/>
        <v>0</v>
      </c>
      <c r="BS50" s="58">
        <f t="shared" ca="1" si="23"/>
        <v>0</v>
      </c>
      <c r="BT50" s="58">
        <f t="shared" ca="1" si="42"/>
        <v>0</v>
      </c>
      <c r="BU50" s="58">
        <f t="shared" ca="1" si="24"/>
        <v>25</v>
      </c>
      <c r="BW50" s="56">
        <f t="shared" ca="1" si="25"/>
        <v>0</v>
      </c>
      <c r="BX50" s="76">
        <f t="shared" ca="1" si="26"/>
        <v>0</v>
      </c>
      <c r="BY50" s="55">
        <f t="shared" ca="1" si="43"/>
        <v>0</v>
      </c>
      <c r="BZ50" s="56">
        <f t="shared" ca="1" si="44"/>
        <v>0</v>
      </c>
      <c r="CA50" s="55">
        <f t="shared" ca="1" si="51"/>
        <v>5798.1037869939482</v>
      </c>
      <c r="CB50" s="55">
        <f t="shared" ca="1" si="38"/>
        <v>0</v>
      </c>
      <c r="CC50" s="55">
        <f ca="1">CA50-MAX($CA50:CA$258)</f>
        <v>-63.727712275097474</v>
      </c>
      <c r="CD50" s="56">
        <f ca="1">(CA50-MAX($CA50:CA$258))/MAX($CA50:CA$258)</f>
        <v>-1.0871638374976173E-2</v>
      </c>
    </row>
    <row r="51" spans="1:82" s="58" customFormat="1" x14ac:dyDescent="0.25">
      <c r="A51" s="54">
        <v>44172</v>
      </c>
      <c r="B51" s="55">
        <v>11.118</v>
      </c>
      <c r="C51" s="55">
        <v>11.134</v>
      </c>
      <c r="D51" s="55">
        <v>10.97</v>
      </c>
      <c r="E51" s="55">
        <v>11.036</v>
      </c>
      <c r="F51" s="56">
        <f t="shared" si="0"/>
        <v>-2.1110519780024761E-2</v>
      </c>
      <c r="G51" s="57"/>
      <c r="H51" s="56"/>
      <c r="I51" s="17"/>
      <c r="J51" s="55">
        <f ca="1">AVERAGE(E51:OFFSET(E51,$J$3-1,0))</f>
        <v>11.1012</v>
      </c>
      <c r="K51" s="55">
        <f ca="1">AVERAGE(E51:OFFSET(E51,$K$3-1,0))</f>
        <v>9.9292999999999996</v>
      </c>
      <c r="M51" s="58">
        <f t="shared" ca="1" si="27"/>
        <v>0</v>
      </c>
      <c r="N51" s="58">
        <f t="shared" ca="1" si="1"/>
        <v>0</v>
      </c>
      <c r="O51" s="58">
        <f t="shared" ca="1" si="2"/>
        <v>1</v>
      </c>
      <c r="P51" s="58">
        <f t="shared" ca="1" si="47"/>
        <v>23</v>
      </c>
      <c r="R51" s="56">
        <f t="shared" ca="1" si="4"/>
        <v>0</v>
      </c>
      <c r="S51" s="76">
        <f t="shared" ca="1" si="5"/>
        <v>0</v>
      </c>
      <c r="T51" s="55">
        <f t="shared" ca="1" si="6"/>
        <v>516.74641833194119</v>
      </c>
      <c r="U51" s="56">
        <f t="shared" ca="1" si="7"/>
        <v>-2.1110519780024761E-2</v>
      </c>
      <c r="V51" s="55">
        <f t="shared" ca="1" si="28"/>
        <v>5702.8134727113056</v>
      </c>
      <c r="W51" s="55">
        <f t="shared" ca="1" si="8"/>
        <v>0</v>
      </c>
      <c r="X51" s="55">
        <f ca="1">V51-MAX(V51:$V$258)</f>
        <v>-122.98564756300129</v>
      </c>
      <c r="Y51" s="56">
        <f ca="1">(V51-MAX(V51:$V$258))/MAX(V51:$V$258)</f>
        <v>-2.1110519780024706E-2</v>
      </c>
      <c r="Z51" s="56"/>
      <c r="AA51" s="17"/>
      <c r="AB51" s="55">
        <f ca="1">E51*(2/($AB$3+1))+IF(AB52=0,AVERAGE(E52:OFFSET(E52,$AB$3-1,0))*(1-(2/($AB$3+1))),AB52*(1-(2/($AB$3+1))))</f>
        <v>11.070039928179757</v>
      </c>
      <c r="AC51" s="59">
        <f ca="1">E51*(2/($AC$3+1))+IF(AC52=0,AVERAGE(E52:OFFSET(E52,$AC$3-1,0))*(1-(2/($AC$3+1))),AC52*(1-(2/($AC$3+1))))</f>
        <v>10.174416447601921</v>
      </c>
      <c r="AE51" s="58">
        <f t="shared" ca="1" si="39"/>
        <v>0</v>
      </c>
      <c r="AF51" s="58">
        <f t="shared" ca="1" si="9"/>
        <v>0</v>
      </c>
      <c r="AG51" s="58">
        <f t="shared" ca="1" si="10"/>
        <v>1</v>
      </c>
      <c r="AH51" s="58">
        <f t="shared" ca="1" si="49"/>
        <v>24</v>
      </c>
      <c r="AJ51" s="56">
        <f t="shared" ca="1" si="29"/>
        <v>0</v>
      </c>
      <c r="AK51" s="76">
        <f t="shared" ca="1" si="30"/>
        <v>0</v>
      </c>
      <c r="AL51" s="55">
        <f t="shared" ca="1" si="31"/>
        <v>561.3210400552565</v>
      </c>
      <c r="AM51" s="56">
        <f t="shared" ca="1" si="12"/>
        <v>-2.1110519780024761E-2</v>
      </c>
      <c r="AN51" s="55">
        <f t="shared" ca="1" si="13"/>
        <v>6194.7389980498174</v>
      </c>
      <c r="AO51" s="55">
        <f t="shared" ca="1" si="14"/>
        <v>0</v>
      </c>
      <c r="AP51" s="55">
        <f ca="1">AN51-MAX(AN51:$AN$258)</f>
        <v>-133.59440753315084</v>
      </c>
      <c r="AQ51" s="56">
        <f ca="1">(AN51-MAX(AN51:$AN$258))/MAX(AN51:$AN$258)</f>
        <v>-2.1110519780024782E-2</v>
      </c>
      <c r="AS51" s="55">
        <f t="shared" si="32"/>
        <v>-0.23799999999999955</v>
      </c>
      <c r="AT51" s="55">
        <f t="shared" si="33"/>
        <v>0</v>
      </c>
      <c r="AU51" s="55">
        <f t="shared" si="34"/>
        <v>0.23799999999999955</v>
      </c>
      <c r="AV51" s="55">
        <f ca="1">IF(AV52=0,AVERAGE(AT51:OFFSET(AT51,$AZ$3-1,0)),(AV52*($AZ$3-1)+AT51)/$AZ$3)</f>
        <v>0.11829576259043287</v>
      </c>
      <c r="AW51" s="55">
        <f ca="1">IF(AW52=0,AVERAGE(AU51:OFFSET(AU51,$AZ$3-1,0)),(AW52*($AZ$3-1)+AU51)/$AZ$3)</f>
        <v>5.918454744995464E-2</v>
      </c>
      <c r="AX51" s="55">
        <f t="shared" ca="1" si="35"/>
        <v>1.9987609551371763</v>
      </c>
      <c r="AY51" s="55"/>
      <c r="AZ51" s="55">
        <f t="shared" ca="1" si="15"/>
        <v>66.652893813129708</v>
      </c>
      <c r="BB51" s="58">
        <f t="shared" ca="1" si="16"/>
        <v>0</v>
      </c>
      <c r="BC51" s="58">
        <f t="shared" ca="1" si="17"/>
        <v>0</v>
      </c>
      <c r="BD51" s="58">
        <f t="shared" ca="1" si="40"/>
        <v>1</v>
      </c>
      <c r="BE51" s="58">
        <f t="shared" ca="1" si="50"/>
        <v>24</v>
      </c>
      <c r="BG51" s="56">
        <f t="shared" ca="1" si="19"/>
        <v>0</v>
      </c>
      <c r="BH51" s="55">
        <f t="shared" ca="1" si="20"/>
        <v>0</v>
      </c>
      <c r="BI51" s="55">
        <f t="shared" ca="1" si="41"/>
        <v>565.51590107159052</v>
      </c>
      <c r="BJ51" s="56">
        <f t="shared" ca="1" si="36"/>
        <v>-2.1110519780024761E-2</v>
      </c>
      <c r="BK51" s="55">
        <f t="shared" ca="1" si="46"/>
        <v>6241.0334842260772</v>
      </c>
      <c r="BL51" s="55">
        <f t="shared" ca="1" si="37"/>
        <v>0</v>
      </c>
      <c r="BM51" s="55">
        <f ca="1">BK51-MAX(BK51:$BK$258)</f>
        <v>-134.59278445503787</v>
      </c>
      <c r="BN51" s="56">
        <f ca="1">(BK51-MAX(BK51:$BK$258))/MAX(BK51:$BK$258)</f>
        <v>-2.111051978002472E-2</v>
      </c>
      <c r="BO51" s="17"/>
      <c r="BP51" s="55">
        <f t="shared" ca="1" si="21"/>
        <v>6.4018511376783716</v>
      </c>
      <c r="BR51" s="58">
        <f t="shared" ca="1" si="48"/>
        <v>0</v>
      </c>
      <c r="BS51" s="58">
        <f t="shared" ca="1" si="23"/>
        <v>0</v>
      </c>
      <c r="BT51" s="58">
        <f t="shared" ca="1" si="42"/>
        <v>0</v>
      </c>
      <c r="BU51" s="58">
        <f t="shared" ca="1" si="24"/>
        <v>24</v>
      </c>
      <c r="BW51" s="56">
        <f t="shared" ca="1" si="25"/>
        <v>0</v>
      </c>
      <c r="BX51" s="76">
        <f t="shared" ca="1" si="26"/>
        <v>0</v>
      </c>
      <c r="BY51" s="55">
        <f t="shared" ca="1" si="43"/>
        <v>0</v>
      </c>
      <c r="BZ51" s="56">
        <f t="shared" ca="1" si="44"/>
        <v>0</v>
      </c>
      <c r="CA51" s="55">
        <f t="shared" ca="1" si="51"/>
        <v>5798.1037869939482</v>
      </c>
      <c r="CB51" s="55">
        <f t="shared" ca="1" si="38"/>
        <v>0</v>
      </c>
      <c r="CC51" s="55">
        <f ca="1">CA51-MAX($CA51:CA$258)</f>
        <v>-63.727712275097474</v>
      </c>
      <c r="CD51" s="56">
        <f ca="1">(CA51-MAX($CA51:CA$258))/MAX($CA51:CA$258)</f>
        <v>-1.0871638374976173E-2</v>
      </c>
    </row>
    <row r="52" spans="1:82" s="58" customFormat="1" x14ac:dyDescent="0.25">
      <c r="A52" s="54">
        <v>44169</v>
      </c>
      <c r="B52" s="55">
        <v>11.116</v>
      </c>
      <c r="C52" s="55">
        <v>11.318</v>
      </c>
      <c r="D52" s="55">
        <v>11.116</v>
      </c>
      <c r="E52" s="55">
        <v>11.273999999999999</v>
      </c>
      <c r="F52" s="56">
        <f t="shared" si="0"/>
        <v>9.6722192369693705E-3</v>
      </c>
      <c r="G52" s="57"/>
      <c r="H52" s="56"/>
      <c r="I52" s="17"/>
      <c r="J52" s="55">
        <f ca="1">AVERAGE(E52:OFFSET(E52,$J$3-1,0))</f>
        <v>11.0192</v>
      </c>
      <c r="K52" s="55">
        <f ca="1">AVERAGE(E52:OFFSET(E52,$K$3-1,0))</f>
        <v>9.8442999999999987</v>
      </c>
      <c r="M52" s="58">
        <f t="shared" ca="1" si="27"/>
        <v>0</v>
      </c>
      <c r="N52" s="58">
        <f t="shared" ca="1" si="1"/>
        <v>0</v>
      </c>
      <c r="O52" s="58">
        <f t="shared" ca="1" si="2"/>
        <v>1</v>
      </c>
      <c r="P52" s="58">
        <f t="shared" ca="1" si="47"/>
        <v>22</v>
      </c>
      <c r="R52" s="56">
        <f t="shared" ca="1" si="4"/>
        <v>0</v>
      </c>
      <c r="S52" s="76">
        <f t="shared" ca="1" si="5"/>
        <v>0</v>
      </c>
      <c r="T52" s="55">
        <f t="shared" ca="1" si="6"/>
        <v>516.74641833194119</v>
      </c>
      <c r="U52" s="56">
        <f t="shared" ca="1" si="7"/>
        <v>9.6722192369693705E-3</v>
      </c>
      <c r="V52" s="55">
        <f t="shared" ca="1" si="28"/>
        <v>5825.7991202743069</v>
      </c>
      <c r="W52" s="55">
        <f t="shared" ca="1" si="8"/>
        <v>0</v>
      </c>
      <c r="X52" s="55">
        <f ca="1">V52-MAX(V52:$V$258)</f>
        <v>0</v>
      </c>
      <c r="Y52" s="56">
        <f ca="1">(V52-MAX(V52:$V$258))/MAX(V52:$V$258)</f>
        <v>0</v>
      </c>
      <c r="Z52" s="56"/>
      <c r="AA52" s="17"/>
      <c r="AB52" s="55">
        <f ca="1">E52*(2/($AB$3+1))+IF(AB53=0,AVERAGE(E53:OFFSET(E53,$AB$3-1,0))*(1-(2/($AB$3+1))),AB53*(1-(2/($AB$3+1))))</f>
        <v>11.087059892269632</v>
      </c>
      <c r="AC52" s="59">
        <f ca="1">E52*(2/($AC$3+1))+IF(AC53=0,AVERAGE(E53:OFFSET(E53,$AC$3-1,0))*(1-(2/($AC$3+1))),AC53*(1-(2/($AC$3+1))))</f>
        <v>10.114996892264122</v>
      </c>
      <c r="AE52" s="58">
        <f t="shared" ca="1" si="39"/>
        <v>0</v>
      </c>
      <c r="AF52" s="58">
        <f t="shared" ca="1" si="9"/>
        <v>0</v>
      </c>
      <c r="AG52" s="58">
        <f t="shared" ca="1" si="10"/>
        <v>1</v>
      </c>
      <c r="AH52" s="58">
        <f t="shared" ca="1" si="49"/>
        <v>23</v>
      </c>
      <c r="AJ52" s="56">
        <f t="shared" ca="1" si="29"/>
        <v>0</v>
      </c>
      <c r="AK52" s="76">
        <f t="shared" ca="1" si="30"/>
        <v>0</v>
      </c>
      <c r="AL52" s="55">
        <f t="shared" ca="1" si="31"/>
        <v>561.3210400552565</v>
      </c>
      <c r="AM52" s="56">
        <f t="shared" ca="1" si="12"/>
        <v>9.6722192369693705E-3</v>
      </c>
      <c r="AN52" s="55">
        <f t="shared" ca="1" si="13"/>
        <v>6328.3334055829682</v>
      </c>
      <c r="AO52" s="55">
        <f t="shared" ca="1" si="14"/>
        <v>0</v>
      </c>
      <c r="AP52" s="55">
        <f ca="1">AN52-MAX(AN52:$AN$258)</f>
        <v>0</v>
      </c>
      <c r="AQ52" s="56">
        <f ca="1">(AN52-MAX(AN52:$AN$258))/MAX(AN52:$AN$258)</f>
        <v>0</v>
      </c>
      <c r="AS52" s="55">
        <f t="shared" si="32"/>
        <v>0.10799999999999876</v>
      </c>
      <c r="AT52" s="55">
        <f t="shared" si="33"/>
        <v>0.10799999999999876</v>
      </c>
      <c r="AU52" s="55">
        <f t="shared" si="34"/>
        <v>0</v>
      </c>
      <c r="AV52" s="55">
        <f ca="1">IF(AV53=0,AVERAGE(AT52:OFFSET(AT52,$AZ$3-1,0)),(AV53*($AZ$3-1)+AT52)/$AZ$3)</f>
        <v>0.12739543663585079</v>
      </c>
      <c r="AW52" s="55">
        <f ca="1">IF(AW53=0,AVERAGE(AU52:OFFSET(AU52,$AZ$3-1,0)),(AW53*($AZ$3-1)+AU52)/$AZ$3)</f>
        <v>4.5429512638412717E-2</v>
      </c>
      <c r="AX52" s="55">
        <f t="shared" ca="1" si="35"/>
        <v>2.8042439647070343</v>
      </c>
      <c r="AY52" s="55"/>
      <c r="AZ52" s="55">
        <f t="shared" ca="1" si="15"/>
        <v>73.713568076147027</v>
      </c>
      <c r="BB52" s="58">
        <f t="shared" ca="1" si="16"/>
        <v>0</v>
      </c>
      <c r="BC52" s="58">
        <f t="shared" ca="1" si="17"/>
        <v>0</v>
      </c>
      <c r="BD52" s="58">
        <f t="shared" ca="1" si="40"/>
        <v>1</v>
      </c>
      <c r="BE52" s="58">
        <f t="shared" ca="1" si="50"/>
        <v>23</v>
      </c>
      <c r="BG52" s="56">
        <f t="shared" ca="1" si="19"/>
        <v>0</v>
      </c>
      <c r="BH52" s="55">
        <f t="shared" ca="1" si="20"/>
        <v>0</v>
      </c>
      <c r="BI52" s="55">
        <f t="shared" ca="1" si="41"/>
        <v>565.51590107159052</v>
      </c>
      <c r="BJ52" s="56">
        <f t="shared" ca="1" si="36"/>
        <v>9.6722192369693705E-3</v>
      </c>
      <c r="BK52" s="55">
        <f t="shared" ca="1" si="46"/>
        <v>6375.6262686811151</v>
      </c>
      <c r="BL52" s="55">
        <f t="shared" ca="1" si="37"/>
        <v>0</v>
      </c>
      <c r="BM52" s="55">
        <f ca="1">BK52-MAX(BK52:$BK$258)</f>
        <v>0</v>
      </c>
      <c r="BN52" s="56">
        <f ca="1">(BK52-MAX(BK52:$BK$258))/MAX(BK52:$BK$258)</f>
        <v>0</v>
      </c>
      <c r="BO52" s="17"/>
      <c r="BP52" s="55">
        <f t="shared" ca="1" si="21"/>
        <v>7.5147816135799905</v>
      </c>
      <c r="BR52" s="58">
        <f t="shared" ca="1" si="48"/>
        <v>0</v>
      </c>
      <c r="BS52" s="58">
        <f t="shared" ca="1" si="23"/>
        <v>0</v>
      </c>
      <c r="BT52" s="58">
        <f t="shared" ca="1" si="42"/>
        <v>0</v>
      </c>
      <c r="BU52" s="58">
        <f t="shared" ca="1" si="24"/>
        <v>23</v>
      </c>
      <c r="BW52" s="56">
        <f t="shared" ca="1" si="25"/>
        <v>0</v>
      </c>
      <c r="BX52" s="76">
        <f t="shared" ca="1" si="26"/>
        <v>0</v>
      </c>
      <c r="BY52" s="55">
        <f t="shared" ca="1" si="43"/>
        <v>0</v>
      </c>
      <c r="BZ52" s="56">
        <f t="shared" ca="1" si="44"/>
        <v>0</v>
      </c>
      <c r="CA52" s="55">
        <f t="shared" ca="1" si="51"/>
        <v>5798.1037869939482</v>
      </c>
      <c r="CB52" s="55">
        <f t="shared" ca="1" si="38"/>
        <v>0</v>
      </c>
      <c r="CC52" s="55">
        <f ca="1">CA52-MAX($CA52:CA$258)</f>
        <v>-63.727712275097474</v>
      </c>
      <c r="CD52" s="56">
        <f ca="1">(CA52-MAX($CA52:CA$258))/MAX($CA52:CA$258)</f>
        <v>-1.0871638374976173E-2</v>
      </c>
    </row>
    <row r="53" spans="1:82" s="58" customFormat="1" x14ac:dyDescent="0.25">
      <c r="A53" s="54">
        <v>44168</v>
      </c>
      <c r="B53" s="55">
        <v>11.028</v>
      </c>
      <c r="C53" s="55">
        <v>11.186</v>
      </c>
      <c r="D53" s="55">
        <v>10.968</v>
      </c>
      <c r="E53" s="55">
        <v>11.166</v>
      </c>
      <c r="F53" s="56">
        <f t="shared" si="0"/>
        <v>7.2163088580190493E-3</v>
      </c>
      <c r="G53" s="57"/>
      <c r="H53" s="56"/>
      <c r="I53" s="17"/>
      <c r="J53" s="55">
        <f ca="1">AVERAGE(E53:OFFSET(E53,$J$3-1,0))</f>
        <v>10.948400000000001</v>
      </c>
      <c r="K53" s="55">
        <f ca="1">AVERAGE(E53:OFFSET(E53,$K$3-1,0))</f>
        <v>9.7554666666666652</v>
      </c>
      <c r="M53" s="58">
        <f t="shared" ca="1" si="27"/>
        <v>0</v>
      </c>
      <c r="N53" s="58">
        <f t="shared" ca="1" si="1"/>
        <v>0</v>
      </c>
      <c r="O53" s="58">
        <f t="shared" ca="1" si="2"/>
        <v>1</v>
      </c>
      <c r="P53" s="58">
        <f t="shared" ca="1" si="47"/>
        <v>21</v>
      </c>
      <c r="R53" s="56">
        <f t="shared" ca="1" si="4"/>
        <v>0</v>
      </c>
      <c r="S53" s="76">
        <f t="shared" ca="1" si="5"/>
        <v>0</v>
      </c>
      <c r="T53" s="55">
        <f t="shared" ca="1" si="6"/>
        <v>516.74641833194119</v>
      </c>
      <c r="U53" s="56">
        <f t="shared" ca="1" si="7"/>
        <v>7.2163088580190493E-3</v>
      </c>
      <c r="V53" s="55">
        <f t="shared" ca="1" si="28"/>
        <v>5769.9905070944569</v>
      </c>
      <c r="W53" s="55">
        <f t="shared" ca="1" si="8"/>
        <v>0</v>
      </c>
      <c r="X53" s="55">
        <f ca="1">V53-MAX(V53:$V$258)</f>
        <v>0</v>
      </c>
      <c r="Y53" s="56">
        <f ca="1">(V53-MAX(V53:$V$258))/MAX(V53:$V$258)</f>
        <v>0</v>
      </c>
      <c r="Z53" s="56"/>
      <c r="AA53" s="17"/>
      <c r="AB53" s="55">
        <f ca="1">E53*(2/($AB$3+1))+IF(AB54=0,AVERAGE(E54:OFFSET(E54,$AB$3-1,0))*(1-(2/($AB$3+1))),AB54*(1-(2/($AB$3+1))))</f>
        <v>10.993589838404448</v>
      </c>
      <c r="AC53" s="59">
        <f ca="1">E53*(2/($AC$3+1))+IF(AC54=0,AVERAGE(E54:OFFSET(E54,$AC$3-1,0))*(1-(2/($AC$3+1))),AC54*(1-(2/($AC$3+1))))</f>
        <v>10.03506564345475</v>
      </c>
      <c r="AE53" s="58">
        <f t="shared" ca="1" si="39"/>
        <v>0</v>
      </c>
      <c r="AF53" s="58">
        <f t="shared" ca="1" si="9"/>
        <v>0</v>
      </c>
      <c r="AG53" s="58">
        <f t="shared" ca="1" si="10"/>
        <v>1</v>
      </c>
      <c r="AH53" s="58">
        <f t="shared" ca="1" si="49"/>
        <v>22</v>
      </c>
      <c r="AJ53" s="56">
        <f t="shared" ca="1" si="29"/>
        <v>0</v>
      </c>
      <c r="AK53" s="76">
        <f t="shared" ca="1" si="30"/>
        <v>0</v>
      </c>
      <c r="AL53" s="55">
        <f t="shared" ca="1" si="31"/>
        <v>561.3210400552565</v>
      </c>
      <c r="AM53" s="56">
        <f t="shared" ca="1" si="12"/>
        <v>7.2163088580190493E-3</v>
      </c>
      <c r="AN53" s="55">
        <f t="shared" ca="1" si="13"/>
        <v>6267.7107332570004</v>
      </c>
      <c r="AO53" s="55">
        <f t="shared" ca="1" si="14"/>
        <v>0</v>
      </c>
      <c r="AP53" s="55">
        <f ca="1">AN53-MAX(AN53:$AN$258)</f>
        <v>0</v>
      </c>
      <c r="AQ53" s="56">
        <f ca="1">(AN53-MAX(AN53:$AN$258))/MAX(AN53:$AN$258)</f>
        <v>0</v>
      </c>
      <c r="AS53" s="55">
        <f t="shared" si="32"/>
        <v>8.0000000000000071E-2</v>
      </c>
      <c r="AT53" s="55">
        <f t="shared" si="33"/>
        <v>8.0000000000000071E-2</v>
      </c>
      <c r="AU53" s="55">
        <f t="shared" si="34"/>
        <v>0</v>
      </c>
      <c r="AV53" s="55">
        <f ca="1">IF(AV54=0,AVERAGE(AT53:OFFSET(AT53,$AZ$3-1,0)),(AV54*($AZ$3-1)+AT53)/$AZ$3)</f>
        <v>0.12888739330014709</v>
      </c>
      <c r="AW53" s="55">
        <f ca="1">IF(AW54=0,AVERAGE(AU53:OFFSET(AU53,$AZ$3-1,0)),(AW54*($AZ$3-1)+AU53)/$AZ$3)</f>
        <v>4.8924090533675232E-2</v>
      </c>
      <c r="AX53" s="55">
        <f t="shared" ca="1" si="35"/>
        <v>2.6344361621077419</v>
      </c>
      <c r="AY53" s="55"/>
      <c r="AZ53" s="55">
        <f t="shared" ca="1" si="15"/>
        <v>72.485415745476644</v>
      </c>
      <c r="BB53" s="58">
        <f t="shared" ca="1" si="16"/>
        <v>0</v>
      </c>
      <c r="BC53" s="58">
        <f t="shared" ca="1" si="17"/>
        <v>0</v>
      </c>
      <c r="BD53" s="58">
        <f t="shared" ca="1" si="40"/>
        <v>1</v>
      </c>
      <c r="BE53" s="58">
        <f t="shared" ca="1" si="50"/>
        <v>22</v>
      </c>
      <c r="BG53" s="56">
        <f t="shared" ca="1" si="19"/>
        <v>0</v>
      </c>
      <c r="BH53" s="55">
        <f t="shared" ca="1" si="20"/>
        <v>0</v>
      </c>
      <c r="BI53" s="55">
        <f t="shared" ca="1" si="41"/>
        <v>565.51590107159052</v>
      </c>
      <c r="BJ53" s="56">
        <f t="shared" ca="1" si="36"/>
        <v>7.2163088580190493E-3</v>
      </c>
      <c r="BK53" s="55">
        <f t="shared" ca="1" si="46"/>
        <v>6314.5505513653834</v>
      </c>
      <c r="BL53" s="55">
        <f t="shared" ca="1" si="37"/>
        <v>0</v>
      </c>
      <c r="BM53" s="55">
        <f ca="1">BK53-MAX(BK53:$BK$258)</f>
        <v>0</v>
      </c>
      <c r="BN53" s="56">
        <f ca="1">(BK53-MAX(BK53:$BK$258))/MAX(BK53:$BK$258)</f>
        <v>0</v>
      </c>
      <c r="BO53" s="17"/>
      <c r="BP53" s="55">
        <f t="shared" ca="1" si="21"/>
        <v>7.6759884281581536</v>
      </c>
      <c r="BR53" s="58">
        <f t="shared" ca="1" si="48"/>
        <v>0</v>
      </c>
      <c r="BS53" s="58">
        <f t="shared" ca="1" si="23"/>
        <v>0</v>
      </c>
      <c r="BT53" s="58">
        <f t="shared" ca="1" si="42"/>
        <v>0</v>
      </c>
      <c r="BU53" s="58">
        <f t="shared" ca="1" si="24"/>
        <v>22</v>
      </c>
      <c r="BW53" s="56">
        <f t="shared" ca="1" si="25"/>
        <v>0</v>
      </c>
      <c r="BX53" s="76">
        <f t="shared" ca="1" si="26"/>
        <v>0</v>
      </c>
      <c r="BY53" s="55">
        <f t="shared" ca="1" si="43"/>
        <v>0</v>
      </c>
      <c r="BZ53" s="56">
        <f t="shared" ca="1" si="44"/>
        <v>0</v>
      </c>
      <c r="CA53" s="55">
        <f t="shared" ca="1" si="51"/>
        <v>5798.1037869939482</v>
      </c>
      <c r="CB53" s="55">
        <f t="shared" ca="1" si="38"/>
        <v>0</v>
      </c>
      <c r="CC53" s="55">
        <f ca="1">CA53-MAX($CA53:CA$258)</f>
        <v>-63.727712275097474</v>
      </c>
      <c r="CD53" s="56">
        <f ca="1">(CA53-MAX($CA53:CA$258))/MAX($CA53:CA$258)</f>
        <v>-1.0871638374976173E-2</v>
      </c>
    </row>
    <row r="54" spans="1:82" s="58" customFormat="1" x14ac:dyDescent="0.25">
      <c r="A54" s="54">
        <v>44167</v>
      </c>
      <c r="B54" s="55">
        <v>10.891999999999999</v>
      </c>
      <c r="C54" s="55">
        <v>11.096</v>
      </c>
      <c r="D54" s="55">
        <v>10.842000000000001</v>
      </c>
      <c r="E54" s="55">
        <v>11.086</v>
      </c>
      <c r="F54" s="56">
        <f t="shared" si="0"/>
        <v>1.2975146198830334E-2</v>
      </c>
      <c r="G54" s="57"/>
      <c r="H54" s="56"/>
      <c r="I54" s="17"/>
      <c r="J54" s="55">
        <f ca="1">AVERAGE(E54:OFFSET(E54,$J$3-1,0))</f>
        <v>10.884399999999999</v>
      </c>
      <c r="K54" s="55">
        <f ca="1">AVERAGE(E54:OFFSET(E54,$K$3-1,0))</f>
        <v>9.662333333333331</v>
      </c>
      <c r="M54" s="58">
        <f t="shared" ca="1" si="27"/>
        <v>0</v>
      </c>
      <c r="N54" s="58">
        <f t="shared" ca="1" si="1"/>
        <v>0</v>
      </c>
      <c r="O54" s="58">
        <f t="shared" ca="1" si="2"/>
        <v>1</v>
      </c>
      <c r="P54" s="58">
        <f t="shared" ca="1" si="47"/>
        <v>20</v>
      </c>
      <c r="R54" s="56">
        <f t="shared" ca="1" si="4"/>
        <v>0</v>
      </c>
      <c r="S54" s="76">
        <f t="shared" ca="1" si="5"/>
        <v>0</v>
      </c>
      <c r="T54" s="55">
        <f t="shared" ca="1" si="6"/>
        <v>516.74641833194119</v>
      </c>
      <c r="U54" s="56">
        <f t="shared" ca="1" si="7"/>
        <v>1.2975146198830334E-2</v>
      </c>
      <c r="V54" s="55">
        <f t="shared" ca="1" si="28"/>
        <v>5728.6507936279022</v>
      </c>
      <c r="W54" s="55">
        <f t="shared" ca="1" si="8"/>
        <v>0</v>
      </c>
      <c r="X54" s="55">
        <f ca="1">V54-MAX(V54:$V$258)</f>
        <v>0</v>
      </c>
      <c r="Y54" s="56">
        <f ca="1">(V54-MAX(V54:$V$258))/MAX(V54:$V$258)</f>
        <v>0</v>
      </c>
      <c r="Z54" s="56"/>
      <c r="AA54" s="17"/>
      <c r="AB54" s="55">
        <f ca="1">E54*(2/($AB$3+1))+IF(AB55=0,AVERAGE(E55:OFFSET(E55,$AB$3-1,0))*(1-(2/($AB$3+1))),AB55*(1-(2/($AB$3+1))))</f>
        <v>10.907384757606671</v>
      </c>
      <c r="AC54" s="59">
        <f ca="1">E54*(2/($AC$3+1))+IF(AC55=0,AVERAGE(E55:OFFSET(E55,$AC$3-1,0))*(1-(2/($AC$3+1))),AC55*(1-(2/($AC$3+1))))</f>
        <v>9.9570701705895601</v>
      </c>
      <c r="AE54" s="58">
        <f t="shared" ca="1" si="39"/>
        <v>0</v>
      </c>
      <c r="AF54" s="58">
        <f t="shared" ca="1" si="9"/>
        <v>0</v>
      </c>
      <c r="AG54" s="58">
        <f t="shared" ca="1" si="10"/>
        <v>1</v>
      </c>
      <c r="AH54" s="58">
        <f t="shared" ca="1" si="49"/>
        <v>21</v>
      </c>
      <c r="AJ54" s="56">
        <f t="shared" ca="1" si="29"/>
        <v>0</v>
      </c>
      <c r="AK54" s="76">
        <f t="shared" ca="1" si="30"/>
        <v>0</v>
      </c>
      <c r="AL54" s="55">
        <f t="shared" ca="1" si="31"/>
        <v>561.3210400552565</v>
      </c>
      <c r="AM54" s="56">
        <f t="shared" ca="1" si="12"/>
        <v>1.2975146198830334E-2</v>
      </c>
      <c r="AN54" s="55">
        <f t="shared" ca="1" si="13"/>
        <v>6222.8050500525806</v>
      </c>
      <c r="AO54" s="55">
        <f t="shared" ca="1" si="14"/>
        <v>0</v>
      </c>
      <c r="AP54" s="55">
        <f ca="1">AN54-MAX(AN54:$AN$258)</f>
        <v>0</v>
      </c>
      <c r="AQ54" s="56">
        <f ca="1">(AN54-MAX(AN54:$AN$258))/MAX(AN54:$AN$258)</f>
        <v>0</v>
      </c>
      <c r="AS54" s="55">
        <f t="shared" si="32"/>
        <v>0.14199999999999946</v>
      </c>
      <c r="AT54" s="55">
        <f t="shared" si="33"/>
        <v>0.14199999999999946</v>
      </c>
      <c r="AU54" s="55">
        <f t="shared" si="34"/>
        <v>0</v>
      </c>
      <c r="AV54" s="55">
        <f ca="1">IF(AV55=0,AVERAGE(AT54:OFFSET(AT54,$AZ$3-1,0)),(AV55*($AZ$3-1)+AT54)/$AZ$3)</f>
        <v>0.13264796201554302</v>
      </c>
      <c r="AW54" s="55">
        <f ca="1">IF(AW55=0,AVERAGE(AU54:OFFSET(AU54,$AZ$3-1,0)),(AW55*($AZ$3-1)+AU54)/$AZ$3)</f>
        <v>5.2687482113188709E-2</v>
      </c>
      <c r="AX54" s="55">
        <f t="shared" ca="1" si="35"/>
        <v>2.5176371444468519</v>
      </c>
      <c r="AY54" s="55"/>
      <c r="AZ54" s="55">
        <f t="shared" ca="1" si="15"/>
        <v>71.571826230608849</v>
      </c>
      <c r="BB54" s="58">
        <f t="shared" ca="1" si="16"/>
        <v>0</v>
      </c>
      <c r="BC54" s="58">
        <f t="shared" ca="1" si="17"/>
        <v>0</v>
      </c>
      <c r="BD54" s="58">
        <f t="shared" ca="1" si="40"/>
        <v>1</v>
      </c>
      <c r="BE54" s="58">
        <f t="shared" ca="1" si="50"/>
        <v>21</v>
      </c>
      <c r="BG54" s="56">
        <f t="shared" ca="1" si="19"/>
        <v>0</v>
      </c>
      <c r="BH54" s="55">
        <f t="shared" ca="1" si="20"/>
        <v>0</v>
      </c>
      <c r="BI54" s="55">
        <f t="shared" ca="1" si="41"/>
        <v>565.51590107159052</v>
      </c>
      <c r="BJ54" s="56">
        <f t="shared" ca="1" si="36"/>
        <v>1.2975146198830334E-2</v>
      </c>
      <c r="BK54" s="55">
        <f t="shared" ca="1" si="46"/>
        <v>6269.3092792796569</v>
      </c>
      <c r="BL54" s="55">
        <f t="shared" ca="1" si="37"/>
        <v>0</v>
      </c>
      <c r="BM54" s="55">
        <f ca="1">BK54-MAX(BK54:$BK$258)</f>
        <v>0</v>
      </c>
      <c r="BN54" s="56">
        <f ca="1">(BK54-MAX(BK54:$BK$258))/MAX(BK54:$BK$258)</f>
        <v>0</v>
      </c>
      <c r="BO54" s="17"/>
      <c r="BP54" s="55">
        <f t="shared" ca="1" si="21"/>
        <v>6.9045323047251861</v>
      </c>
      <c r="BR54" s="58">
        <f t="shared" ca="1" si="48"/>
        <v>0</v>
      </c>
      <c r="BS54" s="58">
        <f t="shared" ca="1" si="23"/>
        <v>0</v>
      </c>
      <c r="BT54" s="58">
        <f t="shared" ca="1" si="42"/>
        <v>0</v>
      </c>
      <c r="BU54" s="58">
        <f t="shared" ca="1" si="24"/>
        <v>21</v>
      </c>
      <c r="BW54" s="56">
        <f t="shared" ca="1" si="25"/>
        <v>0</v>
      </c>
      <c r="BX54" s="76">
        <f t="shared" ca="1" si="26"/>
        <v>0</v>
      </c>
      <c r="BY54" s="55">
        <f t="shared" ca="1" si="43"/>
        <v>0</v>
      </c>
      <c r="BZ54" s="56">
        <f t="shared" ca="1" si="44"/>
        <v>0</v>
      </c>
      <c r="CA54" s="55">
        <f t="shared" ca="1" si="51"/>
        <v>5798.1037869939482</v>
      </c>
      <c r="CB54" s="55">
        <f t="shared" ca="1" si="38"/>
        <v>0</v>
      </c>
      <c r="CC54" s="55">
        <f ca="1">CA54-MAX($CA54:CA$258)</f>
        <v>-63.727712275097474</v>
      </c>
      <c r="CD54" s="56">
        <f ca="1">(CA54-MAX($CA54:CA$258))/MAX($CA54:CA$258)</f>
        <v>-1.0871638374976173E-2</v>
      </c>
    </row>
    <row r="55" spans="1:82" s="58" customFormat="1" x14ac:dyDescent="0.25">
      <c r="A55" s="54">
        <v>44166</v>
      </c>
      <c r="B55" s="55">
        <v>10.64</v>
      </c>
      <c r="C55" s="55">
        <v>10.956</v>
      </c>
      <c r="D55" s="55">
        <v>10.64</v>
      </c>
      <c r="E55" s="55">
        <v>10.944000000000001</v>
      </c>
      <c r="F55" s="56">
        <f t="shared" si="0"/>
        <v>2.9926595143986656E-2</v>
      </c>
      <c r="G55" s="57"/>
      <c r="H55" s="56"/>
      <c r="I55" s="17"/>
      <c r="J55" s="55">
        <f ca="1">AVERAGE(E55:OFFSET(E55,$J$3-1,0))</f>
        <v>10.8612</v>
      </c>
      <c r="K55" s="55">
        <f ca="1">AVERAGE(E55:OFFSET(E55,$K$3-1,0))</f>
        <v>9.5703666666666667</v>
      </c>
      <c r="M55" s="58">
        <f t="shared" ca="1" si="27"/>
        <v>0</v>
      </c>
      <c r="N55" s="58">
        <f t="shared" ca="1" si="1"/>
        <v>0</v>
      </c>
      <c r="O55" s="58">
        <f t="shared" ca="1" si="2"/>
        <v>1</v>
      </c>
      <c r="P55" s="58">
        <f t="shared" ca="1" si="47"/>
        <v>19</v>
      </c>
      <c r="R55" s="56">
        <f t="shared" ca="1" si="4"/>
        <v>0</v>
      </c>
      <c r="S55" s="76">
        <f t="shared" ca="1" si="5"/>
        <v>0</v>
      </c>
      <c r="T55" s="55">
        <f t="shared" ca="1" si="6"/>
        <v>516.74641833194119</v>
      </c>
      <c r="U55" s="56">
        <f t="shared" ca="1" si="7"/>
        <v>2.9926595143986656E-2</v>
      </c>
      <c r="V55" s="55">
        <f t="shared" ca="1" si="28"/>
        <v>5655.2728022247666</v>
      </c>
      <c r="W55" s="55">
        <f t="shared" ca="1" si="8"/>
        <v>0</v>
      </c>
      <c r="X55" s="55">
        <f ca="1">V55-MAX(V55:$V$258)</f>
        <v>-45.473684813209729</v>
      </c>
      <c r="Y55" s="56">
        <f ca="1">(V55-MAX(V55:$V$258))/MAX(V55:$V$258)</f>
        <v>-7.9767947788250415E-3</v>
      </c>
      <c r="Z55" s="56"/>
      <c r="AA55" s="17"/>
      <c r="AB55" s="55">
        <f ca="1">E55*(2/($AB$3+1))+IF(AB56=0,AVERAGE(E56:OFFSET(E56,$AB$3-1,0))*(1-(2/($AB$3+1))),AB56*(1-(2/($AB$3+1))))</f>
        <v>10.818077136410004</v>
      </c>
      <c r="AC55" s="59">
        <f ca="1">E55*(2/($AC$3+1))+IF(AC56=0,AVERAGE(E56:OFFSET(E56,$AC$3-1,0))*(1-(2/($AC$3+1))),AC56*(1-(2/($AC$3+1))))</f>
        <v>9.8792129409750462</v>
      </c>
      <c r="AE55" s="58">
        <f t="shared" ca="1" si="39"/>
        <v>0</v>
      </c>
      <c r="AF55" s="58">
        <f t="shared" ca="1" si="9"/>
        <v>0</v>
      </c>
      <c r="AG55" s="58">
        <f t="shared" ca="1" si="10"/>
        <v>1</v>
      </c>
      <c r="AH55" s="58">
        <f t="shared" ca="1" si="49"/>
        <v>20</v>
      </c>
      <c r="AJ55" s="56">
        <f t="shared" ca="1" si="29"/>
        <v>0</v>
      </c>
      <c r="AK55" s="76">
        <f t="shared" ca="1" si="30"/>
        <v>0</v>
      </c>
      <c r="AL55" s="55">
        <f t="shared" ca="1" si="31"/>
        <v>561.3210400552565</v>
      </c>
      <c r="AM55" s="56">
        <f t="shared" ca="1" si="12"/>
        <v>2.9926595143986656E-2</v>
      </c>
      <c r="AN55" s="55">
        <f t="shared" ca="1" si="13"/>
        <v>6143.0974623647344</v>
      </c>
      <c r="AO55" s="55">
        <f t="shared" ca="1" si="14"/>
        <v>0</v>
      </c>
      <c r="AP55" s="55">
        <f ca="1">AN55-MAX(AN55:$AN$258)</f>
        <v>-49.396251524861327</v>
      </c>
      <c r="AQ55" s="56">
        <f ca="1">(AN55-MAX(AN55:$AN$258))/MAX(AN55:$AN$258)</f>
        <v>-7.9767947788250276E-3</v>
      </c>
      <c r="AS55" s="55">
        <f t="shared" si="32"/>
        <v>0.31800000000000139</v>
      </c>
      <c r="AT55" s="55">
        <f t="shared" si="33"/>
        <v>0.31800000000000139</v>
      </c>
      <c r="AU55" s="55">
        <f t="shared" si="34"/>
        <v>0</v>
      </c>
      <c r="AV55" s="55">
        <f ca="1">IF(AV56=0,AVERAGE(AT55:OFFSET(AT55,$AZ$3-1,0)),(AV56*($AZ$3-1)+AT55)/$AZ$3)</f>
        <v>0.13192857447827713</v>
      </c>
      <c r="AW55" s="55">
        <f ca="1">IF(AW56=0,AVERAGE(AU55:OFFSET(AU55,$AZ$3-1,0)),(AW56*($AZ$3-1)+AU55)/$AZ$3)</f>
        <v>5.6740365352664766E-2</v>
      </c>
      <c r="AX55" s="55">
        <f t="shared" ca="1" si="35"/>
        <v>2.3251273349807784</v>
      </c>
      <c r="AY55" s="55"/>
      <c r="AZ55" s="55">
        <f t="shared" ca="1" si="15"/>
        <v>69.925963752429325</v>
      </c>
      <c r="BB55" s="58">
        <f t="shared" ca="1" si="16"/>
        <v>0</v>
      </c>
      <c r="BC55" s="58">
        <f t="shared" ca="1" si="17"/>
        <v>0</v>
      </c>
      <c r="BD55" s="58">
        <f t="shared" ca="1" si="40"/>
        <v>1</v>
      </c>
      <c r="BE55" s="58">
        <f t="shared" ca="1" si="50"/>
        <v>20</v>
      </c>
      <c r="BG55" s="56">
        <f t="shared" ca="1" si="19"/>
        <v>0</v>
      </c>
      <c r="BH55" s="55">
        <f t="shared" ca="1" si="20"/>
        <v>0</v>
      </c>
      <c r="BI55" s="55">
        <f t="shared" ca="1" si="41"/>
        <v>565.51590107159052</v>
      </c>
      <c r="BJ55" s="56">
        <f t="shared" ca="1" si="36"/>
        <v>2.9926595143986656E-2</v>
      </c>
      <c r="BK55" s="55">
        <f t="shared" ca="1" si="46"/>
        <v>6189.0060213274919</v>
      </c>
      <c r="BL55" s="55">
        <f t="shared" ca="1" si="37"/>
        <v>0</v>
      </c>
      <c r="BM55" s="55">
        <f ca="1">BK55-MAX(BK55:$BK$258)</f>
        <v>-49.765399294298732</v>
      </c>
      <c r="BN55" s="56">
        <f ca="1">(BK55-MAX(BK55:$BK$258))/MAX(BK55:$BK$258)</f>
        <v>-7.9767947788250328E-3</v>
      </c>
      <c r="BO55" s="17"/>
      <c r="BP55" s="55">
        <f t="shared" ca="1" si="21"/>
        <v>9.0474292546831592</v>
      </c>
      <c r="BR55" s="58">
        <f t="shared" ca="1" si="48"/>
        <v>0</v>
      </c>
      <c r="BS55" s="58">
        <f t="shared" ca="1" si="23"/>
        <v>0</v>
      </c>
      <c r="BT55" s="58">
        <f t="shared" ca="1" si="42"/>
        <v>0</v>
      </c>
      <c r="BU55" s="58">
        <f t="shared" ca="1" si="24"/>
        <v>20</v>
      </c>
      <c r="BW55" s="56">
        <f t="shared" ca="1" si="25"/>
        <v>0</v>
      </c>
      <c r="BX55" s="76">
        <f t="shared" ca="1" si="26"/>
        <v>0</v>
      </c>
      <c r="BY55" s="55">
        <f t="shared" ca="1" si="43"/>
        <v>0</v>
      </c>
      <c r="BZ55" s="56">
        <f t="shared" ca="1" si="44"/>
        <v>0</v>
      </c>
      <c r="CA55" s="55">
        <f t="shared" ca="1" si="51"/>
        <v>5798.1037869939482</v>
      </c>
      <c r="CB55" s="55">
        <f t="shared" ca="1" si="38"/>
        <v>0</v>
      </c>
      <c r="CC55" s="55">
        <f ca="1">CA55-MAX($CA55:CA$258)</f>
        <v>-63.727712275097474</v>
      </c>
      <c r="CD55" s="56">
        <f ca="1">(CA55-MAX($CA55:CA$258))/MAX($CA55:CA$258)</f>
        <v>-1.0871638374976173E-2</v>
      </c>
    </row>
    <row r="56" spans="1:82" s="58" customFormat="1" x14ac:dyDescent="0.25">
      <c r="A56" s="54">
        <v>44165</v>
      </c>
      <c r="B56" s="55">
        <v>10.762</v>
      </c>
      <c r="C56" s="55">
        <v>10.804</v>
      </c>
      <c r="D56" s="55">
        <v>10.625999999999999</v>
      </c>
      <c r="E56" s="55">
        <v>10.625999999999999</v>
      </c>
      <c r="F56" s="56">
        <f t="shared" si="0"/>
        <v>-2.6923076923076938E-2</v>
      </c>
      <c r="G56" s="57"/>
      <c r="H56" s="56"/>
      <c r="I56" s="17"/>
      <c r="J56" s="55">
        <f ca="1">AVERAGE(E56:OFFSET(E56,$J$3-1,0))</f>
        <v>10.878799999999998</v>
      </c>
      <c r="K56" s="55">
        <f ca="1">AVERAGE(E56:OFFSET(E56,$K$3-1,0))</f>
        <v>9.4866666666666681</v>
      </c>
      <c r="M56" s="58">
        <f t="shared" ca="1" si="27"/>
        <v>0</v>
      </c>
      <c r="N56" s="58">
        <f t="shared" ca="1" si="1"/>
        <v>0</v>
      </c>
      <c r="O56" s="58">
        <f t="shared" ca="1" si="2"/>
        <v>1</v>
      </c>
      <c r="P56" s="58">
        <f t="shared" ca="1" si="47"/>
        <v>18</v>
      </c>
      <c r="R56" s="56">
        <f t="shared" ca="1" si="4"/>
        <v>0</v>
      </c>
      <c r="S56" s="76">
        <f t="shared" ca="1" si="5"/>
        <v>0</v>
      </c>
      <c r="T56" s="55">
        <f t="shared" ca="1" si="6"/>
        <v>516.74641833194119</v>
      </c>
      <c r="U56" s="56">
        <f t="shared" ca="1" si="7"/>
        <v>-2.6923076923076938E-2</v>
      </c>
      <c r="V56" s="55">
        <f t="shared" ca="1" si="28"/>
        <v>5490.9474411952078</v>
      </c>
      <c r="W56" s="55">
        <f t="shared" ca="1" si="8"/>
        <v>0</v>
      </c>
      <c r="X56" s="55">
        <f ca="1">V56-MAX(V56:$V$258)</f>
        <v>-209.79904584276846</v>
      </c>
      <c r="Y56" s="56">
        <f ca="1">(V56-MAX(V56:$V$258))/MAX(V56:$V$258)</f>
        <v>-3.6802030456852847E-2</v>
      </c>
      <c r="Z56" s="56"/>
      <c r="AA56" s="17"/>
      <c r="AB56" s="55">
        <f ca="1">E56*(2/($AB$3+1))+IF(AB57=0,AVERAGE(E57:OFFSET(E57,$AB$3-1,0))*(1-(2/($AB$3+1))),AB57*(1-(2/($AB$3+1))))</f>
        <v>10.755115704615005</v>
      </c>
      <c r="AC56" s="59">
        <f ca="1">E56*(2/($AC$3+1))+IF(AC57=0,AVERAGE(E57:OFFSET(E57,$AC$3-1,0))*(1-(2/($AC$3+1))),AC57*(1-(2/($AC$3+1))))</f>
        <v>9.8057793506974633</v>
      </c>
      <c r="AE56" s="58">
        <f t="shared" ca="1" si="39"/>
        <v>0</v>
      </c>
      <c r="AF56" s="58">
        <f t="shared" ca="1" si="9"/>
        <v>0</v>
      </c>
      <c r="AG56" s="58">
        <f t="shared" ca="1" si="10"/>
        <v>1</v>
      </c>
      <c r="AH56" s="58">
        <f t="shared" ca="1" si="49"/>
        <v>19</v>
      </c>
      <c r="AJ56" s="56">
        <f t="shared" ca="1" si="29"/>
        <v>0</v>
      </c>
      <c r="AK56" s="76">
        <f t="shared" ca="1" si="30"/>
        <v>0</v>
      </c>
      <c r="AL56" s="55">
        <f t="shared" ca="1" si="31"/>
        <v>561.3210400552565</v>
      </c>
      <c r="AM56" s="56">
        <f t="shared" ca="1" si="12"/>
        <v>-2.6923076923076938E-2</v>
      </c>
      <c r="AN56" s="55">
        <f t="shared" ca="1" si="13"/>
        <v>5964.597371627161</v>
      </c>
      <c r="AO56" s="55">
        <f t="shared" ca="1" si="14"/>
        <v>0</v>
      </c>
      <c r="AP56" s="55">
        <f ca="1">AN56-MAX(AN56:$AN$258)</f>
        <v>-227.8963422624347</v>
      </c>
      <c r="AQ56" s="56">
        <f ca="1">(AN56-MAX(AN56:$AN$258))/MAX(AN56:$AN$258)</f>
        <v>-3.6802030456852847E-2</v>
      </c>
      <c r="AS56" s="55">
        <f t="shared" si="32"/>
        <v>-0.29400000000000048</v>
      </c>
      <c r="AT56" s="55">
        <f t="shared" si="33"/>
        <v>0</v>
      </c>
      <c r="AU56" s="55">
        <f t="shared" si="34"/>
        <v>0.29400000000000048</v>
      </c>
      <c r="AV56" s="55">
        <f ca="1">IF(AV57=0,AVERAGE(AT56:OFFSET(AT56,$AZ$3-1,0)),(AV57*($AZ$3-1)+AT56)/$AZ$3)</f>
        <v>0.11761538789968297</v>
      </c>
      <c r="AW56" s="55">
        <f ca="1">IF(AW57=0,AVERAGE(AU56:OFFSET(AU56,$AZ$3-1,0)),(AW57*($AZ$3-1)+AU56)/$AZ$3)</f>
        <v>6.1105008841331292E-2</v>
      </c>
      <c r="AX56" s="55">
        <f t="shared" ca="1" si="35"/>
        <v>1.9248076406484076</v>
      </c>
      <c r="AY56" s="55"/>
      <c r="AZ56" s="55">
        <f t="shared" ca="1" si="15"/>
        <v>65.809717326288592</v>
      </c>
      <c r="BB56" s="58">
        <f t="shared" ca="1" si="16"/>
        <v>0</v>
      </c>
      <c r="BC56" s="58">
        <f t="shared" ca="1" si="17"/>
        <v>0</v>
      </c>
      <c r="BD56" s="58">
        <f t="shared" ca="1" si="40"/>
        <v>1</v>
      </c>
      <c r="BE56" s="58">
        <f t="shared" ca="1" si="50"/>
        <v>19</v>
      </c>
      <c r="BG56" s="56">
        <f t="shared" ca="1" si="19"/>
        <v>0</v>
      </c>
      <c r="BH56" s="55">
        <f t="shared" ca="1" si="20"/>
        <v>0</v>
      </c>
      <c r="BI56" s="55">
        <f t="shared" ca="1" si="41"/>
        <v>565.51590107159052</v>
      </c>
      <c r="BJ56" s="56">
        <f t="shared" ca="1" si="36"/>
        <v>-2.6923076923076938E-2</v>
      </c>
      <c r="BK56" s="55">
        <f t="shared" ca="1" si="46"/>
        <v>6009.1719647867249</v>
      </c>
      <c r="BL56" s="55">
        <f t="shared" ca="1" si="37"/>
        <v>0</v>
      </c>
      <c r="BM56" s="55">
        <f ca="1">BK56-MAX(BK56:$BK$258)</f>
        <v>-229.59945583506578</v>
      </c>
      <c r="BN56" s="56">
        <f ca="1">(BK56-MAX(BK56:$BK$258))/MAX(BK56:$BK$258)</f>
        <v>-3.680203045685277E-2</v>
      </c>
      <c r="BO56" s="17"/>
      <c r="BP56" s="55">
        <f t="shared" ca="1" si="21"/>
        <v>7.2791519434628915</v>
      </c>
      <c r="BR56" s="58">
        <f t="shared" ca="1" si="48"/>
        <v>0</v>
      </c>
      <c r="BS56" s="58">
        <f t="shared" ca="1" si="23"/>
        <v>0</v>
      </c>
      <c r="BT56" s="58">
        <f t="shared" ca="1" si="42"/>
        <v>0</v>
      </c>
      <c r="BU56" s="58">
        <f t="shared" ca="1" si="24"/>
        <v>19</v>
      </c>
      <c r="BW56" s="56">
        <f t="shared" ca="1" si="25"/>
        <v>0</v>
      </c>
      <c r="BX56" s="76">
        <f t="shared" ca="1" si="26"/>
        <v>0</v>
      </c>
      <c r="BY56" s="55">
        <f t="shared" ca="1" si="43"/>
        <v>0</v>
      </c>
      <c r="BZ56" s="56">
        <f t="shared" ca="1" si="44"/>
        <v>0</v>
      </c>
      <c r="CA56" s="55">
        <f t="shared" ca="1" si="51"/>
        <v>5798.1037869939482</v>
      </c>
      <c r="CB56" s="55">
        <f t="shared" ca="1" si="38"/>
        <v>0</v>
      </c>
      <c r="CC56" s="55">
        <f ca="1">CA56-MAX($CA56:CA$258)</f>
        <v>-63.727712275097474</v>
      </c>
      <c r="CD56" s="56">
        <f ca="1">(CA56-MAX($CA56:CA$258))/MAX($CA56:CA$258)</f>
        <v>-1.0871638374976173E-2</v>
      </c>
    </row>
    <row r="57" spans="1:82" s="58" customFormat="1" x14ac:dyDescent="0.25">
      <c r="A57" s="54">
        <v>44162</v>
      </c>
      <c r="B57" s="55">
        <v>10.798</v>
      </c>
      <c r="C57" s="55">
        <v>10.964</v>
      </c>
      <c r="D57" s="55">
        <v>10.795999999999999</v>
      </c>
      <c r="E57" s="55">
        <v>10.92</v>
      </c>
      <c r="F57" s="56">
        <f t="shared" si="0"/>
        <v>6.8227918126497755E-3</v>
      </c>
      <c r="G57" s="57"/>
      <c r="H57" s="56"/>
      <c r="I57" s="17"/>
      <c r="J57" s="55">
        <f ca="1">AVERAGE(E57:OFFSET(E57,$J$3-1,0))</f>
        <v>10.864000000000001</v>
      </c>
      <c r="K57" s="55">
        <f ca="1">AVERAGE(E57:OFFSET(E57,$K$3-1,0))</f>
        <v>9.4124666666666652</v>
      </c>
      <c r="M57" s="58">
        <f t="shared" ca="1" si="27"/>
        <v>0</v>
      </c>
      <c r="N57" s="58">
        <f t="shared" ca="1" si="1"/>
        <v>0</v>
      </c>
      <c r="O57" s="58">
        <f t="shared" ca="1" si="2"/>
        <v>1</v>
      </c>
      <c r="P57" s="58">
        <f t="shared" ca="1" si="47"/>
        <v>17</v>
      </c>
      <c r="R57" s="56">
        <f t="shared" ca="1" si="4"/>
        <v>0</v>
      </c>
      <c r="S57" s="76">
        <f t="shared" ca="1" si="5"/>
        <v>0</v>
      </c>
      <c r="T57" s="55">
        <f t="shared" ca="1" si="6"/>
        <v>516.74641833194119</v>
      </c>
      <c r="U57" s="56">
        <f t="shared" ca="1" si="7"/>
        <v>6.8227918126497755E-3</v>
      </c>
      <c r="V57" s="55">
        <f t="shared" ca="1" si="28"/>
        <v>5642.8708881847988</v>
      </c>
      <c r="W57" s="55">
        <f t="shared" ca="1" si="8"/>
        <v>0</v>
      </c>
      <c r="X57" s="55">
        <f ca="1">V57-MAX(V57:$V$258)</f>
        <v>-57.875598853177507</v>
      </c>
      <c r="Y57" s="56">
        <f ca="1">(V57-MAX(V57:$V$258))/MAX(V57:$V$258)</f>
        <v>-1.0152284263959406E-2</v>
      </c>
      <c r="Z57" s="56"/>
      <c r="AA57" s="17"/>
      <c r="AB57" s="55">
        <f ca="1">E57*(2/($AB$3+1))+IF(AB58=0,AVERAGE(E58:OFFSET(E58,$AB$3-1,0))*(1-(2/($AB$3+1))),AB58*(1-(2/($AB$3+1))))</f>
        <v>10.819673556922506</v>
      </c>
      <c r="AC57" s="59">
        <f ca="1">E57*(2/($AC$3+1))+IF(AC58=0,AVERAGE(E58:OFFSET(E58,$AC$3-1,0))*(1-(2/($AC$3+1))),AC58*(1-(2/($AC$3+1))))</f>
        <v>9.7492124093662529</v>
      </c>
      <c r="AE57" s="58">
        <f t="shared" ca="1" si="39"/>
        <v>0</v>
      </c>
      <c r="AF57" s="58">
        <f t="shared" ca="1" si="9"/>
        <v>0</v>
      </c>
      <c r="AG57" s="58">
        <f t="shared" ca="1" si="10"/>
        <v>1</v>
      </c>
      <c r="AH57" s="58">
        <f t="shared" ca="1" si="49"/>
        <v>18</v>
      </c>
      <c r="AJ57" s="56">
        <f t="shared" ca="1" si="29"/>
        <v>0</v>
      </c>
      <c r="AK57" s="76">
        <f t="shared" ca="1" si="30"/>
        <v>0</v>
      </c>
      <c r="AL57" s="55">
        <f t="shared" ca="1" si="31"/>
        <v>561.3210400552565</v>
      </c>
      <c r="AM57" s="56">
        <f t="shared" ca="1" si="12"/>
        <v>6.8227918126497755E-3</v>
      </c>
      <c r="AN57" s="55">
        <f t="shared" ca="1" si="13"/>
        <v>6129.6257574034071</v>
      </c>
      <c r="AO57" s="55">
        <f t="shared" ca="1" si="14"/>
        <v>0</v>
      </c>
      <c r="AP57" s="55">
        <f ca="1">AN57-MAX(AN57:$AN$258)</f>
        <v>-62.867956486188632</v>
      </c>
      <c r="AQ57" s="56">
        <f ca="1">(AN57-MAX(AN57:$AN$258))/MAX(AN57:$AN$258)</f>
        <v>-1.0152284263959366E-2</v>
      </c>
      <c r="AS57" s="55">
        <f t="shared" si="32"/>
        <v>7.3999999999999844E-2</v>
      </c>
      <c r="AT57" s="55">
        <f t="shared" si="33"/>
        <v>7.3999999999999844E-2</v>
      </c>
      <c r="AU57" s="55">
        <f t="shared" si="34"/>
        <v>0</v>
      </c>
      <c r="AV57" s="55">
        <f ca="1">IF(AV58=0,AVERAGE(AT57:OFFSET(AT57,$AZ$3-1,0)),(AV58*($AZ$3-1)+AT57)/$AZ$3)</f>
        <v>0.12666272543042781</v>
      </c>
      <c r="AW57" s="55">
        <f ca="1">IF(AW58=0,AVERAGE(AU57:OFFSET(AU57,$AZ$3-1,0)),(AW58*($AZ$3-1)+AU57)/$AZ$3)</f>
        <v>4.3190009521433662E-2</v>
      </c>
      <c r="AX57" s="55">
        <f t="shared" ca="1" si="35"/>
        <v>2.9326857491793237</v>
      </c>
      <c r="AY57" s="55"/>
      <c r="AZ57" s="55">
        <f t="shared" ca="1" si="15"/>
        <v>74.572084733475563</v>
      </c>
      <c r="BB57" s="58">
        <f t="shared" ca="1" si="16"/>
        <v>0</v>
      </c>
      <c r="BC57" s="58">
        <f t="shared" ca="1" si="17"/>
        <v>0</v>
      </c>
      <c r="BD57" s="58">
        <f t="shared" ca="1" si="40"/>
        <v>1</v>
      </c>
      <c r="BE57" s="58">
        <f t="shared" ca="1" si="50"/>
        <v>18</v>
      </c>
      <c r="BG57" s="56">
        <f t="shared" ca="1" si="19"/>
        <v>0</v>
      </c>
      <c r="BH57" s="55">
        <f t="shared" ca="1" si="20"/>
        <v>0</v>
      </c>
      <c r="BI57" s="55">
        <f t="shared" ca="1" si="41"/>
        <v>565.51590107159052</v>
      </c>
      <c r="BJ57" s="56">
        <f t="shared" ca="1" si="36"/>
        <v>6.8227918126497755E-3</v>
      </c>
      <c r="BK57" s="55">
        <f t="shared" ca="1" si="46"/>
        <v>6175.4336397017723</v>
      </c>
      <c r="BL57" s="55">
        <f t="shared" ca="1" si="37"/>
        <v>0</v>
      </c>
      <c r="BM57" s="55">
        <f ca="1">BK57-MAX(BK57:$BK$258)</f>
        <v>-63.337780920018304</v>
      </c>
      <c r="BN57" s="56">
        <f ca="1">(BK57-MAX(BK57:$BK$258))/MAX(BK57:$BK$258)</f>
        <v>-1.0152284263959411E-2</v>
      </c>
      <c r="BO57" s="17"/>
      <c r="BP57" s="55">
        <f t="shared" ca="1" si="21"/>
        <v>7.9905063291139333</v>
      </c>
      <c r="BR57" s="58">
        <f t="shared" ca="1" si="48"/>
        <v>0</v>
      </c>
      <c r="BS57" s="58">
        <f t="shared" ca="1" si="23"/>
        <v>0</v>
      </c>
      <c r="BT57" s="58">
        <f t="shared" ca="1" si="42"/>
        <v>0</v>
      </c>
      <c r="BU57" s="58">
        <f t="shared" ca="1" si="24"/>
        <v>18</v>
      </c>
      <c r="BW57" s="56">
        <f t="shared" ca="1" si="25"/>
        <v>0</v>
      </c>
      <c r="BX57" s="76">
        <f t="shared" ca="1" si="26"/>
        <v>0</v>
      </c>
      <c r="BY57" s="55">
        <f t="shared" ca="1" si="43"/>
        <v>0</v>
      </c>
      <c r="BZ57" s="56">
        <f t="shared" ca="1" si="44"/>
        <v>0</v>
      </c>
      <c r="CA57" s="55">
        <f t="shared" ca="1" si="51"/>
        <v>5798.1037869939482</v>
      </c>
      <c r="CB57" s="55">
        <f t="shared" ca="1" si="38"/>
        <v>0</v>
      </c>
      <c r="CC57" s="55">
        <f ca="1">CA57-MAX($CA57:CA$258)</f>
        <v>-63.727712275097474</v>
      </c>
      <c r="CD57" s="56">
        <f ca="1">(CA57-MAX($CA57:CA$258))/MAX($CA57:CA$258)</f>
        <v>-1.0871638374976173E-2</v>
      </c>
    </row>
    <row r="58" spans="1:82" s="58" customFormat="1" x14ac:dyDescent="0.25">
      <c r="A58" s="54">
        <v>44161</v>
      </c>
      <c r="B58" s="55">
        <v>10.972</v>
      </c>
      <c r="C58" s="55">
        <v>10.972</v>
      </c>
      <c r="D58" s="55">
        <v>10.754</v>
      </c>
      <c r="E58" s="55">
        <v>10.846</v>
      </c>
      <c r="F58" s="56">
        <f t="shared" si="0"/>
        <v>-1.130355515041026E-2</v>
      </c>
      <c r="G58" s="57"/>
      <c r="H58" s="56"/>
      <c r="I58" s="17"/>
      <c r="J58" s="55">
        <f ca="1">AVERAGE(E58:OFFSET(E58,$J$3-1,0))</f>
        <v>10.7624</v>
      </c>
      <c r="K58" s="55">
        <f ca="1">AVERAGE(E58:OFFSET(E58,$K$3-1,0))</f>
        <v>9.3253666666666675</v>
      </c>
      <c r="M58" s="58">
        <f t="shared" ca="1" si="27"/>
        <v>0</v>
      </c>
      <c r="N58" s="58">
        <f t="shared" ca="1" si="1"/>
        <v>0</v>
      </c>
      <c r="O58" s="58">
        <f t="shared" ca="1" si="2"/>
        <v>1</v>
      </c>
      <c r="P58" s="58">
        <f t="shared" ca="1" si="47"/>
        <v>16</v>
      </c>
      <c r="R58" s="56">
        <f t="shared" ca="1" si="4"/>
        <v>0</v>
      </c>
      <c r="S58" s="76">
        <f t="shared" ca="1" si="5"/>
        <v>0</v>
      </c>
      <c r="T58" s="55">
        <f t="shared" ca="1" si="6"/>
        <v>516.74641833194119</v>
      </c>
      <c r="U58" s="56">
        <f t="shared" ca="1" si="7"/>
        <v>-1.130355515041026E-2</v>
      </c>
      <c r="V58" s="55">
        <f t="shared" ca="1" si="28"/>
        <v>5604.6316532282353</v>
      </c>
      <c r="W58" s="55">
        <f t="shared" ca="1" si="8"/>
        <v>0</v>
      </c>
      <c r="X58" s="55">
        <f ca="1">V58-MAX(V58:$V$258)</f>
        <v>-96.114833809740958</v>
      </c>
      <c r="Y58" s="56">
        <f ca="1">(V58-MAX(V58:$V$258))/MAX(V58:$V$258)</f>
        <v>-1.6860043509789681E-2</v>
      </c>
      <c r="Z58" s="56"/>
      <c r="AA58" s="17"/>
      <c r="AB58" s="55">
        <f ca="1">E58*(2/($AB$3+1))+IF(AB59=0,AVERAGE(E59:OFFSET(E59,$AB$3-1,0))*(1-(2/($AB$3+1))),AB59*(1-(2/($AB$3+1))))</f>
        <v>10.769510335383757</v>
      </c>
      <c r="AC58" s="59">
        <f ca="1">E58*(2/($AC$3+1))+IF(AC59=0,AVERAGE(E59:OFFSET(E59,$AC$3-1,0))*(1-(2/($AC$3+1))),AC59*(1-(2/($AC$3+1))))</f>
        <v>9.668468437598408</v>
      </c>
      <c r="AE58" s="58">
        <f t="shared" ca="1" si="39"/>
        <v>0</v>
      </c>
      <c r="AF58" s="58">
        <f t="shared" ca="1" si="9"/>
        <v>0</v>
      </c>
      <c r="AG58" s="58">
        <f t="shared" ca="1" si="10"/>
        <v>1</v>
      </c>
      <c r="AH58" s="58">
        <f t="shared" ca="1" si="49"/>
        <v>17</v>
      </c>
      <c r="AJ58" s="56">
        <f t="shared" ca="1" si="29"/>
        <v>0</v>
      </c>
      <c r="AK58" s="76">
        <f t="shared" ca="1" si="30"/>
        <v>0</v>
      </c>
      <c r="AL58" s="55">
        <f t="shared" ca="1" si="31"/>
        <v>561.3210400552565</v>
      </c>
      <c r="AM58" s="56">
        <f t="shared" ca="1" si="12"/>
        <v>-1.130355515041026E-2</v>
      </c>
      <c r="AN58" s="55">
        <f t="shared" ca="1" si="13"/>
        <v>6088.0880004393184</v>
      </c>
      <c r="AO58" s="55">
        <f t="shared" ca="1" si="14"/>
        <v>0</v>
      </c>
      <c r="AP58" s="55">
        <f ca="1">AN58-MAX(AN58:$AN$258)</f>
        <v>-104.40571345027729</v>
      </c>
      <c r="AQ58" s="56">
        <f ca="1">(AN58-MAX(AN58:$AN$258))/MAX(AN58:$AN$258)</f>
        <v>-1.6860043509789618E-2</v>
      </c>
      <c r="AS58" s="55">
        <f t="shared" si="32"/>
        <v>-0.12400000000000055</v>
      </c>
      <c r="AT58" s="55">
        <f t="shared" si="33"/>
        <v>0</v>
      </c>
      <c r="AU58" s="55">
        <f t="shared" si="34"/>
        <v>0.12400000000000055</v>
      </c>
      <c r="AV58" s="55">
        <f ca="1">IF(AV59=0,AVERAGE(AT58:OFFSET(AT58,$AZ$3-1,0)),(AV59*($AZ$3-1)+AT58)/$AZ$3)</f>
        <v>0.13071370430969148</v>
      </c>
      <c r="AW58" s="55">
        <f ca="1">IF(AW59=0,AVERAGE(AU58:OFFSET(AU58,$AZ$3-1,0)),(AW59*($AZ$3-1)+AU58)/$AZ$3)</f>
        <v>4.6512317946159329E-2</v>
      </c>
      <c r="AX58" s="55">
        <f t="shared" ca="1" si="35"/>
        <v>2.8103029494466409</v>
      </c>
      <c r="AY58" s="55"/>
      <c r="AZ58" s="55">
        <f t="shared" ca="1" si="15"/>
        <v>73.755367663213576</v>
      </c>
      <c r="BB58" s="58">
        <f t="shared" ca="1" si="16"/>
        <v>0</v>
      </c>
      <c r="BC58" s="58">
        <f t="shared" ca="1" si="17"/>
        <v>0</v>
      </c>
      <c r="BD58" s="58">
        <f t="shared" ca="1" si="40"/>
        <v>1</v>
      </c>
      <c r="BE58" s="58">
        <f t="shared" ca="1" si="50"/>
        <v>17</v>
      </c>
      <c r="BG58" s="56">
        <f t="shared" ca="1" si="19"/>
        <v>0</v>
      </c>
      <c r="BH58" s="55">
        <f t="shared" ca="1" si="20"/>
        <v>0</v>
      </c>
      <c r="BI58" s="55">
        <f t="shared" ca="1" si="41"/>
        <v>565.51590107159052</v>
      </c>
      <c r="BJ58" s="56">
        <f t="shared" ca="1" si="36"/>
        <v>-1.130355515041026E-2</v>
      </c>
      <c r="BK58" s="55">
        <f t="shared" ca="1" si="46"/>
        <v>6133.5854630224749</v>
      </c>
      <c r="BL58" s="55">
        <f t="shared" ca="1" si="37"/>
        <v>0</v>
      </c>
      <c r="BM58" s="55">
        <f ca="1">BK58-MAX(BK58:$BK$258)</f>
        <v>-105.18595759931577</v>
      </c>
      <c r="BN58" s="56">
        <f ca="1">(BK58-MAX(BK58:$BK$258))/MAX(BK58:$BK$258)</f>
        <v>-1.6860043509789681E-2</v>
      </c>
      <c r="BO58" s="17"/>
      <c r="BP58" s="55">
        <f t="shared" ca="1" si="21"/>
        <v>7.834559554583409</v>
      </c>
      <c r="BR58" s="58">
        <f t="shared" ca="1" si="48"/>
        <v>0</v>
      </c>
      <c r="BS58" s="58">
        <f t="shared" ca="1" si="23"/>
        <v>0</v>
      </c>
      <c r="BT58" s="58">
        <f t="shared" ca="1" si="42"/>
        <v>0</v>
      </c>
      <c r="BU58" s="58">
        <f t="shared" ca="1" si="24"/>
        <v>17</v>
      </c>
      <c r="BW58" s="56">
        <f t="shared" ca="1" si="25"/>
        <v>0</v>
      </c>
      <c r="BX58" s="76">
        <f t="shared" ca="1" si="26"/>
        <v>0</v>
      </c>
      <c r="BY58" s="55">
        <f t="shared" ca="1" si="43"/>
        <v>0</v>
      </c>
      <c r="BZ58" s="56">
        <f t="shared" ca="1" si="44"/>
        <v>0</v>
      </c>
      <c r="CA58" s="55">
        <f t="shared" ca="1" si="51"/>
        <v>5798.1037869939482</v>
      </c>
      <c r="CB58" s="55">
        <f t="shared" ca="1" si="38"/>
        <v>0</v>
      </c>
      <c r="CC58" s="55">
        <f ca="1">CA58-MAX($CA58:CA$258)</f>
        <v>-63.727712275097474</v>
      </c>
      <c r="CD58" s="56">
        <f ca="1">(CA58-MAX($CA58:CA$258))/MAX($CA58:CA$258)</f>
        <v>-1.0871638374976173E-2</v>
      </c>
    </row>
    <row r="59" spans="1:82" s="58" customFormat="1" x14ac:dyDescent="0.25">
      <c r="A59" s="54">
        <v>44160</v>
      </c>
      <c r="B59" s="55">
        <v>11.17</v>
      </c>
      <c r="C59" s="55">
        <v>11.21</v>
      </c>
      <c r="D59" s="55">
        <v>10.816000000000001</v>
      </c>
      <c r="E59" s="55">
        <v>10.97</v>
      </c>
      <c r="F59" s="56">
        <f t="shared" si="0"/>
        <v>-5.6200145032632154E-3</v>
      </c>
      <c r="G59" s="57"/>
      <c r="H59" s="56"/>
      <c r="I59" s="17"/>
      <c r="J59" s="55">
        <f ca="1">AVERAGE(E59:OFFSET(E59,$J$3-1,0))</f>
        <v>10.6676</v>
      </c>
      <c r="K59" s="55">
        <f ca="1">AVERAGE(E59:OFFSET(E59,$K$3-1,0))</f>
        <v>9.2355666666666671</v>
      </c>
      <c r="M59" s="58">
        <f t="shared" ca="1" si="27"/>
        <v>0</v>
      </c>
      <c r="N59" s="58">
        <f t="shared" ca="1" si="1"/>
        <v>0</v>
      </c>
      <c r="O59" s="58">
        <f t="shared" ca="1" si="2"/>
        <v>1</v>
      </c>
      <c r="P59" s="58">
        <f t="shared" ca="1" si="47"/>
        <v>15</v>
      </c>
      <c r="R59" s="56">
        <f t="shared" ca="1" si="4"/>
        <v>0</v>
      </c>
      <c r="S59" s="76">
        <f t="shared" ca="1" si="5"/>
        <v>0</v>
      </c>
      <c r="T59" s="55">
        <f t="shared" ca="1" si="6"/>
        <v>516.74641833194119</v>
      </c>
      <c r="U59" s="56">
        <f t="shared" ca="1" si="7"/>
        <v>-5.6200145032632154E-3</v>
      </c>
      <c r="V59" s="55">
        <f t="shared" ca="1" si="28"/>
        <v>5668.7082091013963</v>
      </c>
      <c r="W59" s="55">
        <f t="shared" ca="1" si="8"/>
        <v>0</v>
      </c>
      <c r="X59" s="55">
        <f ca="1">V59-MAX(V59:$V$258)</f>
        <v>-32.038277936580016</v>
      </c>
      <c r="Y59" s="56">
        <f ca="1">(V59-MAX(V59:$V$258))/MAX(V59:$V$258)</f>
        <v>-5.6200145032631738E-3</v>
      </c>
      <c r="Z59" s="56"/>
      <c r="AA59" s="17"/>
      <c r="AB59" s="55">
        <f ca="1">E59*(2/($AB$3+1))+IF(AB60=0,AVERAGE(E60:OFFSET(E60,$AB$3-1,0))*(1-(2/($AB$3+1))),AB60*(1-(2/($AB$3+1))))</f>
        <v>10.731265503075635</v>
      </c>
      <c r="AC59" s="59">
        <f ca="1">E59*(2/($AC$3+1))+IF(AC60=0,AVERAGE(E60:OFFSET(E60,$AC$3-1,0))*(1-(2/($AC$3+1))),AC60*(1-(2/($AC$3+1))))</f>
        <v>9.5872593643293325</v>
      </c>
      <c r="AE59" s="58">
        <f t="shared" ca="1" si="39"/>
        <v>0</v>
      </c>
      <c r="AF59" s="58">
        <f t="shared" ca="1" si="9"/>
        <v>0</v>
      </c>
      <c r="AG59" s="58">
        <f t="shared" ca="1" si="10"/>
        <v>1</v>
      </c>
      <c r="AH59" s="58">
        <f t="shared" ca="1" si="49"/>
        <v>16</v>
      </c>
      <c r="AJ59" s="56">
        <f t="shared" ca="1" si="29"/>
        <v>0</v>
      </c>
      <c r="AK59" s="76">
        <f t="shared" ca="1" si="30"/>
        <v>0</v>
      </c>
      <c r="AL59" s="55">
        <f t="shared" ca="1" si="31"/>
        <v>561.3210400552565</v>
      </c>
      <c r="AM59" s="56">
        <f t="shared" ca="1" si="12"/>
        <v>-5.6200145032632154E-3</v>
      </c>
      <c r="AN59" s="55">
        <f t="shared" ca="1" si="13"/>
        <v>6157.6918094061703</v>
      </c>
      <c r="AO59" s="55">
        <f t="shared" ca="1" si="14"/>
        <v>0</v>
      </c>
      <c r="AP59" s="55">
        <f ca="1">AN59-MAX(AN59:$AN$258)</f>
        <v>-34.80190448342546</v>
      </c>
      <c r="AQ59" s="56">
        <f ca="1">(AN59-MAX(AN59:$AN$258))/MAX(AN59:$AN$258)</f>
        <v>-5.6200145032631573E-3</v>
      </c>
      <c r="AS59" s="55">
        <f t="shared" si="32"/>
        <v>-6.1999999999999389E-2</v>
      </c>
      <c r="AT59" s="55">
        <f t="shared" si="33"/>
        <v>0</v>
      </c>
      <c r="AU59" s="55">
        <f t="shared" si="34"/>
        <v>6.1999999999999389E-2</v>
      </c>
      <c r="AV59" s="55">
        <f ca="1">IF(AV60=0,AVERAGE(AT59:OFFSET(AT59,$AZ$3-1,0)),(AV60*($AZ$3-1)+AT59)/$AZ$3)</f>
        <v>0.14076860464120622</v>
      </c>
      <c r="AW59" s="55">
        <f ca="1">IF(AW60=0,AVERAGE(AU59:OFFSET(AU59,$AZ$3-1,0)),(AW60*($AZ$3-1)+AU59)/$AZ$3)</f>
        <v>4.0551727018940768E-2</v>
      </c>
      <c r="AX59" s="55">
        <f t="shared" ca="1" si="35"/>
        <v>3.4713343916390165</v>
      </c>
      <c r="AY59" s="55"/>
      <c r="AZ59" s="55">
        <f t="shared" ca="1" si="15"/>
        <v>77.635311689729406</v>
      </c>
      <c r="BB59" s="58">
        <f t="shared" ca="1" si="16"/>
        <v>0</v>
      </c>
      <c r="BC59" s="58">
        <f t="shared" ca="1" si="17"/>
        <v>0</v>
      </c>
      <c r="BD59" s="58">
        <f t="shared" ca="1" si="40"/>
        <v>1</v>
      </c>
      <c r="BE59" s="58">
        <f t="shared" ca="1" si="50"/>
        <v>16</v>
      </c>
      <c r="BG59" s="56">
        <f t="shared" ca="1" si="19"/>
        <v>0</v>
      </c>
      <c r="BH59" s="55">
        <f t="shared" ca="1" si="20"/>
        <v>0</v>
      </c>
      <c r="BI59" s="55">
        <f t="shared" ca="1" si="41"/>
        <v>565.51590107159052</v>
      </c>
      <c r="BJ59" s="56">
        <f t="shared" ca="1" si="36"/>
        <v>-5.6200145032632154E-3</v>
      </c>
      <c r="BK59" s="55">
        <f t="shared" ca="1" si="46"/>
        <v>6203.709434755352</v>
      </c>
      <c r="BL59" s="55">
        <f t="shared" ca="1" si="37"/>
        <v>0</v>
      </c>
      <c r="BM59" s="55">
        <f ca="1">BK59-MAX(BK59:$BK$258)</f>
        <v>-35.06198586643859</v>
      </c>
      <c r="BN59" s="56">
        <f ca="1">(BK59-MAX(BK59:$BK$258))/MAX(BK59:$BK$258)</f>
        <v>-5.6200145032632267E-3</v>
      </c>
      <c r="BO59" s="17"/>
      <c r="BP59" s="55">
        <f t="shared" ca="1" si="21"/>
        <v>13.843918638439213</v>
      </c>
      <c r="BR59" s="58">
        <f t="shared" ca="1" si="48"/>
        <v>0</v>
      </c>
      <c r="BS59" s="58">
        <f t="shared" ca="1" si="23"/>
        <v>0</v>
      </c>
      <c r="BT59" s="58">
        <f t="shared" ca="1" si="42"/>
        <v>0</v>
      </c>
      <c r="BU59" s="58">
        <f t="shared" ca="1" si="24"/>
        <v>16</v>
      </c>
      <c r="BW59" s="56">
        <f t="shared" ca="1" si="25"/>
        <v>0</v>
      </c>
      <c r="BX59" s="76">
        <f t="shared" ca="1" si="26"/>
        <v>0</v>
      </c>
      <c r="BY59" s="55">
        <f t="shared" ca="1" si="43"/>
        <v>0</v>
      </c>
      <c r="BZ59" s="56">
        <f t="shared" ca="1" si="44"/>
        <v>0</v>
      </c>
      <c r="CA59" s="55">
        <f t="shared" ca="1" si="51"/>
        <v>5798.1037869939482</v>
      </c>
      <c r="CB59" s="55">
        <f t="shared" ca="1" si="38"/>
        <v>0</v>
      </c>
      <c r="CC59" s="55">
        <f ca="1">CA59-MAX($CA59:CA$258)</f>
        <v>-63.727712275097474</v>
      </c>
      <c r="CD59" s="56">
        <f ca="1">(CA59-MAX($CA59:CA$258))/MAX($CA59:CA$258)</f>
        <v>-1.0871638374976173E-2</v>
      </c>
    </row>
    <row r="60" spans="1:82" s="58" customFormat="1" x14ac:dyDescent="0.25">
      <c r="A60" s="54">
        <v>44159</v>
      </c>
      <c r="B60" s="55">
        <v>10.698</v>
      </c>
      <c r="C60" s="55">
        <v>11.032</v>
      </c>
      <c r="D60" s="55">
        <v>10.678000000000001</v>
      </c>
      <c r="E60" s="55">
        <v>11.032</v>
      </c>
      <c r="F60" s="56">
        <f t="shared" si="0"/>
        <v>4.5489006823351108E-2</v>
      </c>
      <c r="G60" s="57"/>
      <c r="H60" s="56"/>
      <c r="I60" s="17"/>
      <c r="J60" s="55">
        <f ca="1">AVERAGE(E60:OFFSET(E60,$J$3-1,0))</f>
        <v>10.5708</v>
      </c>
      <c r="K60" s="55">
        <f ca="1">AVERAGE(E60:OFFSET(E60,$K$3-1,0))</f>
        <v>9.1458999999999993</v>
      </c>
      <c r="M60" s="58">
        <f t="shared" ca="1" si="27"/>
        <v>0</v>
      </c>
      <c r="N60" s="58">
        <f t="shared" ca="1" si="1"/>
        <v>0</v>
      </c>
      <c r="O60" s="58">
        <f t="shared" ca="1" si="2"/>
        <v>1</v>
      </c>
      <c r="P60" s="58">
        <f t="shared" ca="1" si="47"/>
        <v>14</v>
      </c>
      <c r="R60" s="56">
        <f t="shared" ca="1" si="4"/>
        <v>0</v>
      </c>
      <c r="S60" s="76">
        <f t="shared" ca="1" si="5"/>
        <v>0</v>
      </c>
      <c r="T60" s="55">
        <f t="shared" ca="1" si="6"/>
        <v>516.74641833194119</v>
      </c>
      <c r="U60" s="56">
        <f t="shared" ca="1" si="7"/>
        <v>4.5489006823351108E-2</v>
      </c>
      <c r="V60" s="55">
        <f t="shared" ca="1" si="28"/>
        <v>5700.7464870379763</v>
      </c>
      <c r="W60" s="55">
        <f t="shared" ca="1" si="8"/>
        <v>0</v>
      </c>
      <c r="X60" s="55">
        <f ca="1">V60-MAX(V60:$V$258)</f>
        <v>0</v>
      </c>
      <c r="Y60" s="56">
        <f ca="1">(V60-MAX(V60:$V$258))/MAX(V60:$V$258)</f>
        <v>0</v>
      </c>
      <c r="Z60" s="56"/>
      <c r="AA60" s="17"/>
      <c r="AB60" s="55">
        <f ca="1">E60*(2/($AB$3+1))+IF(AB61=0,AVERAGE(E61:OFFSET(E61,$AB$3-1,0))*(1-(2/($AB$3+1))),AB61*(1-(2/($AB$3+1))))</f>
        <v>10.611898254613452</v>
      </c>
      <c r="AC60" s="59">
        <f ca="1">E60*(2/($AC$3+1))+IF(AC61=0,AVERAGE(E61:OFFSET(E61,$AC$3-1,0))*(1-(2/($AC$3+1))),AC61*(1-(2/($AC$3+1))))</f>
        <v>9.4918979411796318</v>
      </c>
      <c r="AE60" s="58">
        <f t="shared" ca="1" si="39"/>
        <v>0</v>
      </c>
      <c r="AF60" s="58">
        <f t="shared" ca="1" si="9"/>
        <v>0</v>
      </c>
      <c r="AG60" s="58">
        <f t="shared" ca="1" si="10"/>
        <v>1</v>
      </c>
      <c r="AH60" s="58">
        <f t="shared" ca="1" si="49"/>
        <v>15</v>
      </c>
      <c r="AJ60" s="56">
        <f t="shared" ca="1" si="29"/>
        <v>0</v>
      </c>
      <c r="AK60" s="76">
        <f t="shared" ca="1" si="30"/>
        <v>0</v>
      </c>
      <c r="AL60" s="55">
        <f t="shared" ca="1" si="31"/>
        <v>561.3210400552565</v>
      </c>
      <c r="AM60" s="56">
        <f t="shared" ca="1" si="12"/>
        <v>4.5489006823351108E-2</v>
      </c>
      <c r="AN60" s="55">
        <f t="shared" ca="1" si="13"/>
        <v>6192.4937138895957</v>
      </c>
      <c r="AO60" s="55">
        <f t="shared" ca="1" si="14"/>
        <v>0</v>
      </c>
      <c r="AP60" s="55">
        <f ca="1">AN60-MAX(AN60:$AN$258)</f>
        <v>0</v>
      </c>
      <c r="AQ60" s="56">
        <f ca="1">(AN60-MAX(AN60:$AN$258))/MAX(AN60:$AN$258)</f>
        <v>0</v>
      </c>
      <c r="AS60" s="55">
        <f t="shared" si="32"/>
        <v>0.48000000000000043</v>
      </c>
      <c r="AT60" s="55">
        <f t="shared" si="33"/>
        <v>0.48000000000000043</v>
      </c>
      <c r="AU60" s="55">
        <f t="shared" si="34"/>
        <v>0</v>
      </c>
      <c r="AV60" s="55">
        <f ca="1">IF(AV61=0,AVERAGE(AT60:OFFSET(AT60,$AZ$3-1,0)),(AV61*($AZ$3-1)+AT60)/$AZ$3)</f>
        <v>0.15159695884437593</v>
      </c>
      <c r="AW60" s="55">
        <f ca="1">IF(AW61=0,AVERAGE(AU60:OFFSET(AU60,$AZ$3-1,0)),(AW61*($AZ$3-1)+AU60)/$AZ$3)</f>
        <v>3.890185986655164E-2</v>
      </c>
      <c r="AX60" s="55">
        <f t="shared" ca="1" si="35"/>
        <v>3.8969077407715695</v>
      </c>
      <c r="AY60" s="55"/>
      <c r="AZ60" s="55">
        <f t="shared" ca="1" si="15"/>
        <v>79.57894955475642</v>
      </c>
      <c r="BB60" s="58">
        <f t="shared" ca="1" si="16"/>
        <v>0</v>
      </c>
      <c r="BC60" s="58">
        <f t="shared" ca="1" si="17"/>
        <v>0</v>
      </c>
      <c r="BD60" s="58">
        <f t="shared" ca="1" si="40"/>
        <v>1</v>
      </c>
      <c r="BE60" s="58">
        <f t="shared" ca="1" si="50"/>
        <v>15</v>
      </c>
      <c r="BG60" s="56">
        <f t="shared" ca="1" si="19"/>
        <v>0</v>
      </c>
      <c r="BH60" s="55">
        <f t="shared" ca="1" si="20"/>
        <v>0</v>
      </c>
      <c r="BI60" s="55">
        <f t="shared" ca="1" si="41"/>
        <v>565.51590107159052</v>
      </c>
      <c r="BJ60" s="56">
        <f t="shared" ca="1" si="36"/>
        <v>4.5489006823351108E-2</v>
      </c>
      <c r="BK60" s="55">
        <f t="shared" ca="1" si="46"/>
        <v>6238.7714206217906</v>
      </c>
      <c r="BL60" s="55">
        <f t="shared" ca="1" si="37"/>
        <v>0</v>
      </c>
      <c r="BM60" s="55">
        <f ca="1">BK60-MAX(BK60:$BK$258)</f>
        <v>0</v>
      </c>
      <c r="BN60" s="56">
        <f ca="1">(BK60-MAX(BK60:$BK$258))/MAX(BK60:$BK$258)</f>
        <v>0</v>
      </c>
      <c r="BO60" s="17"/>
      <c r="BP60" s="55">
        <f t="shared" ca="1" si="21"/>
        <v>28.189635138275616</v>
      </c>
      <c r="BR60" s="58">
        <f t="shared" ca="1" si="48"/>
        <v>0</v>
      </c>
      <c r="BS60" s="58">
        <f t="shared" ca="1" si="23"/>
        <v>0</v>
      </c>
      <c r="BT60" s="58">
        <f t="shared" ca="1" si="42"/>
        <v>0</v>
      </c>
      <c r="BU60" s="58">
        <f t="shared" ca="1" si="24"/>
        <v>15</v>
      </c>
      <c r="BW60" s="56">
        <f t="shared" ca="1" si="25"/>
        <v>0</v>
      </c>
      <c r="BX60" s="76">
        <f t="shared" ca="1" si="26"/>
        <v>0</v>
      </c>
      <c r="BY60" s="55">
        <f t="shared" ca="1" si="43"/>
        <v>0</v>
      </c>
      <c r="BZ60" s="56">
        <f t="shared" ca="1" si="44"/>
        <v>0</v>
      </c>
      <c r="CA60" s="55">
        <f t="shared" ca="1" si="51"/>
        <v>5798.1037869939482</v>
      </c>
      <c r="CB60" s="55">
        <f t="shared" ca="1" si="38"/>
        <v>0</v>
      </c>
      <c r="CC60" s="55">
        <f ca="1">CA60-MAX($CA60:CA$258)</f>
        <v>-63.727712275097474</v>
      </c>
      <c r="CD60" s="56">
        <f ca="1">(CA60-MAX($CA60:CA$258))/MAX($CA60:CA$258)</f>
        <v>-1.0871638374976173E-2</v>
      </c>
    </row>
    <row r="61" spans="1:82" s="58" customFormat="1" x14ac:dyDescent="0.25">
      <c r="A61" s="54">
        <v>44158</v>
      </c>
      <c r="B61" s="55">
        <v>10.497999999999999</v>
      </c>
      <c r="C61" s="55">
        <v>10.62</v>
      </c>
      <c r="D61" s="55">
        <v>10.497999999999999</v>
      </c>
      <c r="E61" s="55">
        <v>10.552</v>
      </c>
      <c r="F61" s="56">
        <f t="shared" si="0"/>
        <v>1.344602381867066E-2</v>
      </c>
      <c r="G61" s="57"/>
      <c r="H61" s="56"/>
      <c r="I61" s="17"/>
      <c r="J61" s="55">
        <f ca="1">AVERAGE(E61:OFFSET(E61,$J$3-1,0))</f>
        <v>10.4384</v>
      </c>
      <c r="K61" s="55">
        <f ca="1">AVERAGE(E61:OFFSET(E61,$K$3-1,0))</f>
        <v>9.054433333333332</v>
      </c>
      <c r="M61" s="58">
        <f t="shared" ca="1" si="27"/>
        <v>0</v>
      </c>
      <c r="N61" s="58">
        <f t="shared" ca="1" si="1"/>
        <v>0</v>
      </c>
      <c r="O61" s="58">
        <f t="shared" ca="1" si="2"/>
        <v>1</v>
      </c>
      <c r="P61" s="58">
        <f t="shared" ca="1" si="47"/>
        <v>13</v>
      </c>
      <c r="R61" s="56">
        <f t="shared" ca="1" si="4"/>
        <v>0</v>
      </c>
      <c r="S61" s="76">
        <f t="shared" ca="1" si="5"/>
        <v>0</v>
      </c>
      <c r="T61" s="55">
        <f t="shared" ca="1" si="6"/>
        <v>516.74641833194119</v>
      </c>
      <c r="U61" s="56">
        <f t="shared" ca="1" si="7"/>
        <v>1.344602381867066E-2</v>
      </c>
      <c r="V61" s="55">
        <f t="shared" ca="1" si="28"/>
        <v>5452.7082062386444</v>
      </c>
      <c r="W61" s="55">
        <f t="shared" ca="1" si="8"/>
        <v>0</v>
      </c>
      <c r="X61" s="55">
        <f ca="1">V61-MAX(V61:$V$258)</f>
        <v>-16.360977392172572</v>
      </c>
      <c r="Y61" s="56">
        <f ca="1">(V61-MAX(V61:$V$258))/MAX(V61:$V$258)</f>
        <v>-2.9915469786233008E-3</v>
      </c>
      <c r="Z61" s="56"/>
      <c r="AA61" s="17"/>
      <c r="AB61" s="55">
        <f ca="1">E61*(2/($AB$3+1))+IF(AB62=0,AVERAGE(E62:OFFSET(E62,$AB$3-1,0))*(1-(2/($AB$3+1))),AB62*(1-(2/($AB$3+1))))</f>
        <v>10.401847381920177</v>
      </c>
      <c r="AC61" s="59">
        <f ca="1">E61*(2/($AC$3+1))+IF(AC62=0,AVERAGE(E62:OFFSET(E62,$AC$3-1,0))*(1-(2/($AC$3+1))),AC62*(1-(2/($AC$3+1))))</f>
        <v>9.3856840060885709</v>
      </c>
      <c r="AE61" s="58">
        <f t="shared" ca="1" si="39"/>
        <v>0</v>
      </c>
      <c r="AF61" s="58">
        <f t="shared" ca="1" si="9"/>
        <v>0</v>
      </c>
      <c r="AG61" s="58">
        <f t="shared" ca="1" si="10"/>
        <v>1</v>
      </c>
      <c r="AH61" s="58">
        <f t="shared" ca="1" si="49"/>
        <v>14</v>
      </c>
      <c r="AJ61" s="56">
        <f t="shared" ca="1" si="29"/>
        <v>0</v>
      </c>
      <c r="AK61" s="76">
        <f t="shared" ca="1" si="30"/>
        <v>0</v>
      </c>
      <c r="AL61" s="55">
        <f t="shared" ca="1" si="31"/>
        <v>561.3210400552565</v>
      </c>
      <c r="AM61" s="56">
        <f t="shared" ca="1" si="12"/>
        <v>1.344602381867066E-2</v>
      </c>
      <c r="AN61" s="55">
        <f t="shared" ca="1" si="13"/>
        <v>5923.0596146630714</v>
      </c>
      <c r="AO61" s="55">
        <f t="shared" ca="1" si="14"/>
        <v>0</v>
      </c>
      <c r="AP61" s="55">
        <f ca="1">AN61-MAX(AN61:$AN$258)</f>
        <v>0</v>
      </c>
      <c r="AQ61" s="56">
        <f ca="1">(AN61-MAX(AN61:$AN$258))/MAX(AN61:$AN$258)</f>
        <v>0</v>
      </c>
      <c r="AS61" s="55">
        <f t="shared" si="32"/>
        <v>0.13999999999999879</v>
      </c>
      <c r="AT61" s="55">
        <f t="shared" si="33"/>
        <v>0.13999999999999879</v>
      </c>
      <c r="AU61" s="55">
        <f t="shared" si="34"/>
        <v>0</v>
      </c>
      <c r="AV61" s="55">
        <f ca="1">IF(AV62=0,AVERAGE(AT61:OFFSET(AT61,$AZ$3-1,0)),(AV62*($AZ$3-1)+AT61)/$AZ$3)</f>
        <v>0.12633518644778943</v>
      </c>
      <c r="AW61" s="55">
        <f ca="1">IF(AW62=0,AVERAGE(AU61:OFFSET(AU61,$AZ$3-1,0)),(AW62*($AZ$3-1)+AU61)/$AZ$3)</f>
        <v>4.1894310625517149E-2</v>
      </c>
      <c r="AX61" s="55">
        <f t="shared" ca="1" si="35"/>
        <v>3.0155690489113982</v>
      </c>
      <c r="AY61" s="55"/>
      <c r="AZ61" s="55">
        <f t="shared" ca="1" si="15"/>
        <v>75.096929281515031</v>
      </c>
      <c r="BB61" s="58">
        <f t="shared" ca="1" si="16"/>
        <v>0</v>
      </c>
      <c r="BC61" s="58">
        <f t="shared" ca="1" si="17"/>
        <v>0</v>
      </c>
      <c r="BD61" s="58">
        <f t="shared" ca="1" si="40"/>
        <v>1</v>
      </c>
      <c r="BE61" s="58">
        <f t="shared" ca="1" si="50"/>
        <v>14</v>
      </c>
      <c r="BG61" s="56">
        <f t="shared" ca="1" si="19"/>
        <v>0</v>
      </c>
      <c r="BH61" s="55">
        <f t="shared" ca="1" si="20"/>
        <v>0</v>
      </c>
      <c r="BI61" s="55">
        <f t="shared" ca="1" si="41"/>
        <v>565.51590107159052</v>
      </c>
      <c r="BJ61" s="56">
        <f t="shared" ca="1" si="36"/>
        <v>1.344602381867066E-2</v>
      </c>
      <c r="BK61" s="55">
        <f t="shared" ca="1" si="46"/>
        <v>5967.3237881074265</v>
      </c>
      <c r="BL61" s="55">
        <f t="shared" ca="1" si="37"/>
        <v>0</v>
      </c>
      <c r="BM61" s="55">
        <f ca="1">BK61-MAX(BK61:$BK$258)</f>
        <v>0</v>
      </c>
      <c r="BN61" s="56">
        <f ca="1">(BK61-MAX(BK61:$BK$258))/MAX(BK61:$BK$258)</f>
        <v>0</v>
      </c>
      <c r="BO61" s="17"/>
      <c r="BP61" s="55">
        <f t="shared" ca="1" si="21"/>
        <v>21.510824504836478</v>
      </c>
      <c r="BR61" s="58">
        <f t="shared" ca="1" si="48"/>
        <v>0</v>
      </c>
      <c r="BS61" s="58">
        <f t="shared" ca="1" si="23"/>
        <v>0</v>
      </c>
      <c r="BT61" s="58">
        <f t="shared" ca="1" si="42"/>
        <v>0</v>
      </c>
      <c r="BU61" s="58">
        <f t="shared" ca="1" si="24"/>
        <v>14</v>
      </c>
      <c r="BW61" s="56">
        <f t="shared" ca="1" si="25"/>
        <v>0</v>
      </c>
      <c r="BX61" s="76">
        <f t="shared" ca="1" si="26"/>
        <v>0</v>
      </c>
      <c r="BY61" s="55">
        <f t="shared" ca="1" si="43"/>
        <v>0</v>
      </c>
      <c r="BZ61" s="56">
        <f t="shared" ca="1" si="44"/>
        <v>0</v>
      </c>
      <c r="CA61" s="55">
        <f t="shared" ca="1" si="51"/>
        <v>5798.1037869939482</v>
      </c>
      <c r="CB61" s="55">
        <f t="shared" ca="1" si="38"/>
        <v>0</v>
      </c>
      <c r="CC61" s="55">
        <f ca="1">CA61-MAX($CA61:CA$258)</f>
        <v>-63.727712275097474</v>
      </c>
      <c r="CD61" s="56">
        <f ca="1">(CA61-MAX($CA61:CA$258))/MAX($CA61:CA$258)</f>
        <v>-1.0871638374976173E-2</v>
      </c>
    </row>
    <row r="62" spans="1:82" s="58" customFormat="1" x14ac:dyDescent="0.25">
      <c r="A62" s="54">
        <v>44155</v>
      </c>
      <c r="B62" s="55">
        <v>10.358000000000001</v>
      </c>
      <c r="C62" s="55">
        <v>10.462</v>
      </c>
      <c r="D62" s="55">
        <v>10.358000000000001</v>
      </c>
      <c r="E62" s="55">
        <v>10.412000000000001</v>
      </c>
      <c r="F62" s="56">
        <f t="shared" si="0"/>
        <v>3.8565368299268155E-3</v>
      </c>
      <c r="G62" s="57"/>
      <c r="H62" s="56"/>
      <c r="I62" s="17"/>
      <c r="J62" s="55">
        <f ca="1">AVERAGE(E62:OFFSET(E62,$J$3-1,0))</f>
        <v>10.401999999999999</v>
      </c>
      <c r="K62" s="55">
        <f ca="1">AVERAGE(E62:OFFSET(E62,$K$3-1,0))</f>
        <v>8.9866999999999972</v>
      </c>
      <c r="M62" s="58">
        <f t="shared" ca="1" si="27"/>
        <v>0</v>
      </c>
      <c r="N62" s="58">
        <f t="shared" ca="1" si="1"/>
        <v>0</v>
      </c>
      <c r="O62" s="58">
        <f t="shared" ca="1" si="2"/>
        <v>1</v>
      </c>
      <c r="P62" s="58">
        <f t="shared" ca="1" si="47"/>
        <v>12</v>
      </c>
      <c r="R62" s="56">
        <f t="shared" ca="1" si="4"/>
        <v>0</v>
      </c>
      <c r="S62" s="76">
        <f t="shared" ca="1" si="5"/>
        <v>0</v>
      </c>
      <c r="T62" s="55">
        <f t="shared" ca="1" si="6"/>
        <v>516.74641833194119</v>
      </c>
      <c r="U62" s="56">
        <f t="shared" ca="1" si="7"/>
        <v>3.8565368299268155E-3</v>
      </c>
      <c r="V62" s="55">
        <f t="shared" ca="1" si="28"/>
        <v>5380.3637076721734</v>
      </c>
      <c r="W62" s="55">
        <f t="shared" ca="1" si="8"/>
        <v>0</v>
      </c>
      <c r="X62" s="55">
        <f ca="1">V62-MAX(V62:$V$258)</f>
        <v>-88.705475958643547</v>
      </c>
      <c r="Y62" s="56">
        <f ca="1">(V62-MAX(V62:$V$258))/MAX(V62:$V$258)</f>
        <v>-1.6219483239331336E-2</v>
      </c>
      <c r="Z62" s="56"/>
      <c r="AA62" s="17"/>
      <c r="AB62" s="55">
        <f ca="1">E62*(2/($AB$3+1))+IF(AB63=0,AVERAGE(E63:OFFSET(E63,$AB$3-1,0))*(1-(2/($AB$3+1))),AB63*(1-(2/($AB$3+1))))</f>
        <v>10.326771072880264</v>
      </c>
      <c r="AC62" s="59">
        <f ca="1">E62*(2/($AC$3+1))+IF(AC63=0,AVERAGE(E63:OFFSET(E63,$AC$3-1,0))*(1-(2/($AC$3+1))),AC63*(1-(2/($AC$3+1))))</f>
        <v>9.3052484203015755</v>
      </c>
      <c r="AE62" s="58">
        <f t="shared" ca="1" si="39"/>
        <v>0</v>
      </c>
      <c r="AF62" s="58">
        <f t="shared" ca="1" si="9"/>
        <v>0</v>
      </c>
      <c r="AG62" s="58">
        <f t="shared" ca="1" si="10"/>
        <v>1</v>
      </c>
      <c r="AH62" s="58">
        <f t="shared" ca="1" si="49"/>
        <v>13</v>
      </c>
      <c r="AJ62" s="56">
        <f t="shared" ca="1" si="29"/>
        <v>0</v>
      </c>
      <c r="AK62" s="76">
        <f t="shared" ca="1" si="30"/>
        <v>0</v>
      </c>
      <c r="AL62" s="55">
        <f t="shared" ca="1" si="31"/>
        <v>561.3210400552565</v>
      </c>
      <c r="AM62" s="56">
        <f t="shared" ca="1" si="12"/>
        <v>3.8565368299268155E-3</v>
      </c>
      <c r="AN62" s="55">
        <f t="shared" ca="1" si="13"/>
        <v>5844.4746690553357</v>
      </c>
      <c r="AO62" s="55">
        <f t="shared" ca="1" si="14"/>
        <v>0</v>
      </c>
      <c r="AP62" s="55">
        <f ca="1">AN62-MAX(AN62:$AN$258)</f>
        <v>-41.537756964088658</v>
      </c>
      <c r="AQ62" s="56">
        <f ca="1">(AN62-MAX(AN62:$AN$258))/MAX(AN62:$AN$258)</f>
        <v>-7.057028418844113E-3</v>
      </c>
      <c r="AS62" s="55">
        <f t="shared" si="32"/>
        <v>4.0000000000000924E-2</v>
      </c>
      <c r="AT62" s="55">
        <f t="shared" si="33"/>
        <v>4.0000000000000924E-2</v>
      </c>
      <c r="AU62" s="55">
        <f t="shared" si="34"/>
        <v>0</v>
      </c>
      <c r="AV62" s="55">
        <f ca="1">IF(AV63=0,AVERAGE(AT62:OFFSET(AT62,$AZ$3-1,0)),(AV63*($AZ$3-1)+AT62)/$AZ$3)</f>
        <v>0.12528404694377332</v>
      </c>
      <c r="AW62" s="55">
        <f ca="1">IF(AW63=0,AVERAGE(AU62:OFFSET(AU62,$AZ$3-1,0)),(AW63*($AZ$3-1)+AU62)/$AZ$3)</f>
        <v>4.5116949904403091E-2</v>
      </c>
      <c r="AX62" s="55">
        <f t="shared" ca="1" si="35"/>
        <v>2.7768731531992703</v>
      </c>
      <c r="AY62" s="55"/>
      <c r="AZ62" s="55">
        <f t="shared" ca="1" si="15"/>
        <v>73.523071614069664</v>
      </c>
      <c r="BB62" s="58">
        <f t="shared" ca="1" si="16"/>
        <v>0</v>
      </c>
      <c r="BC62" s="58">
        <f t="shared" ca="1" si="17"/>
        <v>0</v>
      </c>
      <c r="BD62" s="58">
        <f t="shared" ca="1" si="40"/>
        <v>1</v>
      </c>
      <c r="BE62" s="58">
        <f t="shared" ca="1" si="50"/>
        <v>13</v>
      </c>
      <c r="BG62" s="56">
        <f t="shared" ca="1" si="19"/>
        <v>0</v>
      </c>
      <c r="BH62" s="55">
        <f t="shared" ca="1" si="20"/>
        <v>0</v>
      </c>
      <c r="BI62" s="55">
        <f t="shared" ca="1" si="41"/>
        <v>565.51590107159052</v>
      </c>
      <c r="BJ62" s="56">
        <f t="shared" ca="1" si="36"/>
        <v>3.8565368299268155E-3</v>
      </c>
      <c r="BK62" s="55">
        <f t="shared" ca="1" si="46"/>
        <v>5888.1515619574047</v>
      </c>
      <c r="BL62" s="55">
        <f t="shared" ca="1" si="37"/>
        <v>0</v>
      </c>
      <c r="BM62" s="55">
        <f ca="1">BK62-MAX(BK62:$BK$258)</f>
        <v>-41.848176679297467</v>
      </c>
      <c r="BN62" s="56">
        <f ca="1">(BK62-MAX(BK62:$BK$258))/MAX(BK62:$BK$258)</f>
        <v>-7.0570284188441294E-3</v>
      </c>
      <c r="BO62" s="17"/>
      <c r="BP62" s="55">
        <f t="shared" ca="1" si="21"/>
        <v>20.481370053228432</v>
      </c>
      <c r="BR62" s="58">
        <f t="shared" ca="1" si="48"/>
        <v>0</v>
      </c>
      <c r="BS62" s="58">
        <f t="shared" ca="1" si="23"/>
        <v>0</v>
      </c>
      <c r="BT62" s="58">
        <f t="shared" ca="1" si="42"/>
        <v>0</v>
      </c>
      <c r="BU62" s="58">
        <f t="shared" ca="1" si="24"/>
        <v>13</v>
      </c>
      <c r="BW62" s="56">
        <f t="shared" ca="1" si="25"/>
        <v>0</v>
      </c>
      <c r="BX62" s="76">
        <f t="shared" ca="1" si="26"/>
        <v>0</v>
      </c>
      <c r="BY62" s="55">
        <f t="shared" ca="1" si="43"/>
        <v>0</v>
      </c>
      <c r="BZ62" s="56">
        <f t="shared" ca="1" si="44"/>
        <v>0</v>
      </c>
      <c r="CA62" s="55">
        <f t="shared" ca="1" si="51"/>
        <v>5798.1037869939482</v>
      </c>
      <c r="CB62" s="55">
        <f t="shared" ca="1" si="38"/>
        <v>0</v>
      </c>
      <c r="CC62" s="55">
        <f ca="1">CA62-MAX($CA62:CA$258)</f>
        <v>-63.727712275097474</v>
      </c>
      <c r="CD62" s="56">
        <f ca="1">(CA62-MAX($CA62:CA$258))/MAX($CA62:CA$258)</f>
        <v>-1.0871638374976173E-2</v>
      </c>
    </row>
    <row r="63" spans="1:82" s="58" customFormat="1" x14ac:dyDescent="0.25">
      <c r="A63" s="54">
        <v>44154</v>
      </c>
      <c r="B63" s="55">
        <v>10.32</v>
      </c>
      <c r="C63" s="55">
        <v>10.394</v>
      </c>
      <c r="D63" s="55">
        <v>10.294</v>
      </c>
      <c r="E63" s="55">
        <v>10.372</v>
      </c>
      <c r="F63" s="56">
        <f t="shared" si="0"/>
        <v>-1.0871638374976178E-2</v>
      </c>
      <c r="G63" s="57"/>
      <c r="H63" s="56"/>
      <c r="I63" s="17"/>
      <c r="J63" s="55">
        <f ca="1">AVERAGE(E63:OFFSET(E63,$J$3-1,0))</f>
        <v>10.3268</v>
      </c>
      <c r="K63" s="55">
        <f ca="1">AVERAGE(E63:OFFSET(E63,$K$3-1,0))</f>
        <v>8.9241333333333337</v>
      </c>
      <c r="M63" s="58">
        <f t="shared" ca="1" si="27"/>
        <v>0</v>
      </c>
      <c r="N63" s="58">
        <f t="shared" ca="1" si="1"/>
        <v>0</v>
      </c>
      <c r="O63" s="58">
        <f t="shared" ca="1" si="2"/>
        <v>1</v>
      </c>
      <c r="P63" s="58">
        <f t="shared" ca="1" si="47"/>
        <v>11</v>
      </c>
      <c r="R63" s="56">
        <f t="shared" ca="1" si="4"/>
        <v>0</v>
      </c>
      <c r="S63" s="76">
        <f t="shared" ca="1" si="5"/>
        <v>0</v>
      </c>
      <c r="T63" s="55">
        <f t="shared" ca="1" si="6"/>
        <v>516.74641833194119</v>
      </c>
      <c r="U63" s="56">
        <f t="shared" ca="1" si="7"/>
        <v>-1.0871638374976178E-2</v>
      </c>
      <c r="V63" s="55">
        <f t="shared" ca="1" si="28"/>
        <v>5359.6938509388956</v>
      </c>
      <c r="W63" s="55">
        <f t="shared" ca="1" si="8"/>
        <v>0</v>
      </c>
      <c r="X63" s="55">
        <f ca="1">V63-MAX(V63:$V$258)</f>
        <v>-109.37533269192136</v>
      </c>
      <c r="Y63" s="56">
        <f ca="1">(V63-MAX(V63:$V$258))/MAX(V63:$V$258)</f>
        <v>-1.9998893599533704E-2</v>
      </c>
      <c r="Z63" s="56"/>
      <c r="AA63" s="17"/>
      <c r="AB63" s="55">
        <f ca="1">E63*(2/($AB$3+1))+IF(AB64=0,AVERAGE(E64:OFFSET(E64,$AB$3-1,0))*(1-(2/($AB$3+1))),AB64*(1-(2/($AB$3+1))))</f>
        <v>10.284156609320394</v>
      </c>
      <c r="AC63" s="59">
        <f ca="1">E63*(2/($AC$3+1))+IF(AC64=0,AVERAGE(E64:OFFSET(E64,$AC$3-1,0))*(1-(2/($AC$3+1))),AC64*(1-(2/($AC$3+1))))</f>
        <v>9.2289207251499601</v>
      </c>
      <c r="AE63" s="58">
        <f t="shared" ca="1" si="39"/>
        <v>0</v>
      </c>
      <c r="AF63" s="58">
        <f t="shared" ca="1" si="9"/>
        <v>0</v>
      </c>
      <c r="AG63" s="58">
        <f t="shared" ca="1" si="10"/>
        <v>1</v>
      </c>
      <c r="AH63" s="58">
        <f t="shared" ca="1" si="49"/>
        <v>12</v>
      </c>
      <c r="AJ63" s="56">
        <f t="shared" ca="1" si="29"/>
        <v>0</v>
      </c>
      <c r="AK63" s="76">
        <f t="shared" ca="1" si="30"/>
        <v>0</v>
      </c>
      <c r="AL63" s="55">
        <f t="shared" ca="1" si="31"/>
        <v>561.3210400552565</v>
      </c>
      <c r="AM63" s="56">
        <f t="shared" ca="1" si="12"/>
        <v>-1.0871638374976178E-2</v>
      </c>
      <c r="AN63" s="55">
        <f t="shared" ca="1" si="13"/>
        <v>5822.0218274531253</v>
      </c>
      <c r="AO63" s="55">
        <f t="shared" ca="1" si="14"/>
        <v>0</v>
      </c>
      <c r="AP63" s="55">
        <f ca="1">AN63-MAX(AN63:$AN$258)</f>
        <v>-63.990598566299013</v>
      </c>
      <c r="AQ63" s="56">
        <f ca="1">(AN63-MAX(AN63:$AN$258))/MAX(AN63:$AN$258)</f>
        <v>-1.0871638374976112E-2</v>
      </c>
      <c r="AS63" s="55">
        <f t="shared" si="32"/>
        <v>-0.11400000000000077</v>
      </c>
      <c r="AT63" s="55">
        <f t="shared" si="33"/>
        <v>0</v>
      </c>
      <c r="AU63" s="55">
        <f t="shared" si="34"/>
        <v>0.11400000000000077</v>
      </c>
      <c r="AV63" s="55">
        <f ca="1">IF(AV64=0,AVERAGE(AT63:OFFSET(AT63,$AZ$3-1,0)),(AV64*($AZ$3-1)+AT63)/$AZ$3)</f>
        <v>0.13184435824714041</v>
      </c>
      <c r="AW63" s="55">
        <f ca="1">IF(AW64=0,AVERAGE(AU63:OFFSET(AU63,$AZ$3-1,0)),(AW64*($AZ$3-1)+AU63)/$AZ$3)</f>
        <v>4.8587484512434102E-2</v>
      </c>
      <c r="AX63" s="55">
        <f t="shared" ca="1" si="35"/>
        <v>2.7135456706633971</v>
      </c>
      <c r="AY63" s="55"/>
      <c r="AZ63" s="55">
        <f t="shared" ca="1" si="15"/>
        <v>73.071557786406402</v>
      </c>
      <c r="BB63" s="58">
        <f t="shared" ca="1" si="16"/>
        <v>0</v>
      </c>
      <c r="BC63" s="58">
        <f t="shared" ca="1" si="17"/>
        <v>0</v>
      </c>
      <c r="BD63" s="58">
        <f t="shared" ca="1" si="40"/>
        <v>1</v>
      </c>
      <c r="BE63" s="58">
        <f t="shared" ca="1" si="50"/>
        <v>12</v>
      </c>
      <c r="BG63" s="56">
        <f t="shared" ca="1" si="19"/>
        <v>0</v>
      </c>
      <c r="BH63" s="55">
        <f t="shared" ca="1" si="20"/>
        <v>0</v>
      </c>
      <c r="BI63" s="55">
        <f t="shared" ca="1" si="41"/>
        <v>565.51590107159052</v>
      </c>
      <c r="BJ63" s="56">
        <f t="shared" ca="1" si="36"/>
        <v>-1.0871638374976178E-2</v>
      </c>
      <c r="BK63" s="55">
        <f t="shared" ca="1" si="46"/>
        <v>5865.5309259145406</v>
      </c>
      <c r="BL63" s="55">
        <f t="shared" ca="1" si="37"/>
        <v>0</v>
      </c>
      <c r="BM63" s="55">
        <f ca="1">BK63-MAX(BK63:$BK$258)</f>
        <v>-64.468812722161601</v>
      </c>
      <c r="BN63" s="56">
        <f ca="1">(BK63-MAX(BK63:$BK$258))/MAX(BK63:$BK$258)</f>
        <v>-1.0871638374976199E-2</v>
      </c>
      <c r="BO63" s="17"/>
      <c r="BP63" s="55">
        <f t="shared" ca="1" si="21"/>
        <v>18.510054844606927</v>
      </c>
      <c r="BR63" s="58">
        <f t="shared" ca="1" si="48"/>
        <v>0</v>
      </c>
      <c r="BS63" s="58">
        <f t="shared" ca="1" si="23"/>
        <v>1</v>
      </c>
      <c r="BT63" s="58">
        <f t="shared" ca="1" si="42"/>
        <v>0</v>
      </c>
      <c r="BU63" s="58">
        <f t="shared" ca="1" si="24"/>
        <v>12</v>
      </c>
      <c r="BW63" s="56">
        <f t="shared" ca="1" si="25"/>
        <v>0.18510054844606927</v>
      </c>
      <c r="BX63" s="76">
        <f t="shared" ca="1" si="26"/>
        <v>1.6199999999999992</v>
      </c>
      <c r="BY63" s="55">
        <f t="shared" ca="1" si="43"/>
        <v>0</v>
      </c>
      <c r="BZ63" s="56">
        <f t="shared" ca="1" si="44"/>
        <v>-1.0871638374976178E-2</v>
      </c>
      <c r="CA63" s="55">
        <f t="shared" ca="1" si="51"/>
        <v>5798.1037869939482</v>
      </c>
      <c r="CB63" s="55">
        <f t="shared" ca="1" si="38"/>
        <v>905.60433233033029</v>
      </c>
      <c r="CC63" s="55">
        <f ca="1">CA63-MAX($CA63:CA$258)</f>
        <v>-63.727712275097474</v>
      </c>
      <c r="CD63" s="56">
        <f ca="1">(CA63-MAX($CA63:CA$258))/MAX($CA63:CA$258)</f>
        <v>-1.0871638374976173E-2</v>
      </c>
    </row>
    <row r="64" spans="1:82" s="58" customFormat="1" x14ac:dyDescent="0.25">
      <c r="A64" s="54">
        <v>44153</v>
      </c>
      <c r="B64" s="55">
        <v>10.311999999999999</v>
      </c>
      <c r="C64" s="55">
        <v>10.518000000000001</v>
      </c>
      <c r="D64" s="55">
        <v>10.311999999999999</v>
      </c>
      <c r="E64" s="55">
        <v>10.486000000000001</v>
      </c>
      <c r="F64" s="56">
        <f t="shared" si="0"/>
        <v>1.1186113789778407E-2</v>
      </c>
      <c r="G64" s="57"/>
      <c r="H64" s="56"/>
      <c r="I64" s="17"/>
      <c r="J64" s="55">
        <f ca="1">AVERAGE(E64:OFFSET(E64,$J$3-1,0))</f>
        <v>10.2334</v>
      </c>
      <c r="K64" s="55">
        <f ca="1">AVERAGE(E64:OFFSET(E64,$K$3-1,0))</f>
        <v>8.8650333333333347</v>
      </c>
      <c r="M64" s="58">
        <f t="shared" ca="1" si="27"/>
        <v>0</v>
      </c>
      <c r="N64" s="58">
        <f t="shared" ca="1" si="1"/>
        <v>0</v>
      </c>
      <c r="O64" s="58">
        <f t="shared" ca="1" si="2"/>
        <v>1</v>
      </c>
      <c r="P64" s="58">
        <f t="shared" ca="1" si="47"/>
        <v>10</v>
      </c>
      <c r="R64" s="56">
        <f t="shared" ca="1" si="4"/>
        <v>0</v>
      </c>
      <c r="S64" s="76">
        <f t="shared" ca="1" si="5"/>
        <v>0</v>
      </c>
      <c r="T64" s="55">
        <f t="shared" ca="1" si="6"/>
        <v>516.74641833194119</v>
      </c>
      <c r="U64" s="56">
        <f t="shared" ca="1" si="7"/>
        <v>1.1186113789778407E-2</v>
      </c>
      <c r="V64" s="55">
        <f t="shared" ca="1" si="28"/>
        <v>5418.6029426287369</v>
      </c>
      <c r="W64" s="55">
        <f t="shared" ca="1" si="8"/>
        <v>0</v>
      </c>
      <c r="X64" s="55">
        <f ca="1">V64-MAX(V64:$V$258)</f>
        <v>-50.466241002080096</v>
      </c>
      <c r="Y64" s="56">
        <f ca="1">(V64-MAX(V64:$V$258))/MAX(V64:$V$258)</f>
        <v>-9.2275740729570489E-3</v>
      </c>
      <c r="Z64" s="56"/>
      <c r="AA64" s="17"/>
      <c r="AB64" s="55">
        <f ca="1">E64*(2/($AB$3+1))+IF(AB65=0,AVERAGE(E65:OFFSET(E65,$AB$3-1,0))*(1-(2/($AB$3+1))),AB65*(1-(2/($AB$3+1))))</f>
        <v>10.24023491398059</v>
      </c>
      <c r="AC64" s="59">
        <f ca="1">E64*(2/($AC$3+1))+IF(AC65=0,AVERAGE(E65:OFFSET(E65,$AC$3-1,0))*(1-(2/($AC$3+1))),AC65*(1-(2/($AC$3+1))))</f>
        <v>9.1500876717120256</v>
      </c>
      <c r="AE64" s="58">
        <f t="shared" ca="1" si="39"/>
        <v>0</v>
      </c>
      <c r="AF64" s="58">
        <f t="shared" ca="1" si="9"/>
        <v>0</v>
      </c>
      <c r="AG64" s="58">
        <f t="shared" ca="1" si="10"/>
        <v>1</v>
      </c>
      <c r="AH64" s="58">
        <f t="shared" ca="1" si="49"/>
        <v>11</v>
      </c>
      <c r="AJ64" s="56">
        <f t="shared" ca="1" si="29"/>
        <v>0</v>
      </c>
      <c r="AK64" s="76">
        <f t="shared" ca="1" si="30"/>
        <v>0</v>
      </c>
      <c r="AL64" s="55">
        <f t="shared" ca="1" si="31"/>
        <v>561.3210400552565</v>
      </c>
      <c r="AM64" s="56">
        <f t="shared" ca="1" si="12"/>
        <v>1.1186113789778407E-2</v>
      </c>
      <c r="AN64" s="55">
        <f t="shared" ca="1" si="13"/>
        <v>5886.0124260194243</v>
      </c>
      <c r="AO64" s="55">
        <f t="shared" ca="1" si="14"/>
        <v>0</v>
      </c>
      <c r="AP64" s="55">
        <f ca="1">AN64-MAX(AN64:$AN$258)</f>
        <v>0</v>
      </c>
      <c r="AQ64" s="56">
        <f ca="1">(AN64-MAX(AN64:$AN$258))/MAX(AN64:$AN$258)</f>
        <v>0</v>
      </c>
      <c r="AS64" s="55">
        <f t="shared" si="32"/>
        <v>0.11600000000000144</v>
      </c>
      <c r="AT64" s="55">
        <f t="shared" si="33"/>
        <v>0.11600000000000144</v>
      </c>
      <c r="AU64" s="55">
        <f t="shared" si="34"/>
        <v>0</v>
      </c>
      <c r="AV64" s="55">
        <f ca="1">IF(AV65=0,AVERAGE(AT64:OFFSET(AT64,$AZ$3-1,0)),(AV65*($AZ$3-1)+AT64)/$AZ$3)</f>
        <v>0.14198623195845891</v>
      </c>
      <c r="AW64" s="55">
        <f ca="1">IF(AW65=0,AVERAGE(AU64:OFFSET(AU64,$AZ$3-1,0)),(AW65*($AZ$3-1)+AU64)/$AZ$3)</f>
        <v>4.3555752551852053E-2</v>
      </c>
      <c r="AX64" s="55">
        <f t="shared" ca="1" si="35"/>
        <v>3.2598732346416881</v>
      </c>
      <c r="AY64" s="55"/>
      <c r="AZ64" s="55">
        <f t="shared" ca="1" si="15"/>
        <v>76.525123051364389</v>
      </c>
      <c r="BB64" s="58">
        <f t="shared" ca="1" si="16"/>
        <v>0</v>
      </c>
      <c r="BC64" s="58">
        <f t="shared" ca="1" si="17"/>
        <v>0</v>
      </c>
      <c r="BD64" s="58">
        <f t="shared" ca="1" si="40"/>
        <v>1</v>
      </c>
      <c r="BE64" s="58">
        <f t="shared" ca="1" si="50"/>
        <v>11</v>
      </c>
      <c r="BG64" s="56">
        <f t="shared" ca="1" si="19"/>
        <v>0</v>
      </c>
      <c r="BH64" s="55">
        <f t="shared" ca="1" si="20"/>
        <v>0</v>
      </c>
      <c r="BI64" s="55">
        <f t="shared" ca="1" si="41"/>
        <v>565.51590107159052</v>
      </c>
      <c r="BJ64" s="56">
        <f t="shared" ca="1" si="36"/>
        <v>1.1186113789778407E-2</v>
      </c>
      <c r="BK64" s="55">
        <f t="shared" ca="1" si="46"/>
        <v>5929.9997386367022</v>
      </c>
      <c r="BL64" s="55">
        <f ca="1">BI65*BH64</f>
        <v>0</v>
      </c>
      <c r="BM64" s="55">
        <f ca="1">BK64-MAX(BK64:$BK$258)</f>
        <v>0</v>
      </c>
      <c r="BN64" s="56">
        <f ca="1">(BK64-MAX(BK64:$BK$258))/MAX(BK64:$BK$258)</f>
        <v>0</v>
      </c>
      <c r="BO64" s="17"/>
      <c r="BP64" s="55">
        <f t="shared" ca="1" si="21"/>
        <v>24.922563736001901</v>
      </c>
      <c r="BR64" s="58">
        <f t="shared" ca="1" si="48"/>
        <v>0</v>
      </c>
      <c r="BS64" s="58">
        <f t="shared" ca="1" si="23"/>
        <v>0</v>
      </c>
      <c r="BT64" s="58">
        <f t="shared" ca="1" si="42"/>
        <v>1</v>
      </c>
      <c r="BU64" s="58">
        <f t="shared" ca="1" si="24"/>
        <v>11</v>
      </c>
      <c r="BW64" s="56">
        <f t="shared" ca="1" si="25"/>
        <v>0</v>
      </c>
      <c r="BX64" s="76">
        <f t="shared" ca="1" si="26"/>
        <v>0</v>
      </c>
      <c r="BY64" s="55">
        <f t="shared" ca="1" si="43"/>
        <v>559.01501995699425</v>
      </c>
      <c r="BZ64" s="56">
        <f t="shared" ca="1" si="44"/>
        <v>1.1186113789778407E-2</v>
      </c>
      <c r="CA64" s="55">
        <f t="shared" ca="1" si="51"/>
        <v>5861.8314992690457</v>
      </c>
      <c r="CB64" s="55">
        <f ca="1">BY65*BX64</f>
        <v>0</v>
      </c>
      <c r="CC64" s="55">
        <f ca="1">CA64-MAX($CA64:CA$258)</f>
        <v>0</v>
      </c>
      <c r="CD64" s="56">
        <f ca="1">(CA64-MAX($CA64:CA$258))/MAX($CA64:CA$258)</f>
        <v>0</v>
      </c>
    </row>
    <row r="65" spans="1:82" s="58" customFormat="1" x14ac:dyDescent="0.25">
      <c r="A65" s="54">
        <v>44152</v>
      </c>
      <c r="B65" s="55">
        <v>10.321999999999999</v>
      </c>
      <c r="C65" s="55">
        <v>10.394</v>
      </c>
      <c r="D65" s="55">
        <v>10.226000000000001</v>
      </c>
      <c r="E65" s="55">
        <v>10.37</v>
      </c>
      <c r="F65" s="56">
        <f t="shared" si="0"/>
        <v>0</v>
      </c>
      <c r="G65" s="57"/>
      <c r="H65" s="56"/>
      <c r="I65" s="17"/>
      <c r="J65" s="55">
        <f ca="1">AVERAGE(E65:OFFSET(E65,$J$3-1,0))</f>
        <v>10.1586</v>
      </c>
      <c r="K65" s="55">
        <f ca="1">AVERAGE(E65:OFFSET(E65,$K$3-1,0))</f>
        <v>8.7988666666666671</v>
      </c>
      <c r="M65" s="58">
        <f t="shared" ca="1" si="27"/>
        <v>0</v>
      </c>
      <c r="N65" s="58">
        <f t="shared" ca="1" si="1"/>
        <v>0</v>
      </c>
      <c r="O65" s="58">
        <f t="shared" ca="1" si="2"/>
        <v>1</v>
      </c>
      <c r="P65" s="58">
        <f t="shared" ca="1" si="47"/>
        <v>9</v>
      </c>
      <c r="R65" s="56">
        <f t="shared" ca="1" si="4"/>
        <v>0</v>
      </c>
      <c r="S65" s="76">
        <f t="shared" ca="1" si="5"/>
        <v>0</v>
      </c>
      <c r="T65" s="55">
        <f t="shared" ca="1" si="6"/>
        <v>516.74641833194119</v>
      </c>
      <c r="U65" s="56">
        <f t="shared" ca="1" si="7"/>
        <v>0</v>
      </c>
      <c r="V65" s="55">
        <f t="shared" ca="1" si="28"/>
        <v>5358.6603581022309</v>
      </c>
      <c r="W65" s="55">
        <f t="shared" ca="1" si="8"/>
        <v>0</v>
      </c>
      <c r="X65" s="55">
        <f ca="1">V65-MAX(V65:$V$258)</f>
        <v>-110.40882552858602</v>
      </c>
      <c r="Y65" s="56">
        <f ca="1">(V65-MAX(V65:$V$258))/MAX(V65:$V$258)</f>
        <v>-2.0187864117543964E-2</v>
      </c>
      <c r="Z65" s="56"/>
      <c r="AA65" s="17"/>
      <c r="AB65" s="55">
        <f ca="1">E65*(2/($AB$3+1))+IF(AB66=0,AVERAGE(E66:OFFSET(E66,$AB$3-1,0))*(1-(2/($AB$3+1))),AB66*(1-(2/($AB$3+1))))</f>
        <v>10.117352370970883</v>
      </c>
      <c r="AC65" s="59">
        <f ca="1">E65*(2/($AC$3+1))+IF(AC66=0,AVERAGE(E66:OFFSET(E66,$AC$3-1,0))*(1-(2/($AC$3+1))),AC66*(1-(2/($AC$3+1))))</f>
        <v>9.0579557870025091</v>
      </c>
      <c r="AE65" s="58">
        <f t="shared" ca="1" si="39"/>
        <v>0</v>
      </c>
      <c r="AF65" s="58">
        <f t="shared" ca="1" si="9"/>
        <v>0</v>
      </c>
      <c r="AG65" s="58">
        <f t="shared" ca="1" si="10"/>
        <v>1</v>
      </c>
      <c r="AH65" s="58">
        <f t="shared" ca="1" si="49"/>
        <v>10</v>
      </c>
      <c r="AJ65" s="56">
        <f t="shared" ca="1" si="29"/>
        <v>0</v>
      </c>
      <c r="AK65" s="76">
        <f t="shared" ca="1" si="30"/>
        <v>0</v>
      </c>
      <c r="AL65" s="55">
        <f t="shared" ca="1" si="31"/>
        <v>561.3210400552565</v>
      </c>
      <c r="AM65" s="56">
        <f t="shared" ca="1" si="12"/>
        <v>0</v>
      </c>
      <c r="AN65" s="55">
        <f t="shared" ca="1" si="13"/>
        <v>5820.8991853730131</v>
      </c>
      <c r="AO65" s="55">
        <f t="shared" ca="1" si="14"/>
        <v>0</v>
      </c>
      <c r="AP65" s="55">
        <f ca="1">AN65-MAX(AN65:$AN$258)</f>
        <v>0</v>
      </c>
      <c r="AQ65" s="56">
        <f ca="1">(AN65-MAX(AN65:$AN$258))/MAX(AN65:$AN$258)</f>
        <v>0</v>
      </c>
      <c r="AS65" s="55">
        <f t="shared" si="32"/>
        <v>0</v>
      </c>
      <c r="AT65" s="55">
        <f t="shared" si="33"/>
        <v>0</v>
      </c>
      <c r="AU65" s="55">
        <f t="shared" si="34"/>
        <v>0</v>
      </c>
      <c r="AV65" s="55">
        <f ca="1">IF(AV66=0,AVERAGE(AT65:OFFSET(AT65,$AZ$3-1,0)),(AV66*($AZ$3-1)+AT65)/$AZ$3)</f>
        <v>0.14398517287834026</v>
      </c>
      <c r="AW65" s="55">
        <f ca="1">IF(AW66=0,AVERAGE(AU65:OFFSET(AU65,$AZ$3-1,0)),(AW66*($AZ$3-1)+AU65)/$AZ$3)</f>
        <v>4.690619505584067E-2</v>
      </c>
      <c r="AX65" s="55">
        <f t="shared" ca="1" si="35"/>
        <v>3.069640858887178</v>
      </c>
      <c r="AY65" s="55"/>
      <c r="AZ65" s="55">
        <f t="shared" ca="1" si="15"/>
        <v>75.427807153640458</v>
      </c>
      <c r="BB65" s="58">
        <f t="shared" ca="1" si="16"/>
        <v>0</v>
      </c>
      <c r="BC65" s="58">
        <f t="shared" ca="1" si="17"/>
        <v>0</v>
      </c>
      <c r="BD65" s="58">
        <f t="shared" ca="1" si="40"/>
        <v>1</v>
      </c>
      <c r="BE65" s="58">
        <f t="shared" ca="1" si="50"/>
        <v>10</v>
      </c>
      <c r="BG65" s="56">
        <f t="shared" ca="1" si="19"/>
        <v>0</v>
      </c>
      <c r="BH65" s="55">
        <f t="shared" ca="1" si="20"/>
        <v>0</v>
      </c>
      <c r="BI65" s="55">
        <f t="shared" ca="1" si="41"/>
        <v>565.51590107159052</v>
      </c>
      <c r="BJ65" s="56">
        <f t="shared" ca="1" si="36"/>
        <v>0</v>
      </c>
      <c r="BK65" s="55">
        <f t="shared" ca="1" si="46"/>
        <v>5864.3998941123964</v>
      </c>
      <c r="BL65" s="55">
        <f t="shared" ca="1" si="37"/>
        <v>0</v>
      </c>
      <c r="BM65" s="55">
        <f ca="1">BK65-MAX(BK65:$BK$258)</f>
        <v>0</v>
      </c>
      <c r="BN65" s="56">
        <f ca="1">(BK65-MAX(BK65:$BK$258))/MAX(BK65:$BK$258)</f>
        <v>0</v>
      </c>
      <c r="BO65" s="17"/>
      <c r="BP65" s="55">
        <f t="shared" ca="1" si="21"/>
        <v>27.192444498957414</v>
      </c>
      <c r="BR65" s="58">
        <f t="shared" ca="1" si="48"/>
        <v>0</v>
      </c>
      <c r="BS65" s="58">
        <f t="shared" ca="1" si="23"/>
        <v>0</v>
      </c>
      <c r="BT65" s="58">
        <f t="shared" ca="1" si="42"/>
        <v>1</v>
      </c>
      <c r="BU65" s="58">
        <f t="shared" ca="1" si="24"/>
        <v>10</v>
      </c>
      <c r="BW65" s="56">
        <f t="shared" ca="1" si="25"/>
        <v>0</v>
      </c>
      <c r="BX65" s="76">
        <f t="shared" ca="1" si="26"/>
        <v>0</v>
      </c>
      <c r="BY65" s="55">
        <f t="shared" ca="1" si="43"/>
        <v>559.01501995699425</v>
      </c>
      <c r="BZ65" s="56">
        <f t="shared" ca="1" si="44"/>
        <v>0</v>
      </c>
      <c r="CA65" s="55">
        <f t="shared" ca="1" si="51"/>
        <v>5796.9857569540336</v>
      </c>
      <c r="CB65" s="55">
        <f t="shared" ref="CB65:CB128" ca="1" si="52">BY66*BX65</f>
        <v>0</v>
      </c>
      <c r="CC65" s="55">
        <f ca="1">CA65-MAX($CA65:CA$258)</f>
        <v>0</v>
      </c>
      <c r="CD65" s="56">
        <f ca="1">(CA65-MAX($CA65:CA$258))/MAX($CA65:CA$258)</f>
        <v>0</v>
      </c>
    </row>
    <row r="66" spans="1:82" s="58" customFormat="1" x14ac:dyDescent="0.25">
      <c r="A66" s="54">
        <v>44151</v>
      </c>
      <c r="B66" s="55">
        <v>10.356</v>
      </c>
      <c r="C66" s="55">
        <v>10.516</v>
      </c>
      <c r="D66" s="55">
        <v>10.215999999999999</v>
      </c>
      <c r="E66" s="55">
        <v>10.37</v>
      </c>
      <c r="F66" s="56">
        <f t="shared" si="0"/>
        <v>3.3280191311279461E-2</v>
      </c>
      <c r="G66" s="57"/>
      <c r="H66" s="56"/>
      <c r="I66" s="17"/>
      <c r="J66" s="55">
        <f ca="1">AVERAGE(E66:OFFSET(E66,$J$3-1,0))</f>
        <v>10.0962</v>
      </c>
      <c r="K66" s="55">
        <f ca="1">AVERAGE(E66:OFFSET(E66,$K$3-1,0))</f>
        <v>8.737166666666667</v>
      </c>
      <c r="M66" s="58">
        <f t="shared" ca="1" si="27"/>
        <v>0</v>
      </c>
      <c r="N66" s="58">
        <f t="shared" ca="1" si="1"/>
        <v>0</v>
      </c>
      <c r="O66" s="58">
        <f t="shared" ca="1" si="2"/>
        <v>1</v>
      </c>
      <c r="P66" s="58">
        <f t="shared" ca="1" si="47"/>
        <v>8</v>
      </c>
      <c r="R66" s="56">
        <f t="shared" ca="1" si="4"/>
        <v>0</v>
      </c>
      <c r="S66" s="76">
        <f t="shared" ca="1" si="5"/>
        <v>0</v>
      </c>
      <c r="T66" s="55">
        <f t="shared" ca="1" si="6"/>
        <v>516.74641833194119</v>
      </c>
      <c r="U66" s="56">
        <f t="shared" ca="1" si="7"/>
        <v>3.3280191311279461E-2</v>
      </c>
      <c r="V66" s="55">
        <f t="shared" ca="1" si="28"/>
        <v>5358.6603581022309</v>
      </c>
      <c r="W66" s="55">
        <f t="shared" ca="1" si="8"/>
        <v>0</v>
      </c>
      <c r="X66" s="55">
        <f ca="1">V66-MAX(V66:$V$258)</f>
        <v>-110.40882552858602</v>
      </c>
      <c r="Y66" s="56">
        <f ca="1">(V66-MAX(V66:$V$258))/MAX(V66:$V$258)</f>
        <v>-2.0187864117543964E-2</v>
      </c>
      <c r="Z66" s="56"/>
      <c r="AA66" s="17"/>
      <c r="AB66" s="55">
        <f ca="1">E66*(2/($AB$3+1))+IF(AB67=0,AVERAGE(E67:OFFSET(E67,$AB$3-1,0))*(1-(2/($AB$3+1))),AB67*(1-(2/($AB$3+1))))</f>
        <v>9.9910285564563246</v>
      </c>
      <c r="AC66" s="59">
        <f ca="1">E66*(2/($AC$3+1))+IF(AC67=0,AVERAGE(E67:OFFSET(E67,$AC$3-1,0))*(1-(2/($AC$3+1))),AC67*(1-(2/($AC$3+1))))</f>
        <v>8.9674699792095787</v>
      </c>
      <c r="AE66" s="58">
        <f t="shared" ca="1" si="39"/>
        <v>0</v>
      </c>
      <c r="AF66" s="58">
        <f t="shared" ca="1" si="9"/>
        <v>0</v>
      </c>
      <c r="AG66" s="58">
        <f t="shared" ca="1" si="10"/>
        <v>1</v>
      </c>
      <c r="AH66" s="58">
        <f t="shared" ca="1" si="49"/>
        <v>9</v>
      </c>
      <c r="AJ66" s="56">
        <f t="shared" ca="1" si="29"/>
        <v>0</v>
      </c>
      <c r="AK66" s="76">
        <f t="shared" ca="1" si="30"/>
        <v>0</v>
      </c>
      <c r="AL66" s="55">
        <f t="shared" ca="1" si="31"/>
        <v>561.3210400552565</v>
      </c>
      <c r="AM66" s="56">
        <f t="shared" ca="1" si="12"/>
        <v>3.3280191311279461E-2</v>
      </c>
      <c r="AN66" s="55">
        <f t="shared" ca="1" si="13"/>
        <v>5820.8991853730131</v>
      </c>
      <c r="AO66" s="55">
        <f t="shared" ca="1" si="14"/>
        <v>0</v>
      </c>
      <c r="AP66" s="55">
        <f ca="1">AN66-MAX(AN66:$AN$258)</f>
        <v>0</v>
      </c>
      <c r="AQ66" s="56">
        <f ca="1">(AN66-MAX(AN66:$AN$258))/MAX(AN66:$AN$258)</f>
        <v>0</v>
      </c>
      <c r="AS66" s="55">
        <f t="shared" si="32"/>
        <v>0.33399999999999963</v>
      </c>
      <c r="AT66" s="55">
        <f t="shared" si="33"/>
        <v>0.33399999999999963</v>
      </c>
      <c r="AU66" s="55">
        <f t="shared" si="34"/>
        <v>0</v>
      </c>
      <c r="AV66" s="55">
        <f ca="1">IF(AV67=0,AVERAGE(AT66:OFFSET(AT66,$AZ$3-1,0)),(AV67*($AZ$3-1)+AT66)/$AZ$3)</f>
        <v>0.15506095540744333</v>
      </c>
      <c r="AW66" s="55">
        <f ca="1">IF(AW67=0,AVERAGE(AU66:OFFSET(AU66,$AZ$3-1,0)),(AW67*($AZ$3-1)+AU66)/$AZ$3)</f>
        <v>5.0514363906289952E-2</v>
      </c>
      <c r="AX66" s="55">
        <f t="shared" ca="1" si="35"/>
        <v>3.0696408588871775</v>
      </c>
      <c r="AY66" s="55"/>
      <c r="AZ66" s="55">
        <f t="shared" ca="1" si="15"/>
        <v>75.427807153640458</v>
      </c>
      <c r="BB66" s="58">
        <f t="shared" ca="1" si="16"/>
        <v>0</v>
      </c>
      <c r="BC66" s="58">
        <f t="shared" ca="1" si="17"/>
        <v>0</v>
      </c>
      <c r="BD66" s="58">
        <f t="shared" ca="1" si="40"/>
        <v>1</v>
      </c>
      <c r="BE66" s="58">
        <f t="shared" ca="1" si="50"/>
        <v>9</v>
      </c>
      <c r="BG66" s="56">
        <f t="shared" ca="1" si="19"/>
        <v>0</v>
      </c>
      <c r="BH66" s="55">
        <f t="shared" ca="1" si="20"/>
        <v>0</v>
      </c>
      <c r="BI66" s="55">
        <f t="shared" ca="1" si="41"/>
        <v>565.51590107159052</v>
      </c>
      <c r="BJ66" s="56">
        <f t="shared" ca="1" si="36"/>
        <v>3.3280191311279461E-2</v>
      </c>
      <c r="BK66" s="55">
        <f t="shared" ca="1" si="46"/>
        <v>5864.3998941123964</v>
      </c>
      <c r="BL66" s="55">
        <f t="shared" ca="1" si="37"/>
        <v>0</v>
      </c>
      <c r="BM66" s="55">
        <f ca="1">BK66-MAX(BK66:$BK$258)</f>
        <v>0</v>
      </c>
      <c r="BN66" s="56">
        <f ca="1">(BK66-MAX(BK66:$BK$258))/MAX(BK66:$BK$258)</f>
        <v>0</v>
      </c>
      <c r="BO66" s="17"/>
      <c r="BP66" s="55">
        <f t="shared" ca="1" si="21"/>
        <v>28.948022879880632</v>
      </c>
      <c r="BR66" s="58">
        <f t="shared" ca="1" si="48"/>
        <v>0</v>
      </c>
      <c r="BS66" s="58">
        <f t="shared" ca="1" si="23"/>
        <v>0</v>
      </c>
      <c r="BT66" s="58">
        <f t="shared" ca="1" si="42"/>
        <v>1</v>
      </c>
      <c r="BU66" s="58">
        <f t="shared" ca="1" si="24"/>
        <v>9</v>
      </c>
      <c r="BW66" s="56">
        <f t="shared" ca="1" si="25"/>
        <v>0</v>
      </c>
      <c r="BX66" s="76">
        <f t="shared" ca="1" si="26"/>
        <v>0</v>
      </c>
      <c r="BY66" s="55">
        <f t="shared" ca="1" si="43"/>
        <v>559.01501995699425</v>
      </c>
      <c r="BZ66" s="56">
        <f t="shared" ca="1" si="44"/>
        <v>3.3280191311279461E-2</v>
      </c>
      <c r="CA66" s="55">
        <f t="shared" ca="1" si="51"/>
        <v>5796.9857569540336</v>
      </c>
      <c r="CB66" s="55">
        <f t="shared" ca="1" si="52"/>
        <v>0</v>
      </c>
      <c r="CC66" s="55">
        <f ca="1">CA66-MAX($CA66:CA$258)</f>
        <v>0</v>
      </c>
      <c r="CD66" s="56">
        <f ca="1">(CA66-MAX($CA66:CA$258))/MAX($CA66:CA$258)</f>
        <v>0</v>
      </c>
    </row>
    <row r="67" spans="1:82" s="58" customFormat="1" x14ac:dyDescent="0.25">
      <c r="A67" s="54">
        <v>44148</v>
      </c>
      <c r="B67" s="55">
        <v>9.7959999999999994</v>
      </c>
      <c r="C67" s="55">
        <v>10.066000000000001</v>
      </c>
      <c r="D67" s="55">
        <v>9.7929999999999993</v>
      </c>
      <c r="E67" s="55">
        <v>10.036</v>
      </c>
      <c r="F67" s="56">
        <f t="shared" si="0"/>
        <v>1.3225643614336313E-2</v>
      </c>
      <c r="G67" s="57"/>
      <c r="H67" s="56"/>
      <c r="I67" s="17"/>
      <c r="J67" s="55">
        <f ca="1">AVERAGE(E67:OFFSET(E67,$J$3-1,0))</f>
        <v>9.9494000000000007</v>
      </c>
      <c r="K67" s="55">
        <f ca="1">AVERAGE(E67:OFFSET(E67,$K$3-1,0))</f>
        <v>8.6663666666666668</v>
      </c>
      <c r="M67" s="58">
        <f t="shared" ca="1" si="27"/>
        <v>0</v>
      </c>
      <c r="N67" s="58">
        <f t="shared" ca="1" si="1"/>
        <v>0</v>
      </c>
      <c r="O67" s="58">
        <f t="shared" ca="1" si="2"/>
        <v>1</v>
      </c>
      <c r="P67" s="58">
        <f t="shared" ca="1" si="47"/>
        <v>7</v>
      </c>
      <c r="R67" s="56">
        <f t="shared" ca="1" si="4"/>
        <v>0</v>
      </c>
      <c r="S67" s="76">
        <f t="shared" ca="1" si="5"/>
        <v>0</v>
      </c>
      <c r="T67" s="55">
        <f t="shared" ca="1" si="6"/>
        <v>516.74641833194119</v>
      </c>
      <c r="U67" s="56">
        <f t="shared" ca="1" si="7"/>
        <v>1.3225643614336313E-2</v>
      </c>
      <c r="V67" s="55">
        <f t="shared" ca="1" si="28"/>
        <v>5186.0670543793622</v>
      </c>
      <c r="W67" s="55">
        <f t="shared" ca="1" si="8"/>
        <v>0</v>
      </c>
      <c r="X67" s="55">
        <f ca="1">V67-MAX(V67:$V$258)</f>
        <v>-283.00212925145479</v>
      </c>
      <c r="Y67" s="56">
        <f ca="1">(V67-MAX(V67:$V$258))/MAX(V67:$V$258)</f>
        <v>-5.174594062523355E-2</v>
      </c>
      <c r="Z67" s="56"/>
      <c r="AA67" s="17"/>
      <c r="AB67" s="55">
        <f ca="1">E67*(2/($AB$3+1))+IF(AB68=0,AVERAGE(E68:OFFSET(E68,$AB$3-1,0))*(1-(2/($AB$3+1))),AB68*(1-(2/($AB$3+1))))</f>
        <v>9.8015428346844882</v>
      </c>
      <c r="AC67" s="59">
        <f ca="1">E67*(2/($AC$3+1))+IF(AC68=0,AVERAGE(E68:OFFSET(E68,$AC$3-1,0))*(1-(2/($AC$3+1))),AC68*(1-(2/($AC$3+1))))</f>
        <v>8.870743770879205</v>
      </c>
      <c r="AE67" s="58">
        <f t="shared" ca="1" si="39"/>
        <v>0</v>
      </c>
      <c r="AF67" s="58">
        <f t="shared" ca="1" si="9"/>
        <v>0</v>
      </c>
      <c r="AG67" s="58">
        <f t="shared" ca="1" si="10"/>
        <v>1</v>
      </c>
      <c r="AH67" s="58">
        <f t="shared" ca="1" si="49"/>
        <v>8</v>
      </c>
      <c r="AJ67" s="56">
        <f t="shared" ca="1" si="29"/>
        <v>0</v>
      </c>
      <c r="AK67" s="76">
        <f t="shared" ca="1" si="30"/>
        <v>0</v>
      </c>
      <c r="AL67" s="55">
        <f t="shared" ca="1" si="31"/>
        <v>561.3210400552565</v>
      </c>
      <c r="AM67" s="56">
        <f t="shared" ca="1" si="12"/>
        <v>1.3225643614336313E-2</v>
      </c>
      <c r="AN67" s="55">
        <f t="shared" ca="1" si="13"/>
        <v>5633.4179579945567</v>
      </c>
      <c r="AO67" s="55">
        <f t="shared" ca="1" si="14"/>
        <v>0</v>
      </c>
      <c r="AP67" s="55">
        <f ca="1">AN67-MAX(AN67:$AN$258)</f>
        <v>-66.922066136186004</v>
      </c>
      <c r="AQ67" s="56">
        <f ca="1">(AN67-MAX(AN67:$AN$258))/MAX(AN67:$AN$258)</f>
        <v>-1.1740013026045951E-2</v>
      </c>
      <c r="AS67" s="55">
        <f t="shared" si="32"/>
        <v>0.13100000000000023</v>
      </c>
      <c r="AT67" s="55">
        <f t="shared" si="33"/>
        <v>0.13100000000000023</v>
      </c>
      <c r="AU67" s="55">
        <f t="shared" si="34"/>
        <v>0</v>
      </c>
      <c r="AV67" s="55">
        <f ca="1">IF(AV68=0,AVERAGE(AT67:OFFSET(AT67,$AZ$3-1,0)),(AV68*($AZ$3-1)+AT67)/$AZ$3)</f>
        <v>0.14129641351570821</v>
      </c>
      <c r="AW67" s="55">
        <f ca="1">IF(AW68=0,AVERAGE(AU67:OFFSET(AU67,$AZ$3-1,0)),(AW68*($AZ$3-1)+AU67)/$AZ$3)</f>
        <v>5.4400084206773794E-2</v>
      </c>
      <c r="AX67" s="55">
        <f t="shared" ca="1" si="35"/>
        <v>2.5973565220716011</v>
      </c>
      <c r="AY67" s="55"/>
      <c r="AZ67" s="55">
        <f t="shared" ca="1" si="15"/>
        <v>72.201810027321613</v>
      </c>
      <c r="BB67" s="58">
        <f t="shared" ca="1" si="16"/>
        <v>0</v>
      </c>
      <c r="BC67" s="58">
        <f t="shared" ca="1" si="17"/>
        <v>0</v>
      </c>
      <c r="BD67" s="58">
        <f t="shared" ca="1" si="40"/>
        <v>1</v>
      </c>
      <c r="BE67" s="58">
        <f t="shared" ca="1" si="50"/>
        <v>8</v>
      </c>
      <c r="BG67" s="56">
        <f t="shared" ca="1" si="19"/>
        <v>0</v>
      </c>
      <c r="BH67" s="55">
        <f t="shared" ca="1" si="20"/>
        <v>0</v>
      </c>
      <c r="BI67" s="55">
        <f t="shared" ca="1" si="41"/>
        <v>565.51590107159052</v>
      </c>
      <c r="BJ67" s="56">
        <f t="shared" ca="1" si="36"/>
        <v>1.3225643614336313E-2</v>
      </c>
      <c r="BK67" s="55">
        <f t="shared" ca="1" si="46"/>
        <v>5675.5175831544848</v>
      </c>
      <c r="BL67" s="55">
        <f t="shared" ca="1" si="37"/>
        <v>0</v>
      </c>
      <c r="BM67" s="55">
        <f ca="1">BK67-MAX(BK67:$BK$258)</f>
        <v>-42.979208481440764</v>
      </c>
      <c r="BN67" s="56">
        <f ca="1">(BK67-MAX(BK67:$BK$258))/MAX(BK67:$BK$258)</f>
        <v>-7.5158227848101033E-3</v>
      </c>
      <c r="BO67" s="17"/>
      <c r="BP67" s="55">
        <f t="shared" ca="1" si="21"/>
        <v>24.670807453416145</v>
      </c>
      <c r="BR67" s="58">
        <f t="shared" ca="1" si="48"/>
        <v>0</v>
      </c>
      <c r="BS67" s="58">
        <f t="shared" ca="1" si="23"/>
        <v>0</v>
      </c>
      <c r="BT67" s="58">
        <f t="shared" ca="1" si="42"/>
        <v>1</v>
      </c>
      <c r="BU67" s="58">
        <f t="shared" ca="1" si="24"/>
        <v>8</v>
      </c>
      <c r="BW67" s="56">
        <f t="shared" ca="1" si="25"/>
        <v>0</v>
      </c>
      <c r="BX67" s="76">
        <f t="shared" ca="1" si="26"/>
        <v>0</v>
      </c>
      <c r="BY67" s="55">
        <f t="shared" ca="1" si="43"/>
        <v>559.01501995699425</v>
      </c>
      <c r="BZ67" s="56">
        <f t="shared" ca="1" si="44"/>
        <v>1.3225643614336313E-2</v>
      </c>
      <c r="CA67" s="55">
        <f t="shared" ca="1" si="51"/>
        <v>5610.274740288397</v>
      </c>
      <c r="CB67" s="55">
        <f t="shared" ca="1" si="52"/>
        <v>0</v>
      </c>
      <c r="CC67" s="55">
        <f ca="1">CA67-MAX($CA67:CA$258)</f>
        <v>-90.065283842345707</v>
      </c>
      <c r="CD67" s="56">
        <f ca="1">(CA67-MAX($CA67:CA$258))/MAX($CA67:CA$258)</f>
        <v>-1.5799984467782684E-2</v>
      </c>
    </row>
    <row r="68" spans="1:82" s="58" customFormat="1" x14ac:dyDescent="0.25">
      <c r="A68" s="54">
        <v>44147</v>
      </c>
      <c r="B68" s="55">
        <v>9.9480000000000004</v>
      </c>
      <c r="C68" s="55">
        <v>9.9939999999999998</v>
      </c>
      <c r="D68" s="55">
        <v>9.7910000000000004</v>
      </c>
      <c r="E68" s="55">
        <v>9.9049999999999994</v>
      </c>
      <c r="F68" s="56">
        <f t="shared" si="0"/>
        <v>-2.0470727848101333E-2</v>
      </c>
      <c r="G68" s="57"/>
      <c r="H68" s="56"/>
      <c r="I68" s="17"/>
      <c r="J68" s="55">
        <f ca="1">AVERAGE(E68:OFFSET(E68,$J$3-1,0))</f>
        <v>9.6633999999999993</v>
      </c>
      <c r="K68" s="55">
        <f ca="1">AVERAGE(E68:OFFSET(E68,$K$3-1,0))</f>
        <v>8.6028333333333347</v>
      </c>
      <c r="M68" s="58">
        <f t="shared" ca="1" si="27"/>
        <v>0</v>
      </c>
      <c r="N68" s="58">
        <f t="shared" ca="1" si="1"/>
        <v>0</v>
      </c>
      <c r="O68" s="58">
        <f t="shared" ca="1" si="2"/>
        <v>1</v>
      </c>
      <c r="P68" s="58">
        <f t="shared" ca="1" si="47"/>
        <v>6</v>
      </c>
      <c r="R68" s="56">
        <f t="shared" ca="1" si="4"/>
        <v>0</v>
      </c>
      <c r="S68" s="76">
        <f t="shared" ca="1" si="5"/>
        <v>0</v>
      </c>
      <c r="T68" s="55">
        <f t="shared" ca="1" si="6"/>
        <v>516.74641833194119</v>
      </c>
      <c r="U68" s="56">
        <f t="shared" ca="1" si="7"/>
        <v>-2.0470727848101333E-2</v>
      </c>
      <c r="V68" s="55">
        <f t="shared" ca="1" si="28"/>
        <v>5118.3732735778776</v>
      </c>
      <c r="W68" s="55">
        <f t="shared" ca="1" si="8"/>
        <v>0</v>
      </c>
      <c r="X68" s="55">
        <f ca="1">V68-MAX(V68:$V$258)</f>
        <v>-350.69591005293933</v>
      </c>
      <c r="Y68" s="56">
        <f ca="1">(V68-MAX(V68:$V$258))/MAX(V68:$V$258)</f>
        <v>-6.4123509554896249E-2</v>
      </c>
      <c r="Z68" s="56"/>
      <c r="AA68" s="17"/>
      <c r="AB68" s="55">
        <f ca="1">E68*(2/($AB$3+1))+IF(AB69=0,AVERAGE(E69:OFFSET(E69,$AB$3-1,0))*(1-(2/($AB$3+1))),AB69*(1-(2/($AB$3+1))))</f>
        <v>9.6843142520267307</v>
      </c>
      <c r="AC68" s="59">
        <f ca="1">E68*(2/($AC$3+1))+IF(AC69=0,AVERAGE(E69:OFFSET(E69,$AC$3-1,0))*(1-(2/($AC$3+1))),AC69*(1-(2/($AC$3+1))))</f>
        <v>8.7903812723191503</v>
      </c>
      <c r="AE68" s="58">
        <f t="shared" ca="1" si="39"/>
        <v>0</v>
      </c>
      <c r="AF68" s="58">
        <f t="shared" ca="1" si="9"/>
        <v>0</v>
      </c>
      <c r="AG68" s="58">
        <f t="shared" ca="1" si="10"/>
        <v>1</v>
      </c>
      <c r="AH68" s="58">
        <f t="shared" ca="1" si="49"/>
        <v>7</v>
      </c>
      <c r="AJ68" s="56">
        <f t="shared" ca="1" si="29"/>
        <v>0</v>
      </c>
      <c r="AK68" s="76">
        <f t="shared" ca="1" si="30"/>
        <v>0</v>
      </c>
      <c r="AL68" s="55">
        <f t="shared" ca="1" si="31"/>
        <v>561.3210400552565</v>
      </c>
      <c r="AM68" s="56">
        <f t="shared" ca="1" si="12"/>
        <v>-2.0470727848101333E-2</v>
      </c>
      <c r="AN68" s="55">
        <f t="shared" ca="1" si="13"/>
        <v>5559.8849017473176</v>
      </c>
      <c r="AO68" s="55">
        <f t="shared" ca="1" si="14"/>
        <v>0</v>
      </c>
      <c r="AP68" s="55">
        <f ca="1">AN68-MAX(AN68:$AN$258)</f>
        <v>-140.45512238342508</v>
      </c>
      <c r="AQ68" s="56">
        <f ca="1">(AN68-MAX(AN68:$AN$258))/MAX(AN68:$AN$258)</f>
        <v>-2.4639779695395169E-2</v>
      </c>
      <c r="AS68" s="55">
        <f t="shared" si="32"/>
        <v>-0.20700000000000074</v>
      </c>
      <c r="AT68" s="55">
        <f t="shared" si="33"/>
        <v>0</v>
      </c>
      <c r="AU68" s="55">
        <f t="shared" si="34"/>
        <v>0.20700000000000074</v>
      </c>
      <c r="AV68" s="55">
        <f ca="1">IF(AV69=0,AVERAGE(AT68:OFFSET(AT68,$AZ$3-1,0)),(AV69*($AZ$3-1)+AT68)/$AZ$3)</f>
        <v>0.14208844532460882</v>
      </c>
      <c r="AW68" s="55">
        <f ca="1">IF(AW69=0,AVERAGE(AU68:OFFSET(AU68,$AZ$3-1,0)),(AW69*($AZ$3-1)+AU68)/$AZ$3)</f>
        <v>5.8584706068833321E-2</v>
      </c>
      <c r="AX68" s="55">
        <f t="shared" ca="1" si="35"/>
        <v>2.4253504858019412</v>
      </c>
      <c r="AY68" s="55"/>
      <c r="AZ68" s="55">
        <f t="shared" ca="1" si="15"/>
        <v>70.805907186870527</v>
      </c>
      <c r="BB68" s="58">
        <f t="shared" ca="1" si="16"/>
        <v>0</v>
      </c>
      <c r="BC68" s="58">
        <f t="shared" ca="1" si="17"/>
        <v>0</v>
      </c>
      <c r="BD68" s="58">
        <f t="shared" ca="1" si="40"/>
        <v>1</v>
      </c>
      <c r="BE68" s="58">
        <f t="shared" ca="1" si="50"/>
        <v>7</v>
      </c>
      <c r="BG68" s="56">
        <f t="shared" ca="1" si="19"/>
        <v>0</v>
      </c>
      <c r="BH68" s="55">
        <f t="shared" ca="1" si="20"/>
        <v>0</v>
      </c>
      <c r="BI68" s="55">
        <f t="shared" ca="1" si="41"/>
        <v>565.51590107159052</v>
      </c>
      <c r="BJ68" s="56">
        <f t="shared" ca="1" si="36"/>
        <v>-2.0470727848101333E-2</v>
      </c>
      <c r="BK68" s="55">
        <f t="shared" ca="1" si="46"/>
        <v>5601.4350001141056</v>
      </c>
      <c r="BL68" s="55">
        <f t="shared" ca="1" si="37"/>
        <v>0</v>
      </c>
      <c r="BM68" s="55">
        <f ca="1">BK68-MAX(BK68:$BK$258)</f>
        <v>-117.06179152181994</v>
      </c>
      <c r="BN68" s="56">
        <f ca="1">(BK68-MAX(BK68:$BK$258))/MAX(BK68:$BK$258)</f>
        <v>-2.0470727848101382E-2</v>
      </c>
      <c r="BO68" s="17"/>
      <c r="BP68" s="55">
        <f t="shared" ca="1" si="21"/>
        <v>18.665388762429625</v>
      </c>
      <c r="BR68" s="58">
        <f t="shared" ca="1" si="48"/>
        <v>0</v>
      </c>
      <c r="BS68" s="58">
        <f t="shared" ca="1" si="23"/>
        <v>0</v>
      </c>
      <c r="BT68" s="58">
        <f t="shared" ca="1" si="42"/>
        <v>1</v>
      </c>
      <c r="BU68" s="58">
        <f t="shared" ca="1" si="24"/>
        <v>7</v>
      </c>
      <c r="BW68" s="56">
        <f t="shared" ca="1" si="25"/>
        <v>0</v>
      </c>
      <c r="BX68" s="76">
        <f t="shared" ca="1" si="26"/>
        <v>0</v>
      </c>
      <c r="BY68" s="55">
        <f t="shared" ca="1" si="43"/>
        <v>559.01501995699425</v>
      </c>
      <c r="BZ68" s="56">
        <f t="shared" ca="1" si="44"/>
        <v>-2.0470727848101333E-2</v>
      </c>
      <c r="CA68" s="55">
        <f t="shared" ca="1" si="51"/>
        <v>5537.0437726740302</v>
      </c>
      <c r="CB68" s="55">
        <f t="shared" ca="1" si="52"/>
        <v>0</v>
      </c>
      <c r="CC68" s="55">
        <f ca="1">CA68-MAX($CA68:CA$258)</f>
        <v>-163.29625145671253</v>
      </c>
      <c r="CD68" s="56">
        <f ca="1">(CA68-MAX($CA68:CA$258))/MAX($CA68:CA$258)</f>
        <v>-2.8646756292685177E-2</v>
      </c>
    </row>
    <row r="69" spans="1:82" s="58" customFormat="1" x14ac:dyDescent="0.25">
      <c r="A69" s="54">
        <v>44146</v>
      </c>
      <c r="B69" s="55">
        <v>10.144</v>
      </c>
      <c r="C69" s="55">
        <v>10.144</v>
      </c>
      <c r="D69" s="55">
        <v>9.9710000000000001</v>
      </c>
      <c r="E69" s="55">
        <v>10.112</v>
      </c>
      <c r="F69" s="56">
        <f t="shared" ref="F69:F132" si="53">E69/E70-1</f>
        <v>5.3688606084709711E-3</v>
      </c>
      <c r="G69" s="57"/>
      <c r="H69" s="56"/>
      <c r="I69" s="17"/>
      <c r="J69" s="55">
        <f ca="1">AVERAGE(E69:OFFSET(E69,$J$3-1,0))</f>
        <v>9.4192</v>
      </c>
      <c r="K69" s="55">
        <f ca="1">AVERAGE(E69:OFFSET(E69,$K$3-1,0))</f>
        <v>8.5419333333333327</v>
      </c>
      <c r="M69" s="58">
        <f t="shared" ca="1" si="27"/>
        <v>0</v>
      </c>
      <c r="N69" s="58">
        <f t="shared" ref="N69:N132" ca="1" si="54">IF(AND(O70=1,AND(J70&gt;K70,J69&lt;K69)),1,0)</f>
        <v>0</v>
      </c>
      <c r="O69" s="58">
        <f t="shared" ref="O69:O132" ca="1" si="55">IF(O70-N69&lt;0,0,M69+O70-N69)</f>
        <v>1</v>
      </c>
      <c r="P69" s="58">
        <f t="shared" ca="1" si="47"/>
        <v>5</v>
      </c>
      <c r="R69" s="56">
        <f t="shared" ref="R69:R132" ca="1" si="56">IF(O70=0,0,IF(N69&gt;0,E69/OFFSET(E69,P69,0)-1,0))</f>
        <v>0</v>
      </c>
      <c r="S69" s="76">
        <f t="shared" ref="S69:S132" ca="1" si="57">IF(O70=0,0,IF(N69&gt;0,(E69-OFFSET(E69,P69,0))*$F$3,0))</f>
        <v>0</v>
      </c>
      <c r="T69" s="55">
        <f t="shared" ref="T69:T132" ca="1" si="58">IF(M69+O69=2,V69/($E69*$F$3),IF(M69+O69=1,T70,0))</f>
        <v>516.74641833194119</v>
      </c>
      <c r="U69" s="56">
        <f t="shared" ref="U69:U132" ca="1" si="59">IF(O70=0,0,$E69/$E70-1)</f>
        <v>5.3688606084709711E-3</v>
      </c>
      <c r="V69" s="55">
        <f t="shared" ref="V69:V132" ca="1" si="60">V70*(1+U69)</f>
        <v>5225.3397821725894</v>
      </c>
      <c r="W69" s="55">
        <f t="shared" ref="W69:W132" ca="1" si="61">T70*S69</f>
        <v>0</v>
      </c>
      <c r="X69" s="55">
        <f ca="1">V69-MAX(V69:$V$258)</f>
        <v>-243.72940145822758</v>
      </c>
      <c r="Y69" s="56">
        <f ca="1">(V69-MAX(V69:$V$258))/MAX(V69:$V$258)</f>
        <v>-4.4565060940849173E-2</v>
      </c>
      <c r="Z69" s="56"/>
      <c r="AA69" s="17"/>
      <c r="AB69" s="55">
        <f ca="1">E69*(2/($AB$3+1))+IF(AB70=0,AVERAGE(E70:OFFSET(E70,$AB$3-1,0))*(1-(2/($AB$3+1))),AB70*(1-(2/($AB$3+1))))</f>
        <v>9.5739713780400955</v>
      </c>
      <c r="AC69" s="59">
        <f ca="1">E69*(2/($AC$3+1))+IF(AC70=0,AVERAGE(E70:OFFSET(E70,$AC$3-1,0))*(1-(2/($AC$3+1))),AC70*(1-(2/($AC$3+1))))</f>
        <v>8.713511015237712</v>
      </c>
      <c r="AE69" s="58">
        <f t="shared" ca="1" si="39"/>
        <v>0</v>
      </c>
      <c r="AF69" s="58">
        <f t="shared" ref="AF69:AF132" ca="1" si="62">IF(AND(AG70=1,AND(AB70&gt;AC70,AB69&lt;AC69)),1,0)</f>
        <v>0</v>
      </c>
      <c r="AG69" s="58">
        <f t="shared" ref="AG69:AG132" ca="1" si="63">IF(AG70-AF69&lt;0,0,AE69+AG70-AF69)</f>
        <v>1</v>
      </c>
      <c r="AH69" s="58">
        <f t="shared" ca="1" si="49"/>
        <v>6</v>
      </c>
      <c r="AJ69" s="56">
        <f t="shared" ref="AJ69:AJ132" ca="1" si="64">IF(AG70=0,0,IF(AF69&gt;0,E69/OFFSET(E69,AH69,0)-1,0))</f>
        <v>0</v>
      </c>
      <c r="AK69" s="76">
        <f t="shared" ref="AK69:AK132" ca="1" si="65">IF(AG70=0,0,IF(AF69&gt;0,$F$3*(E69-OFFSET(E69,AH69,0)),0))</f>
        <v>0</v>
      </c>
      <c r="AL69" s="55">
        <f t="shared" ref="AL69:AL132" ca="1" si="66">IF(AE69+AG69=2,AN69/($E69*$F$3),IF(AE69+AG69=1,AL70,0))</f>
        <v>561.3210400552565</v>
      </c>
      <c r="AM69" s="56">
        <f t="shared" ref="AM69:AM132" ca="1" si="67">IF(AG70=0,0,$E69/$E70-1)</f>
        <v>5.3688606084709711E-3</v>
      </c>
      <c r="AN69" s="55">
        <f t="shared" ref="AN69:AN132" ca="1" si="68">AN70*(1+AM69)</f>
        <v>5676.0783570387557</v>
      </c>
      <c r="AO69" s="55">
        <f t="shared" ref="AO69:AO132" ca="1" si="69">AL70*AK69</f>
        <v>0</v>
      </c>
      <c r="AP69" s="55">
        <f ca="1">AN69-MAX(AN69:$AN$258)</f>
        <v>-24.261667091986965</v>
      </c>
      <c r="AQ69" s="56">
        <f ca="1">(AN69-MAX(AN69:$AN$258))/MAX(AN69:$AN$258)</f>
        <v>-4.2561789277976766E-3</v>
      </c>
      <c r="AS69" s="55">
        <f t="shared" ref="AS69:AS132" si="70">E69-E70</f>
        <v>5.400000000000027E-2</v>
      </c>
      <c r="AT69" s="55">
        <f t="shared" si="33"/>
        <v>5.400000000000027E-2</v>
      </c>
      <c r="AU69" s="55">
        <f t="shared" si="34"/>
        <v>0</v>
      </c>
      <c r="AV69" s="55">
        <f ca="1">IF(AV70=0,AVERAGE(AT69:OFFSET(AT69,$AZ$3-1,0)),(AV70*($AZ$3-1)+AT69)/$AZ$3)</f>
        <v>0.1530183257341941</v>
      </c>
      <c r="AW69" s="55">
        <f ca="1">IF(AW70=0,AVERAGE(AU69:OFFSET(AU69,$AZ$3-1,0)),(AW70*($AZ$3-1)+AU69)/$AZ$3)</f>
        <v>4.7168144997205064E-2</v>
      </c>
      <c r="AX69" s="55">
        <f t="shared" ca="1" si="35"/>
        <v>3.2441031069434927</v>
      </c>
      <c r="AY69" s="55"/>
      <c r="AZ69" s="55">
        <f t="shared" ref="AZ69:AZ132" ca="1" si="71">100-100/(AX69+1)</f>
        <v>76.437895715493653</v>
      </c>
      <c r="BB69" s="58">
        <f t="shared" ref="BB69:BB132" ca="1" si="72">IF(AND(AND(AB70&lt;AC70,AB69&gt;AC69),AND(AZ69&gt;$BC$3,AZ69&lt;$BD$3),BK69&lt;&gt;0),1,0)</f>
        <v>0</v>
      </c>
      <c r="BC69" s="58">
        <f t="shared" ref="BC69:BC132" ca="1" si="73">IF(AND(BD70=1,OR(AND(AB70&gt;AC70,AB69&lt;AC69),AND(AZ69&gt;$BH$3,AZ70&gt;$BH$3))),1,0)</f>
        <v>0</v>
      </c>
      <c r="BD69" s="58">
        <f t="shared" ca="1" si="40"/>
        <v>1</v>
      </c>
      <c r="BE69" s="58">
        <f t="shared" ca="1" si="50"/>
        <v>6</v>
      </c>
      <c r="BG69" s="56">
        <f t="shared" ref="BG69:BG132" ca="1" si="74">IF(BD70=0,0,IF(BC69&gt;0,E69/OFFSET(E69,BE69,0)-1,0))</f>
        <v>0</v>
      </c>
      <c r="BH69" s="55">
        <f t="shared" ref="BH69:BH132" ca="1" si="75">IF(BD70=0,0,IF(BC69&gt;0,$F$3*(E69-OFFSET(E69,BE69,0)),0))</f>
        <v>0</v>
      </c>
      <c r="BI69" s="55">
        <f t="shared" ref="BI69:BI132" ca="1" si="76">IF(BB69+BD69=2,BK69/($E69*$F$3),IF(BB69+BD69=1,BI70,0))</f>
        <v>565.51590107159052</v>
      </c>
      <c r="BJ69" s="56">
        <f t="shared" ref="BJ69:BJ132" ca="1" si="77">IF(BD70=0,0,$E69/$E70-1)</f>
        <v>5.3688606084709711E-3</v>
      </c>
      <c r="BK69" s="55">
        <f t="shared" ref="BK69:BK132" ca="1" si="78">BK70*(1+BJ69)</f>
        <v>5718.4967916359255</v>
      </c>
      <c r="BL69" s="55">
        <f t="shared" ref="BL69:BL132" ca="1" si="79">BI70*BH69</f>
        <v>0</v>
      </c>
      <c r="BM69" s="55">
        <f ca="1">BK69-MAX(BK69:$BK$258)</f>
        <v>0</v>
      </c>
      <c r="BN69" s="56">
        <f ca="1">(BK69-MAX(BK69:$BK$258))/MAX(BK69:$BK$258)</f>
        <v>0</v>
      </c>
      <c r="BO69" s="17"/>
      <c r="BP69" s="55">
        <f t="shared" ref="BP69:BP132" ca="1" si="80">(E69/OFFSET(E69,$BP$3,0)-1)*100</f>
        <v>19.160971011077056</v>
      </c>
      <c r="BR69" s="58">
        <f t="shared" ca="1" si="48"/>
        <v>0</v>
      </c>
      <c r="BS69" s="58">
        <f t="shared" ref="BS69:BS132" ca="1" si="81">IF(AND(BT70=1,OR(AND(AB70&gt;AC70,AB69&lt;AC69),AND(BP69&lt;BP70,BP70&lt;BP71,BP71&lt;BP72))),1,0)</f>
        <v>0</v>
      </c>
      <c r="BT69" s="58">
        <f t="shared" ca="1" si="42"/>
        <v>1</v>
      </c>
      <c r="BU69" s="58">
        <f t="shared" ref="BU69:BU132" ca="1" si="82">IF(BR69=1,0,BU70+1)</f>
        <v>6</v>
      </c>
      <c r="BW69" s="56">
        <f t="shared" ref="BW69:BW132" ca="1" si="83">IF(BT70=0,0,IF(BS69&gt;0,E69/OFFSET(E69,BU69,0)-1,0))</f>
        <v>0</v>
      </c>
      <c r="BX69" s="76">
        <f t="shared" ref="BX69:BX132" ca="1" si="84">IF(BT70=0,0,IF(BS69&gt;0,$F$3*(E69-OFFSET(E69,BU69,0)),0))</f>
        <v>0</v>
      </c>
      <c r="BY69" s="55">
        <f t="shared" ca="1" si="43"/>
        <v>559.01501995699425</v>
      </c>
      <c r="BZ69" s="56">
        <f t="shared" ca="1" si="44"/>
        <v>5.3688606084709711E-3</v>
      </c>
      <c r="CA69" s="55">
        <f t="shared" ca="1" si="51"/>
        <v>5652.7598818051283</v>
      </c>
      <c r="CB69" s="55">
        <f t="shared" ca="1" si="52"/>
        <v>0</v>
      </c>
      <c r="CC69" s="55">
        <f ca="1">CA69-MAX($CA69:CA$258)</f>
        <v>-47.580142325614361</v>
      </c>
      <c r="CD69" s="56">
        <f ca="1">(CA69-MAX($CA69:CA$258))/MAX($CA69:CA$258)</f>
        <v>-8.3468954701294267E-3</v>
      </c>
    </row>
    <row r="70" spans="1:82" s="58" customFormat="1" x14ac:dyDescent="0.25">
      <c r="A70" s="54">
        <v>44145</v>
      </c>
      <c r="B70" s="55">
        <v>9.7750000000000004</v>
      </c>
      <c r="C70" s="55">
        <v>10.093999999999999</v>
      </c>
      <c r="D70" s="55">
        <v>9.657</v>
      </c>
      <c r="E70" s="55">
        <v>10.058</v>
      </c>
      <c r="F70" s="56">
        <f t="shared" si="53"/>
        <v>4.3794105437941155E-2</v>
      </c>
      <c r="G70" s="57"/>
      <c r="H70" s="56"/>
      <c r="I70" s="17"/>
      <c r="J70" s="55">
        <f ca="1">AVERAGE(E70:OFFSET(E70,$J$3-1,0))</f>
        <v>9.1251999999999978</v>
      </c>
      <c r="K70" s="55">
        <f ca="1">AVERAGE(E70:OFFSET(E70,$K$3-1,0))</f>
        <v>8.4744666666666664</v>
      </c>
      <c r="M70" s="58">
        <f t="shared" ref="M70:M133" ca="1" si="85">IF(AND(J71&lt;K71,J70&gt;K70,V70&lt;&gt;0),1,0)</f>
        <v>0</v>
      </c>
      <c r="N70" s="58">
        <f t="shared" ca="1" si="54"/>
        <v>0</v>
      </c>
      <c r="O70" s="58">
        <f t="shared" ca="1" si="55"/>
        <v>1</v>
      </c>
      <c r="P70" s="58">
        <f t="shared" ca="1" si="47"/>
        <v>4</v>
      </c>
      <c r="R70" s="56">
        <f t="shared" ca="1" si="56"/>
        <v>0</v>
      </c>
      <c r="S70" s="76">
        <f t="shared" ca="1" si="57"/>
        <v>0</v>
      </c>
      <c r="T70" s="55">
        <f t="shared" ca="1" si="58"/>
        <v>516.74641833194119</v>
      </c>
      <c r="U70" s="56">
        <f t="shared" ca="1" si="59"/>
        <v>4.3794105437941155E-2</v>
      </c>
      <c r="V70" s="55">
        <f t="shared" ca="1" si="60"/>
        <v>5197.4354755826644</v>
      </c>
      <c r="W70" s="55">
        <f t="shared" ca="1" si="61"/>
        <v>0</v>
      </c>
      <c r="X70" s="55">
        <f ca="1">V70-MAX(V70:$V$258)</f>
        <v>-271.63370804815258</v>
      </c>
      <c r="Y70" s="56">
        <f ca="1">(V70-MAX(V70:$V$258))/MAX(V70:$V$258)</f>
        <v>-4.9667264927122361E-2</v>
      </c>
      <c r="Z70" s="56"/>
      <c r="AA70" s="17"/>
      <c r="AB70" s="55">
        <f ca="1">E70*(2/($AB$3+1))+IF(AB71=0,AVERAGE(E71:OFFSET(E71,$AB$3-1,0))*(1-(2/($AB$3+1))),AB71*(1-(2/($AB$3+1))))</f>
        <v>9.3049570670601405</v>
      </c>
      <c r="AC70" s="59">
        <f ca="1">E70*(2/($AC$3+1))+IF(AC71=0,AVERAGE(E71:OFFSET(E71,$AC$3-1,0))*(1-(2/($AC$3+1))),AC71*(1-(2/($AC$3+1))))</f>
        <v>8.6170634990472088</v>
      </c>
      <c r="AE70" s="58">
        <f t="shared" ref="AE70:AE133" ca="1" si="86">IF(AND(AB71&lt;AC71,AB70&gt;AC70,AN70&lt;&gt;0),1,0)</f>
        <v>0</v>
      </c>
      <c r="AF70" s="58">
        <f t="shared" ca="1" si="62"/>
        <v>0</v>
      </c>
      <c r="AG70" s="58">
        <f t="shared" ca="1" si="63"/>
        <v>1</v>
      </c>
      <c r="AH70" s="58">
        <f t="shared" ca="1" si="49"/>
        <v>5</v>
      </c>
      <c r="AJ70" s="56">
        <f t="shared" ca="1" si="64"/>
        <v>0</v>
      </c>
      <c r="AK70" s="76">
        <f t="shared" ca="1" si="65"/>
        <v>0</v>
      </c>
      <c r="AL70" s="55">
        <f t="shared" ca="1" si="66"/>
        <v>561.3210400552565</v>
      </c>
      <c r="AM70" s="56">
        <f t="shared" ca="1" si="67"/>
        <v>4.3794105437941155E-2</v>
      </c>
      <c r="AN70" s="55">
        <f t="shared" ca="1" si="68"/>
        <v>5645.7670208757709</v>
      </c>
      <c r="AO70" s="55">
        <f t="shared" ca="1" si="69"/>
        <v>0</v>
      </c>
      <c r="AP70" s="55">
        <f ca="1">AN70-MAX(AN70:$AN$258)</f>
        <v>-54.573003254971809</v>
      </c>
      <c r="AQ70" s="56">
        <f ca="1">(AN70-MAX(AN70:$AN$258))/MAX(AN70:$AN$258)</f>
        <v>-9.5736399976058904E-3</v>
      </c>
      <c r="AS70" s="55">
        <f t="shared" si="70"/>
        <v>0.4220000000000006</v>
      </c>
      <c r="AT70" s="55">
        <f t="shared" ref="AT70:AT133" si="87">IF(AS70&gt;0,AS70,0)</f>
        <v>0.4220000000000006</v>
      </c>
      <c r="AU70" s="55">
        <f t="shared" ref="AU70:AU133" si="88">ABS(IF(AS70&lt;0,AS70,0))</f>
        <v>0</v>
      </c>
      <c r="AV70" s="55">
        <f ca="1">IF(AV71=0,AVERAGE(AT70:OFFSET(AT70,$AZ$3-1,0)),(AV71*($AZ$3-1)+AT70)/$AZ$3)</f>
        <v>0.16063512002143979</v>
      </c>
      <c r="AW70" s="55">
        <f ca="1">IF(AW71=0,AVERAGE(AU70:OFFSET(AU70,$AZ$3-1,0)),(AW71*($AZ$3-1)+AU70)/$AZ$3)</f>
        <v>5.0796463843143916E-2</v>
      </c>
      <c r="AX70" s="55">
        <f t="shared" ref="AX70:AX133" ca="1" si="89">AV70/AW70</f>
        <v>3.1623287896076842</v>
      </c>
      <c r="AY70" s="55"/>
      <c r="AZ70" s="55">
        <f t="shared" ca="1" si="71"/>
        <v>75.974987788164285</v>
      </c>
      <c r="BB70" s="58">
        <f t="shared" ca="1" si="72"/>
        <v>0</v>
      </c>
      <c r="BC70" s="58">
        <f t="shared" ca="1" si="73"/>
        <v>0</v>
      </c>
      <c r="BD70" s="58">
        <f t="shared" ca="1" si="40"/>
        <v>1</v>
      </c>
      <c r="BE70" s="58">
        <f t="shared" ca="1" si="50"/>
        <v>5</v>
      </c>
      <c r="BG70" s="56">
        <f t="shared" ca="1" si="74"/>
        <v>0</v>
      </c>
      <c r="BH70" s="55">
        <f t="shared" ca="1" si="75"/>
        <v>0</v>
      </c>
      <c r="BI70" s="55">
        <f t="shared" ca="1" si="76"/>
        <v>565.51590107159052</v>
      </c>
      <c r="BJ70" s="56">
        <f t="shared" ca="1" si="77"/>
        <v>4.3794105437941155E-2</v>
      </c>
      <c r="BK70" s="55">
        <f t="shared" ca="1" si="78"/>
        <v>5687.9589329780592</v>
      </c>
      <c r="BL70" s="55">
        <f t="shared" ca="1" si="79"/>
        <v>0</v>
      </c>
      <c r="BM70" s="55">
        <f ca="1">BK70-MAX(BK70:$BK$258)</f>
        <v>-12.381091152683439</v>
      </c>
      <c r="BN70" s="56">
        <f ca="1">(BK70-MAX(BK70:$BK$258))/MAX(BK70:$BK$258)</f>
        <v>-2.171991688262747E-3</v>
      </c>
      <c r="BO70" s="17"/>
      <c r="BP70" s="55">
        <f t="shared" ca="1" si="80"/>
        <v>16.831223138575901</v>
      </c>
      <c r="BR70" s="58">
        <f t="shared" ca="1" si="48"/>
        <v>0</v>
      </c>
      <c r="BS70" s="58">
        <f t="shared" ca="1" si="81"/>
        <v>0</v>
      </c>
      <c r="BT70" s="58">
        <f t="shared" ca="1" si="42"/>
        <v>1</v>
      </c>
      <c r="BU70" s="58">
        <f t="shared" ca="1" si="82"/>
        <v>5</v>
      </c>
      <c r="BW70" s="56">
        <f t="shared" ca="1" si="83"/>
        <v>0</v>
      </c>
      <c r="BX70" s="76">
        <f t="shared" ca="1" si="84"/>
        <v>0</v>
      </c>
      <c r="BY70" s="55">
        <f t="shared" ca="1" si="43"/>
        <v>559.01501995699425</v>
      </c>
      <c r="BZ70" s="56">
        <f t="shared" ref="BZ70:BZ133" ca="1" si="90">IF(BT71=0,0,$E70/$E71-1)</f>
        <v>4.3794105437941155E-2</v>
      </c>
      <c r="CA70" s="55">
        <f t="shared" ca="1" si="51"/>
        <v>5622.5730707274497</v>
      </c>
      <c r="CB70" s="55">
        <f t="shared" ca="1" si="52"/>
        <v>0</v>
      </c>
      <c r="CC70" s="55">
        <f ca="1">CA70-MAX($CA70:CA$258)</f>
        <v>-77.766953403292973</v>
      </c>
      <c r="CD70" s="56">
        <f ca="1">(CA70-MAX($CA70:CA$258))/MAX($CA70:CA$258)</f>
        <v>-1.3642511336883247E-2</v>
      </c>
    </row>
    <row r="71" spans="1:82" s="58" customFormat="1" x14ac:dyDescent="0.25">
      <c r="A71" s="54">
        <v>44144</v>
      </c>
      <c r="B71" s="55">
        <v>8.7330000000000005</v>
      </c>
      <c r="C71" s="55">
        <v>9.6649999999999991</v>
      </c>
      <c r="D71" s="55">
        <v>8.673</v>
      </c>
      <c r="E71" s="55">
        <v>9.6359999999999992</v>
      </c>
      <c r="F71" s="56">
        <f t="shared" si="53"/>
        <v>0.1196839414362072</v>
      </c>
      <c r="G71" s="57"/>
      <c r="H71" s="56"/>
      <c r="I71" s="17"/>
      <c r="J71" s="55">
        <f ca="1">AVERAGE(E71:OFFSET(E71,$J$3-1,0))</f>
        <v>8.8640000000000008</v>
      </c>
      <c r="K71" s="55">
        <f ca="1">AVERAGE(E71:OFFSET(E71,$K$3-1,0))</f>
        <v>8.4064999999999994</v>
      </c>
      <c r="M71" s="58">
        <f t="shared" ca="1" si="85"/>
        <v>0</v>
      </c>
      <c r="N71" s="58">
        <f t="shared" ca="1" si="54"/>
        <v>0</v>
      </c>
      <c r="O71" s="58">
        <f t="shared" ca="1" si="55"/>
        <v>1</v>
      </c>
      <c r="P71" s="58">
        <f t="shared" ca="1" si="47"/>
        <v>3</v>
      </c>
      <c r="R71" s="56">
        <f t="shared" ca="1" si="56"/>
        <v>0</v>
      </c>
      <c r="S71" s="76">
        <f t="shared" ca="1" si="57"/>
        <v>0</v>
      </c>
      <c r="T71" s="55">
        <f t="shared" ca="1" si="58"/>
        <v>516.74641833194119</v>
      </c>
      <c r="U71" s="56">
        <f t="shared" ca="1" si="59"/>
        <v>0.1196839414362072</v>
      </c>
      <c r="V71" s="55">
        <f ca="1">V72*(1+U71)</f>
        <v>4979.368487046585</v>
      </c>
      <c r="W71" s="55">
        <f t="shared" ca="1" si="61"/>
        <v>0</v>
      </c>
      <c r="X71" s="55">
        <f ca="1">V71-MAX(V71:$V$258)</f>
        <v>-489.70069658423199</v>
      </c>
      <c r="Y71" s="56">
        <f ca="1">(V71-MAX(V71:$V$258))/MAX(V71:$V$258)</f>
        <v>-8.954004422725706E-2</v>
      </c>
      <c r="Z71" s="56"/>
      <c r="AA71" s="17"/>
      <c r="AB71" s="55">
        <f ca="1">E71*(2/($AB$3+1))+IF(AB72=0,AVERAGE(E72:OFFSET(E72,$AB$3-1,0))*(1-(2/($AB$3+1))),AB72*(1-(2/($AB$3+1))))</f>
        <v>8.9284356005902108</v>
      </c>
      <c r="AC71" s="59">
        <f ca="1">E71*(2/($AC$3+1))+IF(AC72=0,AVERAGE(E72:OFFSET(E72,$AC$3-1,0))*(1-(2/($AC$3+1))),AC72*(1-(2/($AC$3+1))))</f>
        <v>8.5176885679470171</v>
      </c>
      <c r="AE71" s="58">
        <f t="shared" ca="1" si="86"/>
        <v>0</v>
      </c>
      <c r="AF71" s="58">
        <f t="shared" ca="1" si="62"/>
        <v>0</v>
      </c>
      <c r="AG71" s="58">
        <f t="shared" ca="1" si="63"/>
        <v>1</v>
      </c>
      <c r="AH71" s="58">
        <f t="shared" ca="1" si="49"/>
        <v>4</v>
      </c>
      <c r="AJ71" s="56">
        <f t="shared" ca="1" si="64"/>
        <v>0</v>
      </c>
      <c r="AK71" s="76">
        <f t="shared" ca="1" si="65"/>
        <v>0</v>
      </c>
      <c r="AL71" s="55">
        <f t="shared" ca="1" si="66"/>
        <v>561.3210400552565</v>
      </c>
      <c r="AM71" s="56">
        <f t="shared" ca="1" si="67"/>
        <v>0.1196839414362072</v>
      </c>
      <c r="AN71" s="55">
        <f t="shared" ca="1" si="68"/>
        <v>5408.8895419724522</v>
      </c>
      <c r="AO71" s="55">
        <f t="shared" ca="1" si="69"/>
        <v>0</v>
      </c>
      <c r="AP71" s="55">
        <f ca="1">AN71-MAX(AN71:$AN$258)</f>
        <v>-291.45048215829047</v>
      </c>
      <c r="AQ71" s="56">
        <f ca="1">(AN71-MAX(AN71:$AN$258))/MAX(AN71:$AN$258)</f>
        <v>-5.1128613543142874E-2</v>
      </c>
      <c r="AS71" s="55">
        <f t="shared" si="70"/>
        <v>1.0299999999999994</v>
      </c>
      <c r="AT71" s="55">
        <f t="shared" si="87"/>
        <v>1.0299999999999994</v>
      </c>
      <c r="AU71" s="55">
        <f t="shared" si="88"/>
        <v>0</v>
      </c>
      <c r="AV71" s="55">
        <f ca="1">IF(AV72=0,AVERAGE(AT71:OFFSET(AT71,$AZ$3-1,0)),(AV72*($AZ$3-1)+AT71)/$AZ$3)</f>
        <v>0.14053012925385819</v>
      </c>
      <c r="AW71" s="55">
        <f ca="1">IF(AW72=0,AVERAGE(AU71:OFFSET(AU71,$AZ$3-1,0)),(AW72*($AZ$3-1)+AU71)/$AZ$3)</f>
        <v>5.4703884138770371E-2</v>
      </c>
      <c r="AX71" s="55">
        <f t="shared" ca="1" si="89"/>
        <v>2.568924153490959</v>
      </c>
      <c r="AY71" s="55"/>
      <c r="AZ71" s="55">
        <f t="shared" ca="1" si="71"/>
        <v>71.98035158517321</v>
      </c>
      <c r="BB71" s="58">
        <f t="shared" ca="1" si="72"/>
        <v>0</v>
      </c>
      <c r="BC71" s="58">
        <f t="shared" ca="1" si="73"/>
        <v>0</v>
      </c>
      <c r="BD71" s="58">
        <f t="shared" ref="BD71:BD134" ca="1" si="91">IF(BD72-BC71&lt;0,0,BB71+BD72-BC71)</f>
        <v>1</v>
      </c>
      <c r="BE71" s="58">
        <f t="shared" ca="1" si="50"/>
        <v>4</v>
      </c>
      <c r="BG71" s="56">
        <f t="shared" ca="1" si="74"/>
        <v>0</v>
      </c>
      <c r="BH71" s="55">
        <f t="shared" ca="1" si="75"/>
        <v>0</v>
      </c>
      <c r="BI71" s="55">
        <f t="shared" ca="1" si="76"/>
        <v>565.51590107159052</v>
      </c>
      <c r="BJ71" s="56">
        <f t="shared" ca="1" si="77"/>
        <v>0.1196839414362072</v>
      </c>
      <c r="BK71" s="55">
        <f t="shared" ca="1" si="78"/>
        <v>5449.3112227258471</v>
      </c>
      <c r="BL71" s="55">
        <f t="shared" ca="1" si="79"/>
        <v>0</v>
      </c>
      <c r="BM71" s="55">
        <f ca="1">BK71-MAX(BK71:$BK$258)</f>
        <v>-251.0288014048956</v>
      </c>
      <c r="BN71" s="56">
        <f ca="1">(BK71-MAX(BK71:$BK$258))/MAX(BK71:$BK$258)</f>
        <v>-4.4037513611861347E-2</v>
      </c>
      <c r="BO71" s="17"/>
      <c r="BP71" s="55">
        <f t="shared" ca="1" si="80"/>
        <v>15.09794553272814</v>
      </c>
      <c r="BR71" s="58">
        <f t="shared" ca="1" si="48"/>
        <v>0</v>
      </c>
      <c r="BS71" s="58">
        <f t="shared" ca="1" si="81"/>
        <v>0</v>
      </c>
      <c r="BT71" s="58">
        <f t="shared" ref="BT71:BT134" ca="1" si="92">IF(BT72-BS71&lt;0,0,BR71+BT72-BS71)</f>
        <v>1</v>
      </c>
      <c r="BU71" s="58">
        <f t="shared" ca="1" si="82"/>
        <v>4</v>
      </c>
      <c r="BW71" s="56">
        <f t="shared" ca="1" si="83"/>
        <v>0</v>
      </c>
      <c r="BX71" s="76">
        <f t="shared" ca="1" si="84"/>
        <v>0</v>
      </c>
      <c r="BY71" s="55">
        <f t="shared" ref="BY71:BY134" ca="1" si="93">IF(BR71+BT71=2,CA71/($E71*$F$3),IF(BR71+BT71=1,BY72,0))</f>
        <v>559.01501995699425</v>
      </c>
      <c r="BZ71" s="56">
        <f t="shared" ca="1" si="90"/>
        <v>0.1196839414362072</v>
      </c>
      <c r="CA71" s="55">
        <f t="shared" ca="1" si="51"/>
        <v>5386.6687323055976</v>
      </c>
      <c r="CB71" s="55">
        <f t="shared" ca="1" si="52"/>
        <v>0</v>
      </c>
      <c r="CC71" s="55">
        <f ca="1">CA71-MAX($CA71:CA$258)</f>
        <v>-313.67129182514509</v>
      </c>
      <c r="CD71" s="56">
        <f ca="1">(CA71-MAX($CA71:CA$258))/MAX($CA71:CA$258)</f>
        <v>-5.5026768665958223E-2</v>
      </c>
    </row>
    <row r="72" spans="1:82" s="58" customFormat="1" x14ac:dyDescent="0.25">
      <c r="A72" s="54">
        <v>44141</v>
      </c>
      <c r="B72" s="55">
        <v>8.7040000000000006</v>
      </c>
      <c r="C72" s="55">
        <v>8.8000000000000007</v>
      </c>
      <c r="D72" s="55">
        <v>8.5939999999999994</v>
      </c>
      <c r="E72" s="55">
        <v>8.6059999999999999</v>
      </c>
      <c r="F72" s="56">
        <f t="shared" si="53"/>
        <v>-8.9820359281436168E-3</v>
      </c>
      <c r="G72" s="57"/>
      <c r="H72" s="56"/>
      <c r="I72" s="17"/>
      <c r="J72" s="55">
        <f ca="1">AVERAGE(E72:OFFSET(E72,$J$3-1,0))</f>
        <v>8.6155999999999988</v>
      </c>
      <c r="K72" s="55">
        <f ca="1">AVERAGE(E72:OFFSET(E72,$K$3-1,0))</f>
        <v>8.3584999999999994</v>
      </c>
      <c r="M72" s="58">
        <f t="shared" ca="1" si="85"/>
        <v>0</v>
      </c>
      <c r="N72" s="58">
        <f t="shared" ca="1" si="54"/>
        <v>0</v>
      </c>
      <c r="O72" s="58">
        <f t="shared" ca="1" si="55"/>
        <v>1</v>
      </c>
      <c r="P72" s="58">
        <f t="shared" ca="1" si="47"/>
        <v>2</v>
      </c>
      <c r="R72" s="56">
        <f t="shared" ca="1" si="56"/>
        <v>0</v>
      </c>
      <c r="S72" s="76">
        <f t="shared" ca="1" si="57"/>
        <v>0</v>
      </c>
      <c r="T72" s="55">
        <f t="shared" ca="1" si="58"/>
        <v>516.74641833194119</v>
      </c>
      <c r="U72" s="56">
        <f t="shared" ca="1" si="59"/>
        <v>-8.9820359281436168E-3</v>
      </c>
      <c r="V72" s="55">
        <f t="shared" ca="1" si="60"/>
        <v>4447.1196761646861</v>
      </c>
      <c r="W72" s="55">
        <f t="shared" ca="1" si="61"/>
        <v>0</v>
      </c>
      <c r="X72" s="55">
        <f ca="1">V72-MAX(V72:$V$258)</f>
        <v>-1021.9495074661309</v>
      </c>
      <c r="Y72" s="56">
        <f ca="1">(V72-MAX(V72:$V$258))/MAX(V72:$V$258)</f>
        <v>-0.18685986100246713</v>
      </c>
      <c r="Z72" s="56"/>
      <c r="AA72" s="17"/>
      <c r="AB72" s="55">
        <f ca="1">E72*(2/($AB$3+1))+IF(AB73=0,AVERAGE(E73:OFFSET(E73,$AB$3-1,0))*(1-(2/($AB$3+1))),AB73*(1-(2/($AB$3+1))))</f>
        <v>8.5746534008853157</v>
      </c>
      <c r="AC72" s="59">
        <f ca="1">E72*(2/($AC$3+1))+IF(AC73=0,AVERAGE(E73:OFFSET(E73,$AC$3-1,0))*(1-(2/($AC$3+1))),AC73*(1-(2/($AC$3+1))))</f>
        <v>8.4405636415985352</v>
      </c>
      <c r="AE72" s="58">
        <f t="shared" ca="1" si="86"/>
        <v>0</v>
      </c>
      <c r="AF72" s="58">
        <f t="shared" ca="1" si="62"/>
        <v>0</v>
      </c>
      <c r="AG72" s="58">
        <f t="shared" ca="1" si="63"/>
        <v>1</v>
      </c>
      <c r="AH72" s="58">
        <f t="shared" ca="1" si="49"/>
        <v>3</v>
      </c>
      <c r="AJ72" s="56">
        <f t="shared" ca="1" si="64"/>
        <v>0</v>
      </c>
      <c r="AK72" s="76">
        <f t="shared" ca="1" si="65"/>
        <v>0</v>
      </c>
      <c r="AL72" s="55">
        <f t="shared" ca="1" si="66"/>
        <v>561.3210400552565</v>
      </c>
      <c r="AM72" s="56">
        <f t="shared" ca="1" si="67"/>
        <v>-8.9820359281436168E-3</v>
      </c>
      <c r="AN72" s="55">
        <f t="shared" ca="1" si="68"/>
        <v>4830.7288707155385</v>
      </c>
      <c r="AO72" s="55">
        <f t="shared" ca="1" si="69"/>
        <v>0</v>
      </c>
      <c r="AP72" s="55">
        <f ca="1">AN72-MAX(AN72:$AN$258)</f>
        <v>-869.61115341520417</v>
      </c>
      <c r="AQ72" s="56">
        <f ca="1">(AN72-MAX(AN72:$AN$258))/MAX(AN72:$AN$258)</f>
        <v>-0.15255425987466653</v>
      </c>
      <c r="AS72" s="55">
        <f t="shared" si="70"/>
        <v>-7.7999999999999403E-2</v>
      </c>
      <c r="AT72" s="55">
        <f t="shared" si="87"/>
        <v>0</v>
      </c>
      <c r="AU72" s="55">
        <f t="shared" si="88"/>
        <v>7.7999999999999403E-2</v>
      </c>
      <c r="AV72" s="55">
        <f ca="1">IF(AV73=0,AVERAGE(AT72:OFFSET(AT72,$AZ$3-1,0)),(AV73*($AZ$3-1)+AT72)/$AZ$3)</f>
        <v>7.210936996569349E-2</v>
      </c>
      <c r="AW72" s="55">
        <f ca="1">IF(AW73=0,AVERAGE(AU72:OFFSET(AU72,$AZ$3-1,0)),(AW73*($AZ$3-1)+AU72)/$AZ$3)</f>
        <v>5.8911875226368093E-2</v>
      </c>
      <c r="AX72" s="55">
        <f t="shared" ca="1" si="89"/>
        <v>1.2240209582298001</v>
      </c>
      <c r="AY72" s="55"/>
      <c r="AZ72" s="55">
        <f t="shared" ca="1" si="71"/>
        <v>55.036394944949357</v>
      </c>
      <c r="BB72" s="58">
        <f t="shared" ca="1" si="72"/>
        <v>0</v>
      </c>
      <c r="BC72" s="58">
        <f t="shared" ca="1" si="73"/>
        <v>0</v>
      </c>
      <c r="BD72" s="58">
        <f t="shared" ca="1" si="91"/>
        <v>1</v>
      </c>
      <c r="BE72" s="58">
        <f t="shared" ca="1" si="50"/>
        <v>3</v>
      </c>
      <c r="BG72" s="56">
        <f t="shared" ca="1" si="74"/>
        <v>0</v>
      </c>
      <c r="BH72" s="55">
        <f t="shared" ca="1" si="75"/>
        <v>0</v>
      </c>
      <c r="BI72" s="55">
        <f t="shared" ca="1" si="76"/>
        <v>565.51590107159052</v>
      </c>
      <c r="BJ72" s="56">
        <f t="shared" ca="1" si="77"/>
        <v>-8.9820359281436168E-3</v>
      </c>
      <c r="BK72" s="55">
        <f t="shared" ca="1" si="78"/>
        <v>4866.8298446221088</v>
      </c>
      <c r="BL72" s="55">
        <f t="shared" ca="1" si="79"/>
        <v>0</v>
      </c>
      <c r="BM72" s="55">
        <f ca="1">BK72-MAX(BK72:$BK$258)</f>
        <v>-833.51017950863388</v>
      </c>
      <c r="BN72" s="56">
        <f ca="1">(BK72-MAX(BK72:$BK$258))/MAX(BK72:$BK$258)</f>
        <v>-0.14622113347277696</v>
      </c>
      <c r="BO72" s="17"/>
      <c r="BP72" s="55">
        <f t="shared" ca="1" si="80"/>
        <v>3.3505464152756126</v>
      </c>
      <c r="BR72" s="58">
        <f t="shared" ref="BR72:BR135" ca="1" si="94">IF(AND(AND(AB73&lt;AC73,AB72&gt;AC72),AND(BP72&gt;$BS$3),CA72&lt;&gt;0),1,0)</f>
        <v>0</v>
      </c>
      <c r="BS72" s="58">
        <f t="shared" ca="1" si="81"/>
        <v>0</v>
      </c>
      <c r="BT72" s="58">
        <f t="shared" ca="1" si="92"/>
        <v>1</v>
      </c>
      <c r="BU72" s="58">
        <f t="shared" ca="1" si="82"/>
        <v>3</v>
      </c>
      <c r="BW72" s="56">
        <f t="shared" ca="1" si="83"/>
        <v>0</v>
      </c>
      <c r="BX72" s="76">
        <f t="shared" ca="1" si="84"/>
        <v>0</v>
      </c>
      <c r="BY72" s="55">
        <f t="shared" ca="1" si="93"/>
        <v>559.01501995699425</v>
      </c>
      <c r="BZ72" s="56">
        <f t="shared" ca="1" si="90"/>
        <v>-8.9820359281436168E-3</v>
      </c>
      <c r="CA72" s="55">
        <f t="shared" ca="1" si="51"/>
        <v>4810.8832617498938</v>
      </c>
      <c r="CB72" s="55">
        <f t="shared" ca="1" si="52"/>
        <v>0</v>
      </c>
      <c r="CC72" s="55">
        <f ca="1">CA72-MAX($CA72:CA$258)</f>
        <v>-889.45676238084889</v>
      </c>
      <c r="CD72" s="56">
        <f ca="1">(CA72-MAX($CA72:CA$258))/MAX($CA72:CA$258)</f>
        <v>-0.15603573797625941</v>
      </c>
    </row>
    <row r="73" spans="1:82" s="58" customFormat="1" x14ac:dyDescent="0.25">
      <c r="A73" s="54">
        <v>44140</v>
      </c>
      <c r="B73" s="55">
        <v>8.6999999999999993</v>
      </c>
      <c r="C73" s="55">
        <v>8.7249999999999996</v>
      </c>
      <c r="D73" s="55">
        <v>8.516</v>
      </c>
      <c r="E73" s="55">
        <v>8.6839999999999993</v>
      </c>
      <c r="F73" s="56">
        <f t="shared" si="53"/>
        <v>4.8599861143254763E-3</v>
      </c>
      <c r="G73" s="57"/>
      <c r="H73" s="56"/>
      <c r="I73" s="17"/>
      <c r="J73" s="55">
        <f ca="1">AVERAGE(E73:OFFSET(E73,$J$3-1,0))</f>
        <v>8.5250000000000004</v>
      </c>
      <c r="K73" s="55">
        <f ca="1">AVERAGE(E73:OFFSET(E73,$K$3-1,0))</f>
        <v>8.3306666666666676</v>
      </c>
      <c r="M73" s="58">
        <f t="shared" ca="1" si="85"/>
        <v>0</v>
      </c>
      <c r="N73" s="58">
        <f t="shared" ca="1" si="54"/>
        <v>0</v>
      </c>
      <c r="O73" s="58">
        <f t="shared" ca="1" si="55"/>
        <v>1</v>
      </c>
      <c r="P73" s="58">
        <f t="shared" ca="1" si="47"/>
        <v>1</v>
      </c>
      <c r="R73" s="56">
        <f t="shared" ca="1" si="56"/>
        <v>0</v>
      </c>
      <c r="S73" s="76">
        <f t="shared" ca="1" si="57"/>
        <v>0</v>
      </c>
      <c r="T73" s="55">
        <f t="shared" ca="1" si="58"/>
        <v>516.74641833194119</v>
      </c>
      <c r="U73" s="56">
        <f t="shared" ca="1" si="59"/>
        <v>4.8599861143254763E-3</v>
      </c>
      <c r="V73" s="55">
        <f t="shared" ca="1" si="60"/>
        <v>4487.4258967945771</v>
      </c>
      <c r="W73" s="55">
        <f t="shared" ca="1" si="61"/>
        <v>0</v>
      </c>
      <c r="X73" s="55">
        <f ca="1">V73-MAX(V73:$V$258)</f>
        <v>-981.64328683623989</v>
      </c>
      <c r="Y73" s="56">
        <f ca="1">(V73-MAX(V73:$V$258))/MAX(V73:$V$258)</f>
        <v>-0.17949001080007265</v>
      </c>
      <c r="Z73" s="56"/>
      <c r="AA73" s="17"/>
      <c r="AB73" s="55">
        <f ca="1">E73*(2/($AB$3+1))+IF(AB74=0,AVERAGE(E74:OFFSET(E74,$AB$3-1,0))*(1-(2/($AB$3+1))),AB74*(1-(2/($AB$3+1))))</f>
        <v>8.5589801013279736</v>
      </c>
      <c r="AC73" s="59">
        <f ca="1">E73*(2/($AC$3+1))+IF(AC74=0,AVERAGE(E74:OFFSET(E74,$AC$3-1,0))*(1-(2/($AC$3+1))),AC74*(1-(2/($AC$3+1))))</f>
        <v>8.429154237570847</v>
      </c>
      <c r="AE73" s="58">
        <f t="shared" ca="1" si="86"/>
        <v>0</v>
      </c>
      <c r="AF73" s="58">
        <f t="shared" ca="1" si="62"/>
        <v>0</v>
      </c>
      <c r="AG73" s="58">
        <f t="shared" ca="1" si="63"/>
        <v>1</v>
      </c>
      <c r="AH73" s="58">
        <f t="shared" ca="1" si="49"/>
        <v>2</v>
      </c>
      <c r="AJ73" s="56">
        <f t="shared" ca="1" si="64"/>
        <v>0</v>
      </c>
      <c r="AK73" s="76">
        <f t="shared" ca="1" si="65"/>
        <v>0</v>
      </c>
      <c r="AL73" s="55">
        <f t="shared" ca="1" si="66"/>
        <v>561.3210400552565</v>
      </c>
      <c r="AM73" s="56">
        <f t="shared" ca="1" si="67"/>
        <v>4.8599861143254763E-3</v>
      </c>
      <c r="AN73" s="55">
        <f t="shared" ca="1" si="68"/>
        <v>4874.5119118398479</v>
      </c>
      <c r="AO73" s="55">
        <f t="shared" ca="1" si="69"/>
        <v>0</v>
      </c>
      <c r="AP73" s="55">
        <f ca="1">AN73-MAX(AN73:$AN$258)</f>
        <v>-825.82811229089475</v>
      </c>
      <c r="AQ73" s="56">
        <f ca="1">(AN73-MAX(AN73:$AN$258))/MAX(AN73:$AN$258)</f>
        <v>-0.1448734827738328</v>
      </c>
      <c r="AS73" s="55">
        <f t="shared" si="70"/>
        <v>4.1999999999999815E-2</v>
      </c>
      <c r="AT73" s="55">
        <f t="shared" si="87"/>
        <v>4.1999999999999815E-2</v>
      </c>
      <c r="AU73" s="55">
        <f t="shared" si="88"/>
        <v>0</v>
      </c>
      <c r="AV73" s="55">
        <f ca="1">IF(AV74=0,AVERAGE(AT73:OFFSET(AT73,$AZ$3-1,0)),(AV74*($AZ$3-1)+AT73)/$AZ$3)</f>
        <v>7.7656244578439143E-2</v>
      </c>
      <c r="AW73" s="55">
        <f ca="1">IF(AW74=0,AVERAGE(AU73:OFFSET(AU73,$AZ$3-1,0)),(AW74*($AZ$3-1)+AU73)/$AZ$3)</f>
        <v>5.7443557936088761E-2</v>
      </c>
      <c r="AX73" s="55">
        <f t="shared" ca="1" si="89"/>
        <v>1.3518703814418818</v>
      </c>
      <c r="AY73" s="55"/>
      <c r="AZ73" s="55">
        <f t="shared" ca="1" si="71"/>
        <v>57.480649958824628</v>
      </c>
      <c r="BB73" s="58">
        <f t="shared" ca="1" si="72"/>
        <v>0</v>
      </c>
      <c r="BC73" s="58">
        <f t="shared" ca="1" si="73"/>
        <v>0</v>
      </c>
      <c r="BD73" s="58">
        <f t="shared" ca="1" si="91"/>
        <v>1</v>
      </c>
      <c r="BE73" s="58">
        <f t="shared" ca="1" si="50"/>
        <v>2</v>
      </c>
      <c r="BG73" s="56">
        <f t="shared" ca="1" si="74"/>
        <v>0</v>
      </c>
      <c r="BH73" s="55">
        <f t="shared" ca="1" si="75"/>
        <v>0</v>
      </c>
      <c r="BI73" s="55">
        <f t="shared" ca="1" si="76"/>
        <v>565.51590107159052</v>
      </c>
      <c r="BJ73" s="56">
        <f t="shared" ca="1" si="77"/>
        <v>4.8599861143254763E-3</v>
      </c>
      <c r="BK73" s="55">
        <f t="shared" ca="1" si="78"/>
        <v>4910.9400849056919</v>
      </c>
      <c r="BL73" s="55">
        <f t="shared" ca="1" si="79"/>
        <v>0</v>
      </c>
      <c r="BM73" s="55">
        <f ca="1">BK73-MAX(BK73:$BK$258)</f>
        <v>-789.39993922505073</v>
      </c>
      <c r="BN73" s="56">
        <f ca="1">(BK73-MAX(BK73:$BK$258))/MAX(BK73:$BK$258)</f>
        <v>-0.13848295643476602</v>
      </c>
      <c r="BO73" s="17"/>
      <c r="BP73" s="55">
        <f t="shared" ca="1" si="80"/>
        <v>2.9764022293371273</v>
      </c>
      <c r="BR73" s="58">
        <f t="shared" ca="1" si="94"/>
        <v>0</v>
      </c>
      <c r="BS73" s="58">
        <f t="shared" ca="1" si="81"/>
        <v>0</v>
      </c>
      <c r="BT73" s="58">
        <f t="shared" ca="1" si="92"/>
        <v>1</v>
      </c>
      <c r="BU73" s="58">
        <f t="shared" ca="1" si="82"/>
        <v>2</v>
      </c>
      <c r="BW73" s="56">
        <f t="shared" ca="1" si="83"/>
        <v>0</v>
      </c>
      <c r="BX73" s="76">
        <f t="shared" ca="1" si="84"/>
        <v>0</v>
      </c>
      <c r="BY73" s="55">
        <f t="shared" ca="1" si="93"/>
        <v>559.01501995699425</v>
      </c>
      <c r="BZ73" s="56">
        <f t="shared" ca="1" si="90"/>
        <v>4.8599861143254763E-3</v>
      </c>
      <c r="CA73" s="55">
        <f t="shared" ca="1" si="51"/>
        <v>4854.4864333065389</v>
      </c>
      <c r="CB73" s="55">
        <f t="shared" ca="1" si="52"/>
        <v>0</v>
      </c>
      <c r="CC73" s="55">
        <f ca="1">CA73-MAX($CA73:CA$258)</f>
        <v>-845.85359082420382</v>
      </c>
      <c r="CD73" s="56">
        <f ca="1">(CA73-MAX($CA73:CA$258))/MAX($CA73:CA$258)</f>
        <v>-0.14838651505761533</v>
      </c>
    </row>
    <row r="74" spans="1:82" s="58" customFormat="1" x14ac:dyDescent="0.25">
      <c r="A74" s="54">
        <v>44139</v>
      </c>
      <c r="B74" s="55">
        <v>8.4879999999999995</v>
      </c>
      <c r="C74" s="55">
        <v>8.7330000000000005</v>
      </c>
      <c r="D74" s="55">
        <v>8.4429999999999996</v>
      </c>
      <c r="E74" s="55">
        <v>8.6419999999999995</v>
      </c>
      <c r="F74" s="56">
        <f t="shared" si="53"/>
        <v>-1.2568555758683875E-2</v>
      </c>
      <c r="G74" s="57"/>
      <c r="H74" s="56"/>
      <c r="I74" s="17"/>
      <c r="J74" s="55">
        <f ca="1">AVERAGE(E74:OFFSET(E74,$J$3-1,0))</f>
        <v>8.3965999999999994</v>
      </c>
      <c r="K74" s="55">
        <f ca="1">AVERAGE(E74:OFFSET(E74,$K$3-1,0))</f>
        <v>8.3034333333333343</v>
      </c>
      <c r="M74" s="58">
        <f t="shared" ca="1" si="85"/>
        <v>1</v>
      </c>
      <c r="N74" s="58">
        <f t="shared" ca="1" si="54"/>
        <v>0</v>
      </c>
      <c r="O74" s="58">
        <f t="shared" ca="1" si="55"/>
        <v>1</v>
      </c>
      <c r="P74" s="58">
        <f t="shared" ca="1" si="47"/>
        <v>0</v>
      </c>
      <c r="R74" s="56">
        <f t="shared" ca="1" si="56"/>
        <v>0</v>
      </c>
      <c r="S74" s="76">
        <f t="shared" ca="1" si="57"/>
        <v>0</v>
      </c>
      <c r="T74" s="55">
        <f t="shared" ca="1" si="58"/>
        <v>516.74641833194119</v>
      </c>
      <c r="U74" s="56">
        <f t="shared" ca="1" si="59"/>
        <v>0</v>
      </c>
      <c r="V74" s="55">
        <f t="shared" ca="1" si="60"/>
        <v>4465.7225472246355</v>
      </c>
      <c r="W74" s="55">
        <f t="shared" ca="1" si="61"/>
        <v>0</v>
      </c>
      <c r="X74" s="55">
        <f ca="1">V74-MAX(V74:$V$258)</f>
        <v>-1003.3466364061815</v>
      </c>
      <c r="Y74" s="56">
        <f ca="1">(V74-MAX(V74:$V$258))/MAX(V74:$V$258)</f>
        <v>-0.18345839167828512</v>
      </c>
      <c r="Z74" s="56"/>
      <c r="AA74" s="17"/>
      <c r="AB74" s="55">
        <f ca="1">E74*(2/($AB$3+1))+IF(AB75=0,AVERAGE(E75:OFFSET(E75,$AB$3-1,0))*(1-(2/($AB$3+1))),AB75*(1-(2/($AB$3+1))))</f>
        <v>8.4964701519919608</v>
      </c>
      <c r="AC74" s="59">
        <f ca="1">E74*(2/($AC$3+1))+IF(AC75=0,AVERAGE(E75:OFFSET(E75,$AC$3-1,0))*(1-(2/($AC$3+1))),AC75*(1-(2/($AC$3+1))))</f>
        <v>8.411578667748147</v>
      </c>
      <c r="AE74" s="58">
        <f t="shared" ca="1" si="86"/>
        <v>0</v>
      </c>
      <c r="AF74" s="58">
        <f t="shared" ca="1" si="62"/>
        <v>0</v>
      </c>
      <c r="AG74" s="58">
        <f t="shared" ca="1" si="63"/>
        <v>1</v>
      </c>
      <c r="AH74" s="58">
        <f t="shared" ca="1" si="49"/>
        <v>1</v>
      </c>
      <c r="AJ74" s="56">
        <f t="shared" ca="1" si="64"/>
        <v>0</v>
      </c>
      <c r="AK74" s="76">
        <f t="shared" ca="1" si="65"/>
        <v>0</v>
      </c>
      <c r="AL74" s="55">
        <f t="shared" ca="1" si="66"/>
        <v>561.3210400552565</v>
      </c>
      <c r="AM74" s="56">
        <f t="shared" ca="1" si="67"/>
        <v>-1.2568555758683875E-2</v>
      </c>
      <c r="AN74" s="55">
        <f t="shared" ca="1" si="68"/>
        <v>4850.9364281575263</v>
      </c>
      <c r="AO74" s="55">
        <f t="shared" ca="1" si="69"/>
        <v>0</v>
      </c>
      <c r="AP74" s="55">
        <f ca="1">AN74-MAX(AN74:$AN$258)</f>
        <v>-849.4035959732164</v>
      </c>
      <c r="AQ74" s="56">
        <f ca="1">(AN74-MAX(AN74:$AN$258))/MAX(AN74:$AN$258)</f>
        <v>-0.14900928582812809</v>
      </c>
      <c r="AS74" s="55">
        <f t="shared" si="70"/>
        <v>-0.11000000000000121</v>
      </c>
      <c r="AT74" s="55">
        <f t="shared" si="87"/>
        <v>0</v>
      </c>
      <c r="AU74" s="55">
        <f t="shared" si="88"/>
        <v>0.11000000000000121</v>
      </c>
      <c r="AV74" s="55">
        <f ca="1">IF(AV75=0,AVERAGE(AT74:OFFSET(AT74,$AZ$3-1,0)),(AV75*($AZ$3-1)+AT74)/$AZ$3)</f>
        <v>8.0399032622934477E-2</v>
      </c>
      <c r="AW74" s="55">
        <f ca="1">IF(AW75=0,AVERAGE(AU74:OFFSET(AU74,$AZ$3-1,0)),(AW75*($AZ$3-1)+AU74)/$AZ$3)</f>
        <v>6.186229316194175E-2</v>
      </c>
      <c r="AX74" s="55">
        <f t="shared" ca="1" si="89"/>
        <v>1.2996452041062827</v>
      </c>
      <c r="AY74" s="55"/>
      <c r="AZ74" s="55">
        <f t="shared" ca="1" si="71"/>
        <v>56.515031178966908</v>
      </c>
      <c r="BB74" s="58">
        <f t="shared" ca="1" si="72"/>
        <v>0</v>
      </c>
      <c r="BC74" s="58">
        <f t="shared" ca="1" si="73"/>
        <v>0</v>
      </c>
      <c r="BD74" s="58">
        <f t="shared" ca="1" si="91"/>
        <v>1</v>
      </c>
      <c r="BE74" s="58">
        <f t="shared" ca="1" si="50"/>
        <v>1</v>
      </c>
      <c r="BG74" s="56">
        <f t="shared" ca="1" si="74"/>
        <v>0</v>
      </c>
      <c r="BH74" s="55">
        <f t="shared" ca="1" si="75"/>
        <v>0</v>
      </c>
      <c r="BI74" s="55">
        <f t="shared" ca="1" si="76"/>
        <v>565.51590107159052</v>
      </c>
      <c r="BJ74" s="56">
        <f t="shared" ca="1" si="77"/>
        <v>-1.2568555758683875E-2</v>
      </c>
      <c r="BK74" s="55">
        <f t="shared" ca="1" si="78"/>
        <v>4887.1884170606845</v>
      </c>
      <c r="BL74" s="55">
        <f t="shared" ca="1" si="79"/>
        <v>0</v>
      </c>
      <c r="BM74" s="55">
        <f ca="1">BK74-MAX(BK74:$BK$258)</f>
        <v>-813.15160707005816</v>
      </c>
      <c r="BN74" s="56">
        <f ca="1">(BK74-MAX(BK74:$BK$258))/MAX(BK74:$BK$258)</f>
        <v>-0.14264966714754132</v>
      </c>
      <c r="BO74" s="17"/>
      <c r="BP74" s="55">
        <f t="shared" ca="1" si="80"/>
        <v>2.8809523809523618</v>
      </c>
      <c r="BR74" s="58">
        <f t="shared" ca="1" si="94"/>
        <v>0</v>
      </c>
      <c r="BS74" s="58">
        <f t="shared" ca="1" si="81"/>
        <v>0</v>
      </c>
      <c r="BT74" s="58">
        <f t="shared" ca="1" si="92"/>
        <v>1</v>
      </c>
      <c r="BU74" s="58">
        <f t="shared" ca="1" si="82"/>
        <v>1</v>
      </c>
      <c r="BW74" s="56">
        <f t="shared" ca="1" si="83"/>
        <v>0</v>
      </c>
      <c r="BX74" s="76">
        <f t="shared" ca="1" si="84"/>
        <v>0</v>
      </c>
      <c r="BY74" s="55">
        <f t="shared" ca="1" si="93"/>
        <v>559.01501995699425</v>
      </c>
      <c r="BZ74" s="56">
        <f t="shared" ca="1" si="90"/>
        <v>-1.2568555758683875E-2</v>
      </c>
      <c r="CA74" s="55">
        <f t="shared" ca="1" si="51"/>
        <v>4831.0078024683444</v>
      </c>
      <c r="CB74" s="55">
        <f t="shared" ca="1" si="52"/>
        <v>0</v>
      </c>
      <c r="CC74" s="55">
        <f ca="1">CA74-MAX($CA74:CA$258)</f>
        <v>-869.3322216623983</v>
      </c>
      <c r="CD74" s="56">
        <f ca="1">(CA74-MAX($CA74:CA$258))/MAX($CA74:CA$258)</f>
        <v>-0.15250532739842387</v>
      </c>
    </row>
    <row r="75" spans="1:82" s="58" customFormat="1" x14ac:dyDescent="0.25">
      <c r="A75" s="54">
        <v>44138</v>
      </c>
      <c r="B75" s="55">
        <v>8.5180000000000007</v>
      </c>
      <c r="C75" s="55">
        <v>8.7720000000000002</v>
      </c>
      <c r="D75" s="55">
        <v>8.4689999999999994</v>
      </c>
      <c r="E75" s="55">
        <v>8.7520000000000007</v>
      </c>
      <c r="F75" s="56">
        <f t="shared" si="53"/>
        <v>4.2649511555873376E-2</v>
      </c>
      <c r="G75" s="57"/>
      <c r="H75" s="56"/>
      <c r="I75" s="17"/>
      <c r="J75" s="55">
        <f ca="1">AVERAGE(E75:OFFSET(E75,$J$3-1,0))</f>
        <v>8.2782000000000018</v>
      </c>
      <c r="K75" s="55">
        <f ca="1">AVERAGE(E75:OFFSET(E75,$K$3-1,0))</f>
        <v>8.2784666666666666</v>
      </c>
      <c r="M75" s="58">
        <f t="shared" ca="1" si="85"/>
        <v>0</v>
      </c>
      <c r="N75" s="58">
        <f t="shared" ca="1" si="54"/>
        <v>0</v>
      </c>
      <c r="O75" s="58">
        <f t="shared" ca="1" si="55"/>
        <v>0</v>
      </c>
      <c r="P75" s="58">
        <f t="shared" ref="P75:P138" ca="1" si="95">IF(M75=1,0,P76+1)</f>
        <v>8</v>
      </c>
      <c r="R75" s="56">
        <f t="shared" ca="1" si="56"/>
        <v>0</v>
      </c>
      <c r="S75" s="76">
        <f t="shared" ca="1" si="57"/>
        <v>0</v>
      </c>
      <c r="T75" s="55">
        <f t="shared" ca="1" si="58"/>
        <v>0</v>
      </c>
      <c r="U75" s="56">
        <f t="shared" ca="1" si="59"/>
        <v>0</v>
      </c>
      <c r="V75" s="55">
        <f t="shared" ca="1" si="60"/>
        <v>4465.7225472246355</v>
      </c>
      <c r="W75" s="55">
        <f t="shared" ca="1" si="61"/>
        <v>0</v>
      </c>
      <c r="X75" s="55">
        <f ca="1">V75-MAX(V75:$V$258)</f>
        <v>-1003.3466364061815</v>
      </c>
      <c r="Y75" s="56">
        <f ca="1">(V75-MAX(V75:$V$258))/MAX(V75:$V$258)</f>
        <v>-0.18345839167828512</v>
      </c>
      <c r="Z75" s="56"/>
      <c r="AA75" s="17"/>
      <c r="AB75" s="55">
        <f ca="1">E75*(2/($AB$3+1))+IF(AB76=0,AVERAGE(E76:OFFSET(E76,$AB$3-1,0))*(1-(2/($AB$3+1))),AB76*(1-(2/($AB$3+1))))</f>
        <v>8.4237052279879414</v>
      </c>
      <c r="AC75" s="59">
        <f ca="1">E75*(2/($AC$3+1))+IF(AC76=0,AVERAGE(E76:OFFSET(E76,$AC$3-1,0))*(1-(2/($AC$3+1))),AC76*(1-(2/($AC$3+1))))</f>
        <v>8.39568754138595</v>
      </c>
      <c r="AE75" s="58">
        <f t="shared" ca="1" si="86"/>
        <v>1</v>
      </c>
      <c r="AF75" s="58">
        <f t="shared" ca="1" si="62"/>
        <v>0</v>
      </c>
      <c r="AG75" s="58">
        <f t="shared" ca="1" si="63"/>
        <v>1</v>
      </c>
      <c r="AH75" s="58">
        <f t="shared" ca="1" si="49"/>
        <v>0</v>
      </c>
      <c r="AJ75" s="56">
        <f t="shared" ca="1" si="64"/>
        <v>0</v>
      </c>
      <c r="AK75" s="76">
        <f t="shared" ca="1" si="65"/>
        <v>0</v>
      </c>
      <c r="AL75" s="55">
        <f t="shared" ca="1" si="66"/>
        <v>561.3210400552565</v>
      </c>
      <c r="AM75" s="56">
        <f t="shared" ca="1" si="67"/>
        <v>0</v>
      </c>
      <c r="AN75" s="55">
        <f t="shared" ca="1" si="68"/>
        <v>4912.6817425636054</v>
      </c>
      <c r="AO75" s="55">
        <f t="shared" ca="1" si="69"/>
        <v>0</v>
      </c>
      <c r="AP75" s="55">
        <f ca="1">AN75-MAX(AN75:$AN$258)</f>
        <v>-787.65828156713724</v>
      </c>
      <c r="AQ75" s="56">
        <f ca="1">(AN75-MAX(AN75:$AN$258))/MAX(AN75:$AN$258)</f>
        <v>-0.13817742068592637</v>
      </c>
      <c r="AS75" s="55">
        <f t="shared" si="70"/>
        <v>0.35800000000000054</v>
      </c>
      <c r="AT75" s="55">
        <f t="shared" si="87"/>
        <v>0.35800000000000054</v>
      </c>
      <c r="AU75" s="55">
        <f t="shared" si="88"/>
        <v>0</v>
      </c>
      <c r="AV75" s="55">
        <f ca="1">IF(AV76=0,AVERAGE(AT75:OFFSET(AT75,$AZ$3-1,0)),(AV76*($AZ$3-1)+AT75)/$AZ$3)</f>
        <v>8.6583573593929444E-2</v>
      </c>
      <c r="AW75" s="55">
        <f ca="1">IF(AW76=0,AVERAGE(AU75:OFFSET(AU75,$AZ$3-1,0)),(AW76*($AZ$3-1)+AU75)/$AZ$3)</f>
        <v>5.8159392635937175E-2</v>
      </c>
      <c r="AX75" s="55">
        <f t="shared" ca="1" si="89"/>
        <v>1.488728985461047</v>
      </c>
      <c r="AY75" s="55"/>
      <c r="AZ75" s="55">
        <f t="shared" ca="1" si="71"/>
        <v>59.818847056392279</v>
      </c>
      <c r="BB75" s="58">
        <f t="shared" ca="1" si="72"/>
        <v>1</v>
      </c>
      <c r="BC75" s="58">
        <f t="shared" ca="1" si="73"/>
        <v>0</v>
      </c>
      <c r="BD75" s="58">
        <f t="shared" ca="1" si="91"/>
        <v>1</v>
      </c>
      <c r="BE75" s="58">
        <f t="shared" ca="1" si="50"/>
        <v>0</v>
      </c>
      <c r="BG75" s="56">
        <f t="shared" ca="1" si="74"/>
        <v>0</v>
      </c>
      <c r="BH75" s="55">
        <f t="shared" ca="1" si="75"/>
        <v>0</v>
      </c>
      <c r="BI75" s="55">
        <f t="shared" ca="1" si="76"/>
        <v>565.51590107159052</v>
      </c>
      <c r="BJ75" s="56">
        <f t="shared" ca="1" si="77"/>
        <v>0</v>
      </c>
      <c r="BK75" s="55">
        <f t="shared" ca="1" si="78"/>
        <v>4949.3951661785604</v>
      </c>
      <c r="BL75" s="55">
        <f t="shared" ca="1" si="79"/>
        <v>0</v>
      </c>
      <c r="BM75" s="55">
        <f ca="1">BK75-MAX(BK75:$BK$258)</f>
        <v>-750.94485795218225</v>
      </c>
      <c r="BN75" s="56">
        <f ca="1">(BK75-MAX(BK75:$BK$258))/MAX(BK75:$BK$258)</f>
        <v>-0.13173685337598706</v>
      </c>
      <c r="BO75" s="17"/>
      <c r="BP75" s="55">
        <f t="shared" ca="1" si="80"/>
        <v>5.3569278921391739</v>
      </c>
      <c r="BR75" s="58">
        <f t="shared" ca="1" si="94"/>
        <v>1</v>
      </c>
      <c r="BS75" s="58">
        <f t="shared" ca="1" si="81"/>
        <v>0</v>
      </c>
      <c r="BT75" s="58">
        <f t="shared" ca="1" si="92"/>
        <v>1</v>
      </c>
      <c r="BU75" s="58">
        <f t="shared" ca="1" si="82"/>
        <v>0</v>
      </c>
      <c r="BW75" s="56">
        <f t="shared" ca="1" si="83"/>
        <v>0</v>
      </c>
      <c r="BX75" s="76">
        <f t="shared" ca="1" si="84"/>
        <v>0</v>
      </c>
      <c r="BY75" s="55">
        <f t="shared" ca="1" si="93"/>
        <v>559.01501995699425</v>
      </c>
      <c r="BZ75" s="56">
        <f t="shared" ca="1" si="90"/>
        <v>0</v>
      </c>
      <c r="CA75" s="55">
        <f t="shared" ca="1" si="51"/>
        <v>4892.4994546636144</v>
      </c>
      <c r="CB75" s="55">
        <f t="shared" ca="1" si="52"/>
        <v>0</v>
      </c>
      <c r="CC75" s="55">
        <f ca="1">CA75-MAX($CA75:CA$258)</f>
        <v>-807.84056946712826</v>
      </c>
      <c r="CD75" s="56">
        <f ca="1">(CA75-MAX($CA75:CA$258))/MAX($CA75:CA$258)</f>
        <v>-0.14171796174392556</v>
      </c>
    </row>
    <row r="76" spans="1:82" s="58" customFormat="1" x14ac:dyDescent="0.25">
      <c r="A76" s="54">
        <v>44137</v>
      </c>
      <c r="B76" s="55">
        <v>8.1859999999999999</v>
      </c>
      <c r="C76" s="55">
        <v>8.3940000000000001</v>
      </c>
      <c r="D76" s="55">
        <v>8.1170000000000009</v>
      </c>
      <c r="E76" s="55">
        <v>8.3940000000000001</v>
      </c>
      <c r="F76" s="56">
        <f t="shared" si="53"/>
        <v>2.955967128664283E-2</v>
      </c>
      <c r="G76" s="57"/>
      <c r="H76" s="56"/>
      <c r="I76" s="17"/>
      <c r="J76" s="55">
        <f ca="1">AVERAGE(E76:OFFSET(E76,$J$3-1,0))</f>
        <v>8.1971999999999987</v>
      </c>
      <c r="K76" s="55">
        <f ca="1">AVERAGE(E76:OFFSET(E76,$K$3-1,0))</f>
        <v>8.2508666666666652</v>
      </c>
      <c r="M76" s="58">
        <f t="shared" ca="1" si="85"/>
        <v>0</v>
      </c>
      <c r="N76" s="58">
        <f t="shared" ca="1" si="54"/>
        <v>0</v>
      </c>
      <c r="O76" s="58">
        <f t="shared" ca="1" si="55"/>
        <v>0</v>
      </c>
      <c r="P76" s="58">
        <f t="shared" ca="1" si="95"/>
        <v>7</v>
      </c>
      <c r="R76" s="56">
        <f t="shared" ca="1" si="56"/>
        <v>0</v>
      </c>
      <c r="S76" s="76">
        <f t="shared" ca="1" si="57"/>
        <v>0</v>
      </c>
      <c r="T76" s="55">
        <f t="shared" ca="1" si="58"/>
        <v>0</v>
      </c>
      <c r="U76" s="56">
        <f t="shared" ca="1" si="59"/>
        <v>0</v>
      </c>
      <c r="V76" s="55">
        <f t="shared" ca="1" si="60"/>
        <v>4465.7225472246355</v>
      </c>
      <c r="W76" s="55">
        <f t="shared" ca="1" si="61"/>
        <v>0</v>
      </c>
      <c r="X76" s="55">
        <f ca="1">V76-MAX(V76:$V$258)</f>
        <v>-1003.3466364061815</v>
      </c>
      <c r="Y76" s="56">
        <f ca="1">(V76-MAX(V76:$V$258))/MAX(V76:$V$258)</f>
        <v>-0.18345839167828512</v>
      </c>
      <c r="Z76" s="56"/>
      <c r="AA76" s="17"/>
      <c r="AB76" s="55">
        <f ca="1">E76*(2/($AB$3+1))+IF(AB77=0,AVERAGE(E77:OFFSET(E77,$AB$3-1,0))*(1-(2/($AB$3+1))),AB77*(1-(2/($AB$3+1))))</f>
        <v>8.2595578419819127</v>
      </c>
      <c r="AC76" s="59">
        <f ca="1">E76*(2/($AC$3+1))+IF(AC77=0,AVERAGE(E77:OFFSET(E77,$AC$3-1,0))*(1-(2/($AC$3+1))),AC77*(1-(2/($AC$3+1))))</f>
        <v>8.3711142683780846</v>
      </c>
      <c r="AE76" s="58">
        <f t="shared" ca="1" si="86"/>
        <v>0</v>
      </c>
      <c r="AF76" s="58">
        <f t="shared" ca="1" si="62"/>
        <v>0</v>
      </c>
      <c r="AG76" s="58">
        <f t="shared" ca="1" si="63"/>
        <v>0</v>
      </c>
      <c r="AH76" s="58">
        <f t="shared" ca="1" si="49"/>
        <v>6</v>
      </c>
      <c r="AJ76" s="56">
        <f t="shared" ca="1" si="64"/>
        <v>0</v>
      </c>
      <c r="AK76" s="76">
        <f t="shared" ca="1" si="65"/>
        <v>0</v>
      </c>
      <c r="AL76" s="55">
        <f t="shared" ca="1" si="66"/>
        <v>0</v>
      </c>
      <c r="AM76" s="56">
        <f t="shared" ca="1" si="67"/>
        <v>0</v>
      </c>
      <c r="AN76" s="55">
        <f t="shared" ca="1" si="68"/>
        <v>4912.6817425636054</v>
      </c>
      <c r="AO76" s="55">
        <f t="shared" ca="1" si="69"/>
        <v>0</v>
      </c>
      <c r="AP76" s="55">
        <f ca="1">AN76-MAX(AN76:$AN$258)</f>
        <v>-787.65828156713724</v>
      </c>
      <c r="AQ76" s="56">
        <f ca="1">(AN76-MAX(AN76:$AN$258))/MAX(AN76:$AN$258)</f>
        <v>-0.13817742068592637</v>
      </c>
      <c r="AS76" s="55">
        <f t="shared" si="70"/>
        <v>0.24099999999999966</v>
      </c>
      <c r="AT76" s="55">
        <f t="shared" si="87"/>
        <v>0.24099999999999966</v>
      </c>
      <c r="AU76" s="55">
        <f t="shared" si="88"/>
        <v>0</v>
      </c>
      <c r="AV76" s="55">
        <f ca="1">IF(AV77=0,AVERAGE(AT76:OFFSET(AT76,$AZ$3-1,0)),(AV77*($AZ$3-1)+AT76)/$AZ$3)</f>
        <v>6.5705386947308583E-2</v>
      </c>
      <c r="AW76" s="55">
        <f ca="1">IF(AW77=0,AVERAGE(AU76:OFFSET(AU76,$AZ$3-1,0)),(AW77*($AZ$3-1)+AU76)/$AZ$3)</f>
        <v>6.2633192069470808E-2</v>
      </c>
      <c r="AX76" s="55">
        <f t="shared" ca="1" si="89"/>
        <v>1.0490505876569438</v>
      </c>
      <c r="AY76" s="55"/>
      <c r="AZ76" s="55">
        <f t="shared" ca="1" si="71"/>
        <v>51.196910119067198</v>
      </c>
      <c r="BB76" s="58">
        <f t="shared" ca="1" si="72"/>
        <v>0</v>
      </c>
      <c r="BC76" s="58">
        <f t="shared" ca="1" si="73"/>
        <v>0</v>
      </c>
      <c r="BD76" s="58">
        <f t="shared" ca="1" si="91"/>
        <v>0</v>
      </c>
      <c r="BE76" s="58">
        <f t="shared" ca="1" si="50"/>
        <v>6</v>
      </c>
      <c r="BG76" s="56">
        <f t="shared" ca="1" si="74"/>
        <v>0</v>
      </c>
      <c r="BH76" s="55">
        <f t="shared" ca="1" si="75"/>
        <v>0</v>
      </c>
      <c r="BI76" s="55">
        <f t="shared" ca="1" si="76"/>
        <v>0</v>
      </c>
      <c r="BJ76" s="56">
        <f t="shared" ca="1" si="77"/>
        <v>0</v>
      </c>
      <c r="BK76" s="55">
        <f t="shared" ca="1" si="78"/>
        <v>4949.3951661785604</v>
      </c>
      <c r="BL76" s="55">
        <f t="shared" ca="1" si="79"/>
        <v>0</v>
      </c>
      <c r="BM76" s="55">
        <f ca="1">BK76-MAX(BK76:$BK$258)</f>
        <v>-750.94485795218225</v>
      </c>
      <c r="BN76" s="56">
        <f ca="1">(BK76-MAX(BK76:$BK$258))/MAX(BK76:$BK$258)</f>
        <v>-0.13173685337598706</v>
      </c>
      <c r="BO76" s="17"/>
      <c r="BP76" s="55">
        <f t="shared" ca="1" si="80"/>
        <v>2.9685966633955063</v>
      </c>
      <c r="BR76" s="58">
        <f t="shared" ca="1" si="94"/>
        <v>0</v>
      </c>
      <c r="BS76" s="58">
        <f t="shared" ca="1" si="81"/>
        <v>0</v>
      </c>
      <c r="BT76" s="58">
        <f t="shared" ca="1" si="92"/>
        <v>0</v>
      </c>
      <c r="BU76" s="58">
        <f t="shared" ca="1" si="82"/>
        <v>6</v>
      </c>
      <c r="BW76" s="56">
        <f t="shared" ca="1" si="83"/>
        <v>0</v>
      </c>
      <c r="BX76" s="76">
        <f t="shared" ca="1" si="84"/>
        <v>0</v>
      </c>
      <c r="BY76" s="55">
        <f t="shared" ca="1" si="93"/>
        <v>0</v>
      </c>
      <c r="BZ76" s="56">
        <f t="shared" ca="1" si="90"/>
        <v>0</v>
      </c>
      <c r="CA76" s="55">
        <f t="shared" ca="1" si="51"/>
        <v>4892.4994546636144</v>
      </c>
      <c r="CB76" s="55">
        <f t="shared" ca="1" si="52"/>
        <v>0</v>
      </c>
      <c r="CC76" s="55">
        <f ca="1">CA76-MAX($CA76:CA$258)</f>
        <v>-807.84056946712826</v>
      </c>
      <c r="CD76" s="56">
        <f ca="1">(CA76-MAX($CA76:CA$258))/MAX($CA76:CA$258)</f>
        <v>-0.14171796174392556</v>
      </c>
    </row>
    <row r="77" spans="1:82" s="58" customFormat="1" x14ac:dyDescent="0.25">
      <c r="A77" s="54">
        <v>44134</v>
      </c>
      <c r="B77" s="55">
        <v>8.0139999999999993</v>
      </c>
      <c r="C77" s="55">
        <v>8.173</v>
      </c>
      <c r="D77" s="55">
        <v>7.9909999999999997</v>
      </c>
      <c r="E77" s="55">
        <v>8.1530000000000005</v>
      </c>
      <c r="F77" s="56">
        <f t="shared" si="53"/>
        <v>1.3802536682417488E-2</v>
      </c>
      <c r="G77" s="57"/>
      <c r="H77" s="56"/>
      <c r="I77" s="17"/>
      <c r="J77" s="55">
        <f ca="1">AVERAGE(E77:OFFSET(E77,$J$3-1,0))</f>
        <v>8.2156000000000002</v>
      </c>
      <c r="K77" s="55">
        <f ca="1">AVERAGE(E77:OFFSET(E77,$K$3-1,0))</f>
        <v>8.2360333333333333</v>
      </c>
      <c r="M77" s="58">
        <f t="shared" ca="1" si="85"/>
        <v>0</v>
      </c>
      <c r="N77" s="58">
        <f t="shared" ca="1" si="54"/>
        <v>1</v>
      </c>
      <c r="O77" s="58">
        <f t="shared" ca="1" si="55"/>
        <v>0</v>
      </c>
      <c r="P77" s="58">
        <f t="shared" ca="1" si="95"/>
        <v>6</v>
      </c>
      <c r="R77" s="56">
        <f t="shared" ca="1" si="56"/>
        <v>-2.6158623984710916E-2</v>
      </c>
      <c r="S77" s="76">
        <f t="shared" ca="1" si="57"/>
        <v>-0.21899999999999942</v>
      </c>
      <c r="T77" s="55">
        <f t="shared" ca="1" si="58"/>
        <v>0</v>
      </c>
      <c r="U77" s="56">
        <f t="shared" ca="1" si="59"/>
        <v>1.3802536682417488E-2</v>
      </c>
      <c r="V77" s="55">
        <f t="shared" ca="1" si="60"/>
        <v>4465.7225472246355</v>
      </c>
      <c r="W77" s="55">
        <f t="shared" ca="1" si="61"/>
        <v>-119.95501506711547</v>
      </c>
      <c r="X77" s="55">
        <f ca="1">V77-MAX(V77:$V$258)</f>
        <v>-1003.3466364061815</v>
      </c>
      <c r="Y77" s="56">
        <f ca="1">(V77-MAX(V77:$V$258))/MAX(V77:$V$258)</f>
        <v>-0.18345839167828512</v>
      </c>
      <c r="Z77" s="56"/>
      <c r="AA77" s="17"/>
      <c r="AB77" s="55">
        <f ca="1">E77*(2/($AB$3+1))+IF(AB78=0,AVERAGE(E78:OFFSET(E78,$AB$3-1,0))*(1-(2/($AB$3+1))),AB78*(1-(2/($AB$3+1))))</f>
        <v>8.1923367629728663</v>
      </c>
      <c r="AC77" s="59">
        <f ca="1">E77*(2/($AC$3+1))+IF(AC78=0,AVERAGE(E78:OFFSET(E78,$AC$3-1,0))*(1-(2/($AC$3+1))),AC78*(1-(2/($AC$3+1))))</f>
        <v>8.3695359420593309</v>
      </c>
      <c r="AE77" s="58">
        <f t="shared" ca="1" si="86"/>
        <v>0</v>
      </c>
      <c r="AF77" s="58">
        <f t="shared" ca="1" si="62"/>
        <v>0</v>
      </c>
      <c r="AG77" s="58">
        <f t="shared" ca="1" si="63"/>
        <v>0</v>
      </c>
      <c r="AH77" s="58">
        <f t="shared" ref="AH77:AH140" ca="1" si="96">IF(AE77=1,0,AH78+1)</f>
        <v>5</v>
      </c>
      <c r="AJ77" s="56">
        <f t="shared" ca="1" si="64"/>
        <v>0</v>
      </c>
      <c r="AK77" s="76">
        <f t="shared" ca="1" si="65"/>
        <v>0</v>
      </c>
      <c r="AL77" s="55">
        <f t="shared" ca="1" si="66"/>
        <v>0</v>
      </c>
      <c r="AM77" s="56">
        <f t="shared" ca="1" si="67"/>
        <v>0</v>
      </c>
      <c r="AN77" s="55">
        <f t="shared" ca="1" si="68"/>
        <v>4912.6817425636054</v>
      </c>
      <c r="AO77" s="55">
        <f t="shared" ca="1" si="69"/>
        <v>0</v>
      </c>
      <c r="AP77" s="55">
        <f ca="1">AN77-MAX(AN77:$AN$258)</f>
        <v>-787.65828156713724</v>
      </c>
      <c r="AQ77" s="56">
        <f ca="1">(AN77-MAX(AN77:$AN$258))/MAX(AN77:$AN$258)</f>
        <v>-0.13817742068592637</v>
      </c>
      <c r="AS77" s="55">
        <f t="shared" si="70"/>
        <v>0.11100000000000065</v>
      </c>
      <c r="AT77" s="55">
        <f t="shared" si="87"/>
        <v>0.11100000000000065</v>
      </c>
      <c r="AU77" s="55">
        <f t="shared" si="88"/>
        <v>0</v>
      </c>
      <c r="AV77" s="55">
        <f ca="1">IF(AV78=0,AVERAGE(AT77:OFFSET(AT77,$AZ$3-1,0)),(AV78*($AZ$3-1)+AT77)/$AZ$3)</f>
        <v>5.2221185943255428E-2</v>
      </c>
      <c r="AW77" s="55">
        <f ca="1">IF(AW78=0,AVERAGE(AU77:OFFSET(AU77,$AZ$3-1,0)),(AW78*($AZ$3-1)+AU77)/$AZ$3)</f>
        <v>6.7451129920968564E-2</v>
      </c>
      <c r="AX77" s="55">
        <f t="shared" ca="1" si="89"/>
        <v>0.77420772645976688</v>
      </c>
      <c r="AY77" s="55"/>
      <c r="AZ77" s="55">
        <f t="shared" ca="1" si="71"/>
        <v>43.636814050213374</v>
      </c>
      <c r="BB77" s="58">
        <f t="shared" ca="1" si="72"/>
        <v>0</v>
      </c>
      <c r="BC77" s="58">
        <f t="shared" ca="1" si="73"/>
        <v>0</v>
      </c>
      <c r="BD77" s="58">
        <f t="shared" ca="1" si="91"/>
        <v>0</v>
      </c>
      <c r="BE77" s="58">
        <f t="shared" ref="BE77:BE140" ca="1" si="97">IF(BB77=1,0,BE78+1)</f>
        <v>5</v>
      </c>
      <c r="BG77" s="56">
        <f t="shared" ca="1" si="74"/>
        <v>0</v>
      </c>
      <c r="BH77" s="55">
        <f t="shared" ca="1" si="75"/>
        <v>0</v>
      </c>
      <c r="BI77" s="55">
        <f t="shared" ca="1" si="76"/>
        <v>0</v>
      </c>
      <c r="BJ77" s="56">
        <f t="shared" ca="1" si="77"/>
        <v>0</v>
      </c>
      <c r="BK77" s="55">
        <f t="shared" ca="1" si="78"/>
        <v>4949.3951661785604</v>
      </c>
      <c r="BL77" s="55">
        <f t="shared" ca="1" si="79"/>
        <v>0</v>
      </c>
      <c r="BM77" s="55">
        <f ca="1">BK77-MAX(BK77:$BK$258)</f>
        <v>-750.94485795218225</v>
      </c>
      <c r="BN77" s="56">
        <f ca="1">(BK77-MAX(BK77:$BK$258))/MAX(BK77:$BK$258)</f>
        <v>-0.13173685337598706</v>
      </c>
      <c r="BO77" s="17"/>
      <c r="BP77" s="55">
        <f t="shared" ca="1" si="80"/>
        <v>-1.5338164251207598</v>
      </c>
      <c r="BR77" s="58">
        <f t="shared" ca="1" si="94"/>
        <v>0</v>
      </c>
      <c r="BS77" s="58">
        <f t="shared" ca="1" si="81"/>
        <v>0</v>
      </c>
      <c r="BT77" s="58">
        <f t="shared" ca="1" si="92"/>
        <v>0</v>
      </c>
      <c r="BU77" s="58">
        <f t="shared" ca="1" si="82"/>
        <v>5</v>
      </c>
      <c r="BW77" s="56">
        <f t="shared" ca="1" si="83"/>
        <v>0</v>
      </c>
      <c r="BX77" s="76">
        <f t="shared" ca="1" si="84"/>
        <v>0</v>
      </c>
      <c r="BY77" s="55">
        <f t="shared" ca="1" si="93"/>
        <v>0</v>
      </c>
      <c r="BZ77" s="56">
        <f t="shared" ca="1" si="90"/>
        <v>0</v>
      </c>
      <c r="CA77" s="55">
        <f t="shared" ca="1" si="51"/>
        <v>4892.4994546636144</v>
      </c>
      <c r="CB77" s="55">
        <f t="shared" ca="1" si="52"/>
        <v>0</v>
      </c>
      <c r="CC77" s="55">
        <f ca="1">CA77-MAX($CA77:CA$258)</f>
        <v>-807.84056946712826</v>
      </c>
      <c r="CD77" s="56">
        <f ca="1">(CA77-MAX($CA77:CA$258))/MAX($CA77:CA$258)</f>
        <v>-0.14171796174392556</v>
      </c>
    </row>
    <row r="78" spans="1:82" s="58" customFormat="1" x14ac:dyDescent="0.25">
      <c r="A78" s="54">
        <v>44133</v>
      </c>
      <c r="B78" s="55">
        <v>8.1189999999999998</v>
      </c>
      <c r="C78" s="55">
        <v>8.1470000000000002</v>
      </c>
      <c r="D78" s="55">
        <v>7.9219999999999997</v>
      </c>
      <c r="E78" s="55">
        <v>8.0419999999999998</v>
      </c>
      <c r="F78" s="56">
        <f t="shared" si="53"/>
        <v>-9.9378881987588485E-4</v>
      </c>
      <c r="G78" s="57"/>
      <c r="H78" s="56"/>
      <c r="I78" s="17"/>
      <c r="J78" s="55">
        <f ca="1">AVERAGE(E78:OFFSET(E78,$J$3-1,0))</f>
        <v>8.3067999999999991</v>
      </c>
      <c r="K78" s="55">
        <f ca="1">AVERAGE(E78:OFFSET(E78,$K$3-1,0))</f>
        <v>8.2454666666666672</v>
      </c>
      <c r="M78" s="58">
        <f t="shared" ca="1" si="85"/>
        <v>0</v>
      </c>
      <c r="N78" s="58">
        <f t="shared" ca="1" si="54"/>
        <v>0</v>
      </c>
      <c r="O78" s="58">
        <f t="shared" ca="1" si="55"/>
        <v>1</v>
      </c>
      <c r="P78" s="58">
        <f t="shared" ca="1" si="95"/>
        <v>5</v>
      </c>
      <c r="R78" s="56">
        <f t="shared" ca="1" si="56"/>
        <v>0</v>
      </c>
      <c r="S78" s="76">
        <f t="shared" ca="1" si="57"/>
        <v>0</v>
      </c>
      <c r="T78" s="55">
        <f t="shared" ca="1" si="58"/>
        <v>547.7397948270127</v>
      </c>
      <c r="U78" s="56">
        <f t="shared" ca="1" si="59"/>
        <v>-9.9378881987588485E-4</v>
      </c>
      <c r="V78" s="55">
        <f t="shared" ca="1" si="60"/>
        <v>4404.9234299988366</v>
      </c>
      <c r="W78" s="55">
        <f t="shared" ca="1" si="61"/>
        <v>0</v>
      </c>
      <c r="X78" s="55">
        <f ca="1">V78-MAX(V78:$V$258)</f>
        <v>-1064.1457536319804</v>
      </c>
      <c r="Y78" s="56">
        <f ca="1">(V78-MAX(V78:$V$258))/MAX(V78:$V$258)</f>
        <v>-0.19457529570425239</v>
      </c>
      <c r="Z78" s="56"/>
      <c r="AA78" s="17"/>
      <c r="AB78" s="55">
        <f ca="1">E78*(2/($AB$3+1))+IF(AB79=0,AVERAGE(E79:OFFSET(E79,$AB$3-1,0))*(1-(2/($AB$3+1))),AB79*(1-(2/($AB$3+1))))</f>
        <v>8.2120051444592974</v>
      </c>
      <c r="AC78" s="59">
        <f ca="1">E78*(2/($AC$3+1))+IF(AC79=0,AVERAGE(E79:OFFSET(E79,$AC$3-1,0))*(1-(2/($AC$3+1))),AC79*(1-(2/($AC$3+1))))</f>
        <v>8.3844694553048011</v>
      </c>
      <c r="AE78" s="58">
        <f t="shared" ca="1" si="86"/>
        <v>0</v>
      </c>
      <c r="AF78" s="58">
        <f t="shared" ca="1" si="62"/>
        <v>0</v>
      </c>
      <c r="AG78" s="58">
        <f t="shared" ca="1" si="63"/>
        <v>0</v>
      </c>
      <c r="AH78" s="58">
        <f t="shared" ca="1" si="96"/>
        <v>4</v>
      </c>
      <c r="AJ78" s="56">
        <f t="shared" ca="1" si="64"/>
        <v>0</v>
      </c>
      <c r="AK78" s="76">
        <f t="shared" ca="1" si="65"/>
        <v>0</v>
      </c>
      <c r="AL78" s="55">
        <f t="shared" ca="1" si="66"/>
        <v>0</v>
      </c>
      <c r="AM78" s="56">
        <f t="shared" ca="1" si="67"/>
        <v>0</v>
      </c>
      <c r="AN78" s="55">
        <f t="shared" ca="1" si="68"/>
        <v>4912.6817425636054</v>
      </c>
      <c r="AO78" s="55">
        <f t="shared" ca="1" si="69"/>
        <v>0</v>
      </c>
      <c r="AP78" s="55">
        <f ca="1">AN78-MAX(AN78:$AN$258)</f>
        <v>-787.65828156713724</v>
      </c>
      <c r="AQ78" s="56">
        <f ca="1">(AN78-MAX(AN78:$AN$258))/MAX(AN78:$AN$258)</f>
        <v>-0.13817742068592637</v>
      </c>
      <c r="AS78" s="55">
        <f t="shared" si="70"/>
        <v>-8.0000000000008953E-3</v>
      </c>
      <c r="AT78" s="55">
        <f t="shared" si="87"/>
        <v>0</v>
      </c>
      <c r="AU78" s="55">
        <f t="shared" si="88"/>
        <v>8.0000000000008953E-3</v>
      </c>
      <c r="AV78" s="55">
        <f ca="1">IF(AV79=0,AVERAGE(AT78:OFFSET(AT78,$AZ$3-1,0)),(AV79*($AZ$3-1)+AT78)/$AZ$3)</f>
        <v>4.7699738708121178E-2</v>
      </c>
      <c r="AW78" s="55">
        <f ca="1">IF(AW79=0,AVERAGE(AU78:OFFSET(AU78,$AZ$3-1,0)),(AW79*($AZ$3-1)+AU78)/$AZ$3)</f>
        <v>7.2639678376427694E-2</v>
      </c>
      <c r="AX78" s="55">
        <f t="shared" ca="1" si="89"/>
        <v>0.65666230597739295</v>
      </c>
      <c r="AY78" s="55"/>
      <c r="AZ78" s="55">
        <f t="shared" ca="1" si="71"/>
        <v>39.637668075629769</v>
      </c>
      <c r="BB78" s="58">
        <f t="shared" ca="1" si="72"/>
        <v>0</v>
      </c>
      <c r="BC78" s="58">
        <f t="shared" ca="1" si="73"/>
        <v>0</v>
      </c>
      <c r="BD78" s="58">
        <f t="shared" ca="1" si="91"/>
        <v>0</v>
      </c>
      <c r="BE78" s="58">
        <f t="shared" ca="1" si="97"/>
        <v>4</v>
      </c>
      <c r="BG78" s="56">
        <f t="shared" ca="1" si="74"/>
        <v>0</v>
      </c>
      <c r="BH78" s="55">
        <f t="shared" ca="1" si="75"/>
        <v>0</v>
      </c>
      <c r="BI78" s="55">
        <f t="shared" ca="1" si="76"/>
        <v>0</v>
      </c>
      <c r="BJ78" s="56">
        <f t="shared" ca="1" si="77"/>
        <v>0</v>
      </c>
      <c r="BK78" s="55">
        <f t="shared" ca="1" si="78"/>
        <v>4949.3951661785604</v>
      </c>
      <c r="BL78" s="55">
        <f t="shared" ca="1" si="79"/>
        <v>0</v>
      </c>
      <c r="BM78" s="55">
        <f ca="1">BK78-MAX(BK78:$BK$258)</f>
        <v>-750.94485795218225</v>
      </c>
      <c r="BN78" s="56">
        <f ca="1">(BK78-MAX(BK78:$BK$258))/MAX(BK78:$BK$258)</f>
        <v>-0.13173685337598706</v>
      </c>
      <c r="BO78" s="17"/>
      <c r="BP78" s="55">
        <f t="shared" ca="1" si="80"/>
        <v>-2.9681467181467247</v>
      </c>
      <c r="BR78" s="58">
        <f t="shared" ca="1" si="94"/>
        <v>0</v>
      </c>
      <c r="BS78" s="58">
        <f t="shared" ca="1" si="81"/>
        <v>0</v>
      </c>
      <c r="BT78" s="58">
        <f t="shared" ca="1" si="92"/>
        <v>0</v>
      </c>
      <c r="BU78" s="58">
        <f t="shared" ca="1" si="82"/>
        <v>4</v>
      </c>
      <c r="BW78" s="56">
        <f t="shared" ca="1" si="83"/>
        <v>0</v>
      </c>
      <c r="BX78" s="76">
        <f t="shared" ca="1" si="84"/>
        <v>0</v>
      </c>
      <c r="BY78" s="55">
        <f t="shared" ca="1" si="93"/>
        <v>0</v>
      </c>
      <c r="BZ78" s="56">
        <f t="shared" ca="1" si="90"/>
        <v>0</v>
      </c>
      <c r="CA78" s="55">
        <f t="shared" ca="1" si="51"/>
        <v>4892.4994546636144</v>
      </c>
      <c r="CB78" s="55">
        <f t="shared" ca="1" si="52"/>
        <v>0</v>
      </c>
      <c r="CC78" s="55">
        <f ca="1">CA78-MAX($CA78:CA$258)</f>
        <v>-807.84056946712826</v>
      </c>
      <c r="CD78" s="56">
        <f ca="1">(CA78-MAX($CA78:CA$258))/MAX($CA78:CA$258)</f>
        <v>-0.14171796174392556</v>
      </c>
    </row>
    <row r="79" spans="1:82" s="58" customFormat="1" x14ac:dyDescent="0.25">
      <c r="A79" s="54">
        <v>44132</v>
      </c>
      <c r="B79" s="55">
        <v>8.1340000000000003</v>
      </c>
      <c r="C79" s="55">
        <v>8.2010000000000005</v>
      </c>
      <c r="D79" s="55">
        <v>7.96</v>
      </c>
      <c r="E79" s="55">
        <v>8.0500000000000007</v>
      </c>
      <c r="F79" s="56">
        <f t="shared" si="53"/>
        <v>-3.5581646100395159E-2</v>
      </c>
      <c r="G79" s="57"/>
      <c r="H79" s="56"/>
      <c r="I79" s="17"/>
      <c r="J79" s="55">
        <f ca="1">AVERAGE(E79:OFFSET(E79,$J$3-1,0))</f>
        <v>8.3727999999999998</v>
      </c>
      <c r="K79" s="55">
        <f ca="1">AVERAGE(E79:OFFSET(E79,$K$3-1,0))</f>
        <v>8.2653333333333343</v>
      </c>
      <c r="M79" s="58">
        <f t="shared" ca="1" si="85"/>
        <v>0</v>
      </c>
      <c r="N79" s="58">
        <f t="shared" ca="1" si="54"/>
        <v>0</v>
      </c>
      <c r="O79" s="58">
        <f t="shared" ca="1" si="55"/>
        <v>1</v>
      </c>
      <c r="P79" s="58">
        <f t="shared" ca="1" si="95"/>
        <v>4</v>
      </c>
      <c r="R79" s="56">
        <f t="shared" ca="1" si="56"/>
        <v>0</v>
      </c>
      <c r="S79" s="76">
        <f t="shared" ca="1" si="57"/>
        <v>0</v>
      </c>
      <c r="T79" s="55">
        <f t="shared" ca="1" si="58"/>
        <v>547.7397948270127</v>
      </c>
      <c r="U79" s="56">
        <f t="shared" ca="1" si="59"/>
        <v>-3.5581646100395159E-2</v>
      </c>
      <c r="V79" s="55">
        <f t="shared" ca="1" si="60"/>
        <v>4409.3053483574531</v>
      </c>
      <c r="W79" s="55">
        <f t="shared" ca="1" si="61"/>
        <v>0</v>
      </c>
      <c r="X79" s="55">
        <f ca="1">V79-MAX(V79:$V$258)</f>
        <v>-1059.7638352733638</v>
      </c>
      <c r="Y79" s="56">
        <f ca="1">(V79-MAX(V79:$V$258))/MAX(V79:$V$258)</f>
        <v>-0.1937740773960745</v>
      </c>
      <c r="Z79" s="56"/>
      <c r="AA79" s="17"/>
      <c r="AB79" s="55">
        <f ca="1">E79*(2/($AB$3+1))+IF(AB80=0,AVERAGE(E80:OFFSET(E80,$AB$3-1,0))*(1-(2/($AB$3+1))),AB80*(1-(2/($AB$3+1))))</f>
        <v>8.2970077166889471</v>
      </c>
      <c r="AC79" s="59">
        <f ca="1">E79*(2/($AC$3+1))+IF(AC80=0,AVERAGE(E80:OFFSET(E80,$AC$3-1,0))*(1-(2/($AC$3+1))),AC80*(1-(2/($AC$3+1))))</f>
        <v>8.4080880384292698</v>
      </c>
      <c r="AE79" s="58">
        <f t="shared" ca="1" si="86"/>
        <v>0</v>
      </c>
      <c r="AF79" s="58">
        <f t="shared" ca="1" si="62"/>
        <v>0</v>
      </c>
      <c r="AG79" s="58">
        <f t="shared" ca="1" si="63"/>
        <v>0</v>
      </c>
      <c r="AH79" s="58">
        <f t="shared" ca="1" si="96"/>
        <v>3</v>
      </c>
      <c r="AJ79" s="56">
        <f t="shared" ca="1" si="64"/>
        <v>0</v>
      </c>
      <c r="AK79" s="76">
        <f t="shared" ca="1" si="65"/>
        <v>0</v>
      </c>
      <c r="AL79" s="55">
        <f t="shared" ca="1" si="66"/>
        <v>0</v>
      </c>
      <c r="AM79" s="56">
        <f t="shared" ca="1" si="67"/>
        <v>0</v>
      </c>
      <c r="AN79" s="55">
        <f t="shared" ca="1" si="68"/>
        <v>4912.6817425636054</v>
      </c>
      <c r="AO79" s="55">
        <f t="shared" ca="1" si="69"/>
        <v>0</v>
      </c>
      <c r="AP79" s="55">
        <f ca="1">AN79-MAX(AN79:$AN$258)</f>
        <v>-787.65828156713724</v>
      </c>
      <c r="AQ79" s="56">
        <f ca="1">(AN79-MAX(AN79:$AN$258))/MAX(AN79:$AN$258)</f>
        <v>-0.13817742068592637</v>
      </c>
      <c r="AS79" s="55">
        <f t="shared" si="70"/>
        <v>-0.29699999999999882</v>
      </c>
      <c r="AT79" s="55">
        <f t="shared" si="87"/>
        <v>0</v>
      </c>
      <c r="AU79" s="55">
        <f t="shared" si="88"/>
        <v>0.29699999999999882</v>
      </c>
      <c r="AV79" s="55">
        <f ca="1">IF(AV80=0,AVERAGE(AT79:OFFSET(AT79,$AZ$3-1,0)),(AV80*($AZ$3-1)+AT79)/$AZ$3)</f>
        <v>5.1368949377976654E-2</v>
      </c>
      <c r="AW79" s="55">
        <f ca="1">IF(AW80=0,AVERAGE(AU79:OFFSET(AU79,$AZ$3-1,0)),(AW80*($AZ$3-1)+AU79)/$AZ$3)</f>
        <v>7.7611961328460516E-2</v>
      </c>
      <c r="AX79" s="55">
        <f t="shared" ca="1" si="89"/>
        <v>0.66186897610509843</v>
      </c>
      <c r="AY79" s="55"/>
      <c r="AZ79" s="55">
        <f t="shared" ca="1" si="71"/>
        <v>39.826784519217185</v>
      </c>
      <c r="BB79" s="58">
        <f t="shared" ca="1" si="72"/>
        <v>0</v>
      </c>
      <c r="BC79" s="58">
        <f t="shared" ca="1" si="73"/>
        <v>0</v>
      </c>
      <c r="BD79" s="58">
        <f t="shared" ca="1" si="91"/>
        <v>0</v>
      </c>
      <c r="BE79" s="58">
        <f t="shared" ca="1" si="97"/>
        <v>3</v>
      </c>
      <c r="BG79" s="56">
        <f t="shared" ca="1" si="74"/>
        <v>0</v>
      </c>
      <c r="BH79" s="55">
        <f t="shared" ca="1" si="75"/>
        <v>0</v>
      </c>
      <c r="BI79" s="55">
        <f t="shared" ca="1" si="76"/>
        <v>0</v>
      </c>
      <c r="BJ79" s="56">
        <f t="shared" ca="1" si="77"/>
        <v>0</v>
      </c>
      <c r="BK79" s="55">
        <f t="shared" ca="1" si="78"/>
        <v>4949.3951661785604</v>
      </c>
      <c r="BL79" s="55">
        <f t="shared" ca="1" si="79"/>
        <v>0</v>
      </c>
      <c r="BM79" s="55">
        <f ca="1">BK79-MAX(BK79:$BK$258)</f>
        <v>-750.94485795218225</v>
      </c>
      <c r="BN79" s="56">
        <f ca="1">(BK79-MAX(BK79:$BK$258))/MAX(BK79:$BK$258)</f>
        <v>-0.13173685337598706</v>
      </c>
      <c r="BO79" s="17"/>
      <c r="BP79" s="55">
        <f t="shared" ca="1" si="80"/>
        <v>-5.5164319248826139</v>
      </c>
      <c r="BR79" s="58">
        <f t="shared" ca="1" si="94"/>
        <v>0</v>
      </c>
      <c r="BS79" s="58">
        <f t="shared" ca="1" si="81"/>
        <v>0</v>
      </c>
      <c r="BT79" s="58">
        <f t="shared" ca="1" si="92"/>
        <v>0</v>
      </c>
      <c r="BU79" s="58">
        <f t="shared" ca="1" si="82"/>
        <v>3</v>
      </c>
      <c r="BW79" s="56">
        <f t="shared" ca="1" si="83"/>
        <v>0</v>
      </c>
      <c r="BX79" s="76">
        <f t="shared" ca="1" si="84"/>
        <v>0</v>
      </c>
      <c r="BY79" s="55">
        <f t="shared" ca="1" si="93"/>
        <v>0</v>
      </c>
      <c r="BZ79" s="56">
        <f t="shared" ca="1" si="90"/>
        <v>0</v>
      </c>
      <c r="CA79" s="55">
        <f t="shared" ca="1" si="51"/>
        <v>4892.4994546636144</v>
      </c>
      <c r="CB79" s="55">
        <f t="shared" ca="1" si="52"/>
        <v>0</v>
      </c>
      <c r="CC79" s="55">
        <f ca="1">CA79-MAX($CA79:CA$258)</f>
        <v>-807.84056946712826</v>
      </c>
      <c r="CD79" s="56">
        <f ca="1">(CA79-MAX($CA79:CA$258))/MAX($CA79:CA$258)</f>
        <v>-0.14171796174392556</v>
      </c>
    </row>
    <row r="80" spans="1:82" s="58" customFormat="1" x14ac:dyDescent="0.25">
      <c r="A80" s="54">
        <v>44131</v>
      </c>
      <c r="B80" s="55">
        <v>8.6509999999999998</v>
      </c>
      <c r="C80" s="55">
        <v>8.6560000000000006</v>
      </c>
      <c r="D80" s="55">
        <v>8.3420000000000005</v>
      </c>
      <c r="E80" s="55">
        <v>8.3469999999999995</v>
      </c>
      <c r="F80" s="56">
        <f t="shared" si="53"/>
        <v>-1.6379919868018011E-2</v>
      </c>
      <c r="G80" s="57"/>
      <c r="H80" s="56"/>
      <c r="I80" s="17"/>
      <c r="J80" s="55">
        <f ca="1">AVERAGE(E80:OFFSET(E80,$J$3-1,0))</f>
        <v>8.4282000000000004</v>
      </c>
      <c r="K80" s="55">
        <f ca="1">AVERAGE(E80:OFFSET(E80,$K$3-1,0))</f>
        <v>8.2898666666666667</v>
      </c>
      <c r="M80" s="58">
        <f t="shared" ca="1" si="85"/>
        <v>0</v>
      </c>
      <c r="N80" s="58">
        <f t="shared" ca="1" si="54"/>
        <v>0</v>
      </c>
      <c r="O80" s="58">
        <f t="shared" ca="1" si="55"/>
        <v>1</v>
      </c>
      <c r="P80" s="58">
        <f t="shared" ca="1" si="95"/>
        <v>3</v>
      </c>
      <c r="R80" s="56">
        <f t="shared" ca="1" si="56"/>
        <v>0</v>
      </c>
      <c r="S80" s="76">
        <f t="shared" ca="1" si="57"/>
        <v>0</v>
      </c>
      <c r="T80" s="55">
        <f t="shared" ca="1" si="58"/>
        <v>547.7397948270127</v>
      </c>
      <c r="U80" s="56">
        <f t="shared" ca="1" si="59"/>
        <v>-1.6379919868018011E-2</v>
      </c>
      <c r="V80" s="55">
        <f t="shared" ca="1" si="60"/>
        <v>4571.9840674210755</v>
      </c>
      <c r="W80" s="55">
        <f t="shared" ca="1" si="61"/>
        <v>0</v>
      </c>
      <c r="X80" s="55">
        <f ca="1">V80-MAX(V80:$V$258)</f>
        <v>-897.0851162097415</v>
      </c>
      <c r="Y80" s="56">
        <f ca="1">(V80-MAX(V80:$V$258))/MAX(V80:$V$258)</f>
        <v>-0.16402884770497322</v>
      </c>
      <c r="Z80" s="56"/>
      <c r="AA80" s="17"/>
      <c r="AB80" s="55">
        <f ca="1">E80*(2/($AB$3+1))+IF(AB81=0,AVERAGE(E81:OFFSET(E81,$AB$3-1,0))*(1-(2/($AB$3+1))),AB81*(1-(2/($AB$3+1))))</f>
        <v>8.4205115750334194</v>
      </c>
      <c r="AC80" s="59">
        <f ca="1">E80*(2/($AC$3+1))+IF(AC81=0,AVERAGE(E81:OFFSET(E81,$AC$3-1,0))*(1-(2/($AC$3+1))),AC81*(1-(2/($AC$3+1))))</f>
        <v>8.4327837652174953</v>
      </c>
      <c r="AE80" s="58">
        <f t="shared" ca="1" si="86"/>
        <v>0</v>
      </c>
      <c r="AF80" s="58">
        <f t="shared" ca="1" si="62"/>
        <v>1</v>
      </c>
      <c r="AG80" s="58">
        <f t="shared" ca="1" si="63"/>
        <v>0</v>
      </c>
      <c r="AH80" s="58">
        <f t="shared" ca="1" si="96"/>
        <v>2</v>
      </c>
      <c r="AJ80" s="56">
        <f t="shared" ca="1" si="64"/>
        <v>-3.0433267510744599E-2</v>
      </c>
      <c r="AK80" s="76">
        <f t="shared" ca="1" si="65"/>
        <v>-0.26200000000000045</v>
      </c>
      <c r="AL80" s="55">
        <f t="shared" ca="1" si="66"/>
        <v>0</v>
      </c>
      <c r="AM80" s="56">
        <f t="shared" ca="1" si="67"/>
        <v>-1.6379919868018011E-2</v>
      </c>
      <c r="AN80" s="55">
        <f t="shared" ca="1" si="68"/>
        <v>4912.6817425636054</v>
      </c>
      <c r="AO80" s="55">
        <f t="shared" ca="1" si="69"/>
        <v>-154.20182299648579</v>
      </c>
      <c r="AP80" s="55">
        <f ca="1">AN80-MAX(AN80:$AN$258)</f>
        <v>-787.65828156713724</v>
      </c>
      <c r="AQ80" s="56">
        <f ca="1">(AN80-MAX(AN80:$AN$258))/MAX(AN80:$AN$258)</f>
        <v>-0.13817742068592637</v>
      </c>
      <c r="AS80" s="55">
        <f t="shared" si="70"/>
        <v>-0.13900000000000112</v>
      </c>
      <c r="AT80" s="55">
        <f t="shared" si="87"/>
        <v>0</v>
      </c>
      <c r="AU80" s="55">
        <f t="shared" si="88"/>
        <v>0.13900000000000112</v>
      </c>
      <c r="AV80" s="55">
        <f ca="1">IF(AV81=0,AVERAGE(AT80:OFFSET(AT80,$AZ$3-1,0)),(AV81*($AZ$3-1)+AT80)/$AZ$3)</f>
        <v>5.5320407022436395E-2</v>
      </c>
      <c r="AW80" s="55">
        <f ca="1">IF(AW81=0,AVERAGE(AU80:OFFSET(AU80,$AZ$3-1,0)),(AW81*($AZ$3-1)+AU80)/$AZ$3)</f>
        <v>6.0735958353726811E-2</v>
      </c>
      <c r="AX80" s="55">
        <f t="shared" ca="1" si="89"/>
        <v>0.91083451256749437</v>
      </c>
      <c r="AY80" s="55"/>
      <c r="AZ80" s="55">
        <f t="shared" ca="1" si="71"/>
        <v>47.666844333037027</v>
      </c>
      <c r="BB80" s="58">
        <f t="shared" ca="1" si="72"/>
        <v>0</v>
      </c>
      <c r="BC80" s="58">
        <f t="shared" ca="1" si="73"/>
        <v>1</v>
      </c>
      <c r="BD80" s="58">
        <f t="shared" ca="1" si="91"/>
        <v>0</v>
      </c>
      <c r="BE80" s="58">
        <f t="shared" ca="1" si="97"/>
        <v>2</v>
      </c>
      <c r="BG80" s="56">
        <f t="shared" ca="1" si="74"/>
        <v>-3.0433267510744599E-2</v>
      </c>
      <c r="BH80" s="55">
        <f t="shared" ca="1" si="75"/>
        <v>-0.26200000000000045</v>
      </c>
      <c r="BI80" s="55">
        <f t="shared" ca="1" si="76"/>
        <v>0</v>
      </c>
      <c r="BJ80" s="56">
        <f t="shared" ca="1" si="77"/>
        <v>-1.6379919868018011E-2</v>
      </c>
      <c r="BK80" s="55">
        <f t="shared" ca="1" si="78"/>
        <v>4949.3951661785604</v>
      </c>
      <c r="BL80" s="55">
        <f t="shared" ca="1" si="79"/>
        <v>-155.35420313151852</v>
      </c>
      <c r="BM80" s="55">
        <f ca="1">BK80-MAX(BK80:$BK$258)</f>
        <v>-750.94485795218225</v>
      </c>
      <c r="BN80" s="56">
        <f ca="1">(BK80-MAX(BK80:$BK$258))/MAX(BK80:$BK$258)</f>
        <v>-0.13173685337598706</v>
      </c>
      <c r="BO80" s="17"/>
      <c r="BP80" s="55">
        <f t="shared" ca="1" si="80"/>
        <v>-2.202694786174586</v>
      </c>
      <c r="BR80" s="58">
        <f t="shared" ca="1" si="94"/>
        <v>0</v>
      </c>
      <c r="BS80" s="58">
        <f t="shared" ca="1" si="81"/>
        <v>1</v>
      </c>
      <c r="BT80" s="58">
        <f t="shared" ca="1" si="92"/>
        <v>0</v>
      </c>
      <c r="BU80" s="58">
        <f t="shared" ca="1" si="82"/>
        <v>2</v>
      </c>
      <c r="BW80" s="56">
        <f t="shared" ca="1" si="83"/>
        <v>-3.0433267510744599E-2</v>
      </c>
      <c r="BX80" s="76">
        <f t="shared" ca="1" si="84"/>
        <v>-0.26200000000000045</v>
      </c>
      <c r="BY80" s="55">
        <f t="shared" ca="1" si="93"/>
        <v>0</v>
      </c>
      <c r="BZ80" s="56">
        <f t="shared" ca="1" si="90"/>
        <v>-1.6379919868018011E-2</v>
      </c>
      <c r="CA80" s="55">
        <f t="shared" ca="1" si="51"/>
        <v>4892.4994546636144</v>
      </c>
      <c r="CB80" s="55">
        <f t="shared" ca="1" si="52"/>
        <v>-153.56833079212524</v>
      </c>
      <c r="CC80" s="55">
        <f ca="1">CA80-MAX($CA80:CA$258)</f>
        <v>-807.84056946712826</v>
      </c>
      <c r="CD80" s="56">
        <f ca="1">(CA80-MAX($CA80:CA$258))/MAX($CA80:CA$258)</f>
        <v>-0.14171796174392556</v>
      </c>
    </row>
    <row r="81" spans="1:82" s="58" customFormat="1" x14ac:dyDescent="0.25">
      <c r="A81" s="54">
        <v>44130</v>
      </c>
      <c r="B81" s="55">
        <v>8.4600000000000009</v>
      </c>
      <c r="C81" s="55">
        <v>8.6620000000000008</v>
      </c>
      <c r="D81" s="55">
        <v>8.4269999999999996</v>
      </c>
      <c r="E81" s="55">
        <v>8.4860000000000007</v>
      </c>
      <c r="F81" s="56">
        <f t="shared" si="53"/>
        <v>-1.4287373678708248E-2</v>
      </c>
      <c r="G81" s="57"/>
      <c r="H81" s="56"/>
      <c r="I81" s="17"/>
      <c r="J81" s="55">
        <f ca="1">AVERAGE(E81:OFFSET(E81,$J$3-1,0))</f>
        <v>8.4453999999999994</v>
      </c>
      <c r="K81" s="55">
        <f ca="1">AVERAGE(E81:OFFSET(E81,$K$3-1,0))</f>
        <v>8.3036666666666665</v>
      </c>
      <c r="M81" s="58">
        <f t="shared" ca="1" si="85"/>
        <v>0</v>
      </c>
      <c r="N81" s="58">
        <f t="shared" ca="1" si="54"/>
        <v>0</v>
      </c>
      <c r="O81" s="58">
        <f t="shared" ca="1" si="55"/>
        <v>1</v>
      </c>
      <c r="P81" s="58">
        <f t="shared" ca="1" si="95"/>
        <v>2</v>
      </c>
      <c r="Q81" s="61"/>
      <c r="R81" s="56">
        <f t="shared" ca="1" si="56"/>
        <v>0</v>
      </c>
      <c r="S81" s="76">
        <f t="shared" ca="1" si="57"/>
        <v>0</v>
      </c>
      <c r="T81" s="55">
        <f t="shared" ca="1" si="58"/>
        <v>547.7397948270127</v>
      </c>
      <c r="U81" s="56">
        <f t="shared" ca="1" si="59"/>
        <v>-1.4287373678708248E-2</v>
      </c>
      <c r="V81" s="55">
        <f t="shared" ca="1" si="60"/>
        <v>4648.1198989020304</v>
      </c>
      <c r="W81" s="55">
        <f t="shared" ca="1" si="61"/>
        <v>0</v>
      </c>
      <c r="X81" s="55">
        <f ca="1">V81-MAX(V81:$V$258)</f>
        <v>-820.94928472878655</v>
      </c>
      <c r="Y81" s="56">
        <f ca="1">(V81-MAX(V81:$V$258))/MAX(V81:$V$258)</f>
        <v>-0.15010767960038368</v>
      </c>
      <c r="Z81" s="56"/>
      <c r="AA81" s="17"/>
      <c r="AB81" s="55">
        <f ca="1">E81*(2/($AB$3+1))+IF(AB82=0,AVERAGE(E82:OFFSET(E82,$AB$3-1,0))*(1-(2/($AB$3+1))),AB82*(1-(2/($AB$3+1))))</f>
        <v>8.4572673625501285</v>
      </c>
      <c r="AC81" s="59">
        <f ca="1">E81*(2/($AC$3+1))+IF(AC82=0,AVERAGE(E82:OFFSET(E82,$AC$3-1,0))*(1-(2/($AC$3+1))),AC82*(1-(2/($AC$3+1))))</f>
        <v>8.4386998869566323</v>
      </c>
      <c r="AE81" s="58">
        <f t="shared" ca="1" si="86"/>
        <v>0</v>
      </c>
      <c r="AF81" s="58">
        <f t="shared" ca="1" si="62"/>
        <v>0</v>
      </c>
      <c r="AG81" s="58">
        <f t="shared" ca="1" si="63"/>
        <v>1</v>
      </c>
      <c r="AH81" s="58">
        <f t="shared" ca="1" si="96"/>
        <v>1</v>
      </c>
      <c r="AJ81" s="56">
        <f t="shared" ca="1" si="64"/>
        <v>0</v>
      </c>
      <c r="AK81" s="76">
        <f t="shared" ca="1" si="65"/>
        <v>0</v>
      </c>
      <c r="AL81" s="55">
        <f t="shared" ca="1" si="66"/>
        <v>588.5565763224638</v>
      </c>
      <c r="AM81" s="56">
        <f t="shared" ca="1" si="67"/>
        <v>-1.4287373678708248E-2</v>
      </c>
      <c r="AN81" s="55">
        <f t="shared" ca="1" si="68"/>
        <v>4994.491106672428</v>
      </c>
      <c r="AO81" s="55">
        <f t="shared" ca="1" si="69"/>
        <v>0</v>
      </c>
      <c r="AP81" s="55">
        <f ca="1">AN81-MAX(AN81:$AN$258)</f>
        <v>-705.84891745831465</v>
      </c>
      <c r="AQ81" s="56">
        <f ca="1">(AN81-MAX(AN81:$AN$258))/MAX(AN81:$AN$258)</f>
        <v>-0.12382575679175403</v>
      </c>
      <c r="AS81" s="55">
        <f t="shared" si="70"/>
        <v>-0.12299999999999933</v>
      </c>
      <c r="AT81" s="55">
        <f t="shared" si="87"/>
        <v>0</v>
      </c>
      <c r="AU81" s="55">
        <f t="shared" si="88"/>
        <v>0.12299999999999933</v>
      </c>
      <c r="AV81" s="55">
        <f ca="1">IF(AV82=0,AVERAGE(AT81:OFFSET(AT81,$AZ$3-1,0)),(AV82*($AZ$3-1)+AT81)/$AZ$3)</f>
        <v>5.957582294723919E-2</v>
      </c>
      <c r="AW81" s="55">
        <f ca="1">IF(AW82=0,AVERAGE(AU81:OFFSET(AU81,$AZ$3-1,0)),(AW82*($AZ$3-1)+AU81)/$AZ$3)</f>
        <v>5.4715647457859555E-2</v>
      </c>
      <c r="AX81" s="55">
        <f t="shared" ca="1" si="89"/>
        <v>1.08882606192539</v>
      </c>
      <c r="AY81" s="55"/>
      <c r="AZ81" s="55">
        <f t="shared" ca="1" si="71"/>
        <v>52.126219687327968</v>
      </c>
      <c r="BB81" s="58">
        <f t="shared" ca="1" si="72"/>
        <v>0</v>
      </c>
      <c r="BC81" s="58">
        <f t="shared" ca="1" si="73"/>
        <v>0</v>
      </c>
      <c r="BD81" s="58">
        <f t="shared" ca="1" si="91"/>
        <v>1</v>
      </c>
      <c r="BE81" s="58">
        <f t="shared" ca="1" si="97"/>
        <v>1</v>
      </c>
      <c r="BG81" s="56">
        <f t="shared" ca="1" si="74"/>
        <v>0</v>
      </c>
      <c r="BH81" s="55">
        <f t="shared" ca="1" si="75"/>
        <v>0</v>
      </c>
      <c r="BI81" s="55">
        <f t="shared" ca="1" si="76"/>
        <v>592.95497378442076</v>
      </c>
      <c r="BJ81" s="56">
        <f t="shared" ca="1" si="77"/>
        <v>-1.4287373678708248E-2</v>
      </c>
      <c r="BK81" s="55">
        <f t="shared" ca="1" si="78"/>
        <v>5031.8159075345957</v>
      </c>
      <c r="BL81" s="55">
        <f t="shared" ca="1" si="79"/>
        <v>0</v>
      </c>
      <c r="BM81" s="55">
        <f ca="1">BK81-MAX(BK81:$BK$258)</f>
        <v>-668.524116596147</v>
      </c>
      <c r="BN81" s="56">
        <f ca="1">(BK81-MAX(BK81:$BK$258))/MAX(BK81:$BK$258)</f>
        <v>-0.11727793671362467</v>
      </c>
      <c r="BO81" s="17"/>
      <c r="BP81" s="55">
        <f t="shared" ca="1" si="80"/>
        <v>-1.314106291429229</v>
      </c>
      <c r="BR81" s="58">
        <f t="shared" ca="1" si="94"/>
        <v>0</v>
      </c>
      <c r="BS81" s="58">
        <f t="shared" ca="1" si="81"/>
        <v>0</v>
      </c>
      <c r="BT81" s="58">
        <f t="shared" ca="1" si="92"/>
        <v>1</v>
      </c>
      <c r="BU81" s="58">
        <f t="shared" ca="1" si="82"/>
        <v>1</v>
      </c>
      <c r="BW81" s="56">
        <f t="shared" ca="1" si="83"/>
        <v>0</v>
      </c>
      <c r="BX81" s="76">
        <f t="shared" ca="1" si="84"/>
        <v>0</v>
      </c>
      <c r="BY81" s="55">
        <f t="shared" ca="1" si="93"/>
        <v>586.13866714551511</v>
      </c>
      <c r="BZ81" s="56">
        <f t="shared" ca="1" si="90"/>
        <v>-1.4287373678708248E-2</v>
      </c>
      <c r="CA81" s="55">
        <f t="shared" ca="1" si="51"/>
        <v>4973.9727293968417</v>
      </c>
      <c r="CB81" s="55">
        <f t="shared" ca="1" si="52"/>
        <v>0</v>
      </c>
      <c r="CC81" s="55">
        <f ca="1">CA81-MAX($CA81:CA$258)</f>
        <v>-726.36729473390096</v>
      </c>
      <c r="CD81" s="56">
        <f ca="1">(CA81-MAX($CA81:CA$258))/MAX($CA81:CA$258)</f>
        <v>-0.12742525738096935</v>
      </c>
    </row>
    <row r="82" spans="1:82" s="58" customFormat="1" x14ac:dyDescent="0.25">
      <c r="A82" s="54">
        <v>44127</v>
      </c>
      <c r="B82" s="55">
        <v>8.5069999999999997</v>
      </c>
      <c r="C82" s="55">
        <v>8.6660000000000004</v>
      </c>
      <c r="D82" s="55">
        <v>8.4740000000000002</v>
      </c>
      <c r="E82" s="55">
        <v>8.609</v>
      </c>
      <c r="F82" s="56">
        <f t="shared" si="53"/>
        <v>2.8308647873865223E-2</v>
      </c>
      <c r="G82" s="57"/>
      <c r="H82" s="56"/>
      <c r="I82" s="17"/>
      <c r="J82" s="55">
        <f ca="1">AVERAGE(E82:OFFSET(E82,$J$3-1,0))</f>
        <v>8.4282000000000004</v>
      </c>
      <c r="K82" s="55">
        <f ca="1">AVERAGE(E82:OFFSET(E82,$K$3-1,0))</f>
        <v>8.315666666666667</v>
      </c>
      <c r="M82" s="58">
        <f t="shared" ca="1" si="85"/>
        <v>0</v>
      </c>
      <c r="N82" s="58">
        <f t="shared" ca="1" si="54"/>
        <v>0</v>
      </c>
      <c r="O82" s="58">
        <f t="shared" ca="1" si="55"/>
        <v>1</v>
      </c>
      <c r="P82" s="58">
        <f t="shared" ca="1" si="95"/>
        <v>1</v>
      </c>
      <c r="R82" s="56">
        <f t="shared" ca="1" si="56"/>
        <v>0</v>
      </c>
      <c r="S82" s="76">
        <f t="shared" ca="1" si="57"/>
        <v>0</v>
      </c>
      <c r="T82" s="55">
        <f t="shared" ca="1" si="58"/>
        <v>547.7397948270127</v>
      </c>
      <c r="U82" s="56">
        <f t="shared" ca="1" si="59"/>
        <v>2.8308647873865223E-2</v>
      </c>
      <c r="V82" s="55">
        <f t="shared" ca="1" si="60"/>
        <v>4715.4918936657523</v>
      </c>
      <c r="W82" s="55">
        <f t="shared" ca="1" si="61"/>
        <v>0</v>
      </c>
      <c r="X82" s="55">
        <f ca="1">V82-MAX(V82:$V$258)</f>
        <v>-753.57728996506467</v>
      </c>
      <c r="Y82" s="56">
        <f ca="1">(V82-MAX(V82:$V$258))/MAX(V82:$V$258)</f>
        <v>-0.13778894811214989</v>
      </c>
      <c r="Z82" s="56"/>
      <c r="AA82" s="17"/>
      <c r="AB82" s="55">
        <f ca="1">E82*(2/($AB$3+1))+IF(AB83=0,AVERAGE(E83:OFFSET(E83,$AB$3-1,0))*(1-(2/($AB$3+1))),AB83*(1-(2/($AB$3+1))))</f>
        <v>8.4429010438251915</v>
      </c>
      <c r="AC82" s="59">
        <f ca="1">E82*(2/($AC$3+1))+IF(AC83=0,AVERAGE(E83:OFFSET(E83,$AC$3-1,0))*(1-(2/($AC$3+1))),AC83*(1-(2/($AC$3+1))))</f>
        <v>8.4354378101950207</v>
      </c>
      <c r="AE82" s="58">
        <f t="shared" ca="1" si="86"/>
        <v>1</v>
      </c>
      <c r="AF82" s="58">
        <f t="shared" ca="1" si="62"/>
        <v>0</v>
      </c>
      <c r="AG82" s="58">
        <f t="shared" ca="1" si="63"/>
        <v>1</v>
      </c>
      <c r="AH82" s="58">
        <f t="shared" ca="1" si="96"/>
        <v>0</v>
      </c>
      <c r="AJ82" s="56">
        <f t="shared" ca="1" si="64"/>
        <v>0</v>
      </c>
      <c r="AK82" s="76">
        <f t="shared" ca="1" si="65"/>
        <v>0</v>
      </c>
      <c r="AL82" s="55">
        <f t="shared" ca="1" si="66"/>
        <v>588.5565763224638</v>
      </c>
      <c r="AM82" s="56">
        <f t="shared" ca="1" si="67"/>
        <v>0</v>
      </c>
      <c r="AN82" s="55">
        <f t="shared" ca="1" si="68"/>
        <v>5066.8835655600906</v>
      </c>
      <c r="AO82" s="55">
        <f t="shared" ca="1" si="69"/>
        <v>0</v>
      </c>
      <c r="AP82" s="55">
        <f ca="1">AN82-MAX(AN82:$AN$258)</f>
        <v>-633.4564585706521</v>
      </c>
      <c r="AQ82" s="56">
        <f ca="1">(AN82-MAX(AN82:$AN$258))/MAX(AN82:$AN$258)</f>
        <v>-0.11112608298611963</v>
      </c>
      <c r="AS82" s="55">
        <f t="shared" si="70"/>
        <v>0.2370000000000001</v>
      </c>
      <c r="AT82" s="55">
        <f t="shared" si="87"/>
        <v>0.2370000000000001</v>
      </c>
      <c r="AU82" s="55">
        <f t="shared" si="88"/>
        <v>0</v>
      </c>
      <c r="AV82" s="55">
        <f ca="1">IF(AV83=0,AVERAGE(AT82:OFFSET(AT82,$AZ$3-1,0)),(AV83*($AZ$3-1)+AT82)/$AZ$3)</f>
        <v>6.4158578558565285E-2</v>
      </c>
      <c r="AW82" s="55">
        <f ca="1">IF(AW83=0,AVERAGE(AU82:OFFSET(AU82,$AZ$3-1,0)),(AW83*($AZ$3-1)+AU82)/$AZ$3)</f>
        <v>4.9463004954618028E-2</v>
      </c>
      <c r="AX82" s="55">
        <f t="shared" ca="1" si="89"/>
        <v>1.2971023215720587</v>
      </c>
      <c r="AY82" s="55"/>
      <c r="AZ82" s="55">
        <f t="shared" ca="1" si="71"/>
        <v>56.466893502783364</v>
      </c>
      <c r="BB82" s="58">
        <f t="shared" ca="1" si="72"/>
        <v>1</v>
      </c>
      <c r="BC82" s="58">
        <f t="shared" ca="1" si="73"/>
        <v>0</v>
      </c>
      <c r="BD82" s="58">
        <f t="shared" ca="1" si="91"/>
        <v>1</v>
      </c>
      <c r="BE82" s="58">
        <f t="shared" ca="1" si="97"/>
        <v>0</v>
      </c>
      <c r="BG82" s="56">
        <f t="shared" ca="1" si="74"/>
        <v>0</v>
      </c>
      <c r="BH82" s="55">
        <f t="shared" ca="1" si="75"/>
        <v>0</v>
      </c>
      <c r="BI82" s="55">
        <f t="shared" ca="1" si="76"/>
        <v>592.95497378442076</v>
      </c>
      <c r="BJ82" s="56">
        <f t="shared" ca="1" si="77"/>
        <v>0</v>
      </c>
      <c r="BK82" s="55">
        <f t="shared" ca="1" si="78"/>
        <v>5104.7493693100787</v>
      </c>
      <c r="BL82" s="55">
        <f t="shared" ca="1" si="79"/>
        <v>0</v>
      </c>
      <c r="BM82" s="55">
        <f ca="1">BK82-MAX(BK82:$BK$258)</f>
        <v>-595.59065482066399</v>
      </c>
      <c r="BN82" s="56">
        <f ca="1">(BK82-MAX(BK82:$BK$258))/MAX(BK82:$BK$258)</f>
        <v>-0.10448335578218194</v>
      </c>
      <c r="BO82" s="17"/>
      <c r="BP82" s="55">
        <f t="shared" ca="1" si="80"/>
        <v>1.2704387719091992</v>
      </c>
      <c r="BR82" s="58">
        <f t="shared" ca="1" si="94"/>
        <v>1</v>
      </c>
      <c r="BS82" s="58">
        <f t="shared" ca="1" si="81"/>
        <v>0</v>
      </c>
      <c r="BT82" s="58">
        <f t="shared" ca="1" si="92"/>
        <v>1</v>
      </c>
      <c r="BU82" s="58">
        <f t="shared" ca="1" si="82"/>
        <v>0</v>
      </c>
      <c r="BW82" s="56">
        <f t="shared" ca="1" si="83"/>
        <v>0</v>
      </c>
      <c r="BX82" s="76">
        <f t="shared" ca="1" si="84"/>
        <v>0</v>
      </c>
      <c r="BY82" s="55">
        <f t="shared" ca="1" si="93"/>
        <v>586.13866714551511</v>
      </c>
      <c r="BZ82" s="56">
        <f t="shared" ca="1" si="90"/>
        <v>0</v>
      </c>
      <c r="CA82" s="55">
        <f t="shared" ca="1" si="51"/>
        <v>5046.0677854557398</v>
      </c>
      <c r="CB82" s="55">
        <f t="shared" ca="1" si="52"/>
        <v>0</v>
      </c>
      <c r="CC82" s="55">
        <f ca="1">CA82-MAX($CA82:CA$258)</f>
        <v>-654.27223867500288</v>
      </c>
      <c r="CD82" s="56">
        <f ca="1">(CA82-MAX($CA82:CA$258))/MAX($CA82:CA$258)</f>
        <v>-0.11477775639792194</v>
      </c>
    </row>
    <row r="83" spans="1:82" s="58" customFormat="1" x14ac:dyDescent="0.25">
      <c r="A83" s="54">
        <v>44126</v>
      </c>
      <c r="B83" s="55">
        <v>8.2460000000000004</v>
      </c>
      <c r="C83" s="55">
        <v>8.3819999999999997</v>
      </c>
      <c r="D83" s="55">
        <v>8.2189999999999994</v>
      </c>
      <c r="E83" s="55">
        <v>8.3719999999999999</v>
      </c>
      <c r="F83" s="56">
        <f t="shared" si="53"/>
        <v>5.4041071214123715E-3</v>
      </c>
      <c r="G83" s="57"/>
      <c r="H83" s="56"/>
      <c r="I83" s="17"/>
      <c r="J83" s="55">
        <f ca="1">AVERAGE(E83:OFFSET(E83,$J$3-1,0))</f>
        <v>8.367799999999999</v>
      </c>
      <c r="K83" s="55">
        <f ca="1">AVERAGE(E83:OFFSET(E83,$K$3-1,0))</f>
        <v>8.3211333333333322</v>
      </c>
      <c r="M83" s="58">
        <f t="shared" ca="1" si="85"/>
        <v>1</v>
      </c>
      <c r="N83" s="58">
        <f t="shared" ca="1" si="54"/>
        <v>0</v>
      </c>
      <c r="O83" s="58">
        <f t="shared" ca="1" si="55"/>
        <v>1</v>
      </c>
      <c r="P83" s="58">
        <f t="shared" ca="1" si="95"/>
        <v>0</v>
      </c>
      <c r="R83" s="56">
        <f t="shared" ca="1" si="56"/>
        <v>0</v>
      </c>
      <c r="S83" s="76">
        <f t="shared" ca="1" si="57"/>
        <v>0</v>
      </c>
      <c r="T83" s="55">
        <f t="shared" ca="1" si="58"/>
        <v>547.7397948270127</v>
      </c>
      <c r="U83" s="56">
        <f t="shared" ca="1" si="59"/>
        <v>0</v>
      </c>
      <c r="V83" s="55">
        <f t="shared" ca="1" si="60"/>
        <v>4585.6775622917503</v>
      </c>
      <c r="W83" s="55">
        <f t="shared" ca="1" si="61"/>
        <v>0</v>
      </c>
      <c r="X83" s="55">
        <f ca="1">V83-MAX(V83:$V$258)</f>
        <v>-883.39162133906666</v>
      </c>
      <c r="Y83" s="56">
        <f ca="1">(V83-MAX(V83:$V$258))/MAX(V83:$V$258)</f>
        <v>-0.16152504049191763</v>
      </c>
      <c r="Z83" s="56"/>
      <c r="AA83" s="17"/>
      <c r="AB83" s="55">
        <f ca="1">E83*(2/($AB$3+1))+IF(AB84=0,AVERAGE(E84:OFFSET(E84,$AB$3-1,0))*(1-(2/($AB$3+1))),AB84*(1-(2/($AB$3+1))))</f>
        <v>8.3598515657377881</v>
      </c>
      <c r="AC83" s="59">
        <f ca="1">E83*(2/($AC$3+1))+IF(AC84=0,AVERAGE(E84:OFFSET(E84,$AC$3-1,0))*(1-(2/($AC$3+1))),AC84*(1-(2/($AC$3+1))))</f>
        <v>8.4234680040015739</v>
      </c>
      <c r="AE83" s="58">
        <f t="shared" ca="1" si="86"/>
        <v>0</v>
      </c>
      <c r="AF83" s="58">
        <f t="shared" ca="1" si="62"/>
        <v>0</v>
      </c>
      <c r="AG83" s="58">
        <f t="shared" ca="1" si="63"/>
        <v>0</v>
      </c>
      <c r="AH83" s="58">
        <f t="shared" ca="1" si="96"/>
        <v>50</v>
      </c>
      <c r="AJ83" s="56">
        <f t="shared" ca="1" si="64"/>
        <v>0</v>
      </c>
      <c r="AK83" s="76">
        <f t="shared" ca="1" si="65"/>
        <v>0</v>
      </c>
      <c r="AL83" s="55">
        <f t="shared" ca="1" si="66"/>
        <v>0</v>
      </c>
      <c r="AM83" s="56">
        <f t="shared" ca="1" si="67"/>
        <v>0</v>
      </c>
      <c r="AN83" s="55">
        <f t="shared" ca="1" si="68"/>
        <v>5066.8835655600906</v>
      </c>
      <c r="AO83" s="55">
        <f t="shared" ca="1" si="69"/>
        <v>0</v>
      </c>
      <c r="AP83" s="55">
        <f ca="1">AN83-MAX(AN83:$AN$258)</f>
        <v>-633.4564585706521</v>
      </c>
      <c r="AQ83" s="56">
        <f ca="1">(AN83-MAX(AN83:$AN$258))/MAX(AN83:$AN$258)</f>
        <v>-0.11112608298611963</v>
      </c>
      <c r="AS83" s="55">
        <f t="shared" si="70"/>
        <v>4.4999999999999929E-2</v>
      </c>
      <c r="AT83" s="55">
        <f t="shared" si="87"/>
        <v>4.4999999999999929E-2</v>
      </c>
      <c r="AU83" s="55">
        <f t="shared" si="88"/>
        <v>0</v>
      </c>
      <c r="AV83" s="55">
        <f ca="1">IF(AV84=0,AVERAGE(AT83:OFFSET(AT83,$AZ$3-1,0)),(AV84*($AZ$3-1)+AT83)/$AZ$3)</f>
        <v>5.0863084601531834E-2</v>
      </c>
      <c r="AW83" s="55">
        <f ca="1">IF(AW84=0,AVERAGE(AU83:OFFSET(AU83,$AZ$3-1,0)),(AW84*($AZ$3-1)+AU83)/$AZ$3)</f>
        <v>5.3267851489588645E-2</v>
      </c>
      <c r="AX83" s="55">
        <f t="shared" ca="1" si="89"/>
        <v>0.95485519275116948</v>
      </c>
      <c r="AY83" s="55"/>
      <c r="AZ83" s="55">
        <f t="shared" ca="1" si="71"/>
        <v>48.845315821442099</v>
      </c>
      <c r="BB83" s="58">
        <f t="shared" ca="1" si="72"/>
        <v>0</v>
      </c>
      <c r="BC83" s="58">
        <f t="shared" ca="1" si="73"/>
        <v>0</v>
      </c>
      <c r="BD83" s="58">
        <f t="shared" ca="1" si="91"/>
        <v>0</v>
      </c>
      <c r="BE83" s="58">
        <f t="shared" ca="1" si="97"/>
        <v>105</v>
      </c>
      <c r="BG83" s="56">
        <f t="shared" ca="1" si="74"/>
        <v>0</v>
      </c>
      <c r="BH83" s="55">
        <f t="shared" ca="1" si="75"/>
        <v>0</v>
      </c>
      <c r="BI83" s="55">
        <f t="shared" ca="1" si="76"/>
        <v>0</v>
      </c>
      <c r="BJ83" s="56">
        <f t="shared" ca="1" si="77"/>
        <v>0</v>
      </c>
      <c r="BK83" s="55">
        <f t="shared" ca="1" si="78"/>
        <v>5104.7493693100787</v>
      </c>
      <c r="BL83" s="55">
        <f t="shared" ca="1" si="79"/>
        <v>0</v>
      </c>
      <c r="BM83" s="55">
        <f ca="1">BK83-MAX(BK83:$BK$258)</f>
        <v>-595.59065482066399</v>
      </c>
      <c r="BN83" s="56">
        <f ca="1">(BK83-MAX(BK83:$BK$258))/MAX(BK83:$BK$258)</f>
        <v>-0.10448335578218194</v>
      </c>
      <c r="BO83" s="17"/>
      <c r="BP83" s="55">
        <f t="shared" ca="1" si="80"/>
        <v>-1.725554642563687</v>
      </c>
      <c r="BR83" s="58">
        <f t="shared" ca="1" si="94"/>
        <v>0</v>
      </c>
      <c r="BS83" s="58">
        <f t="shared" ca="1" si="81"/>
        <v>0</v>
      </c>
      <c r="BT83" s="58">
        <f t="shared" ca="1" si="92"/>
        <v>0</v>
      </c>
      <c r="BU83" s="58">
        <f t="shared" ca="1" si="82"/>
        <v>105</v>
      </c>
      <c r="BW83" s="56">
        <f t="shared" ca="1" si="83"/>
        <v>0</v>
      </c>
      <c r="BX83" s="76">
        <f t="shared" ca="1" si="84"/>
        <v>0</v>
      </c>
      <c r="BY83" s="55">
        <f t="shared" ca="1" si="93"/>
        <v>0</v>
      </c>
      <c r="BZ83" s="56">
        <f t="shared" ca="1" si="90"/>
        <v>0</v>
      </c>
      <c r="CA83" s="55">
        <f t="shared" ca="1" si="51"/>
        <v>5046.0677854557398</v>
      </c>
      <c r="CB83" s="55">
        <f t="shared" ca="1" si="52"/>
        <v>0</v>
      </c>
      <c r="CC83" s="55">
        <f ca="1">CA83-MAX($CA83:CA$258)</f>
        <v>-654.27223867500288</v>
      </c>
      <c r="CD83" s="56">
        <f ca="1">(CA83-MAX($CA83:CA$258))/MAX($CA83:CA$258)</f>
        <v>-0.11477775639792194</v>
      </c>
    </row>
    <row r="84" spans="1:82" s="58" customFormat="1" x14ac:dyDescent="0.25">
      <c r="A84" s="54">
        <v>44125</v>
      </c>
      <c r="B84" s="55">
        <v>8.4700000000000006</v>
      </c>
      <c r="C84" s="55">
        <v>8.5039999999999996</v>
      </c>
      <c r="D84" s="55">
        <v>8.3179999999999996</v>
      </c>
      <c r="E84" s="55">
        <v>8.327</v>
      </c>
      <c r="F84" s="56">
        <f t="shared" si="53"/>
        <v>-1.2569666785248401E-2</v>
      </c>
      <c r="G84" s="57"/>
      <c r="H84" s="56"/>
      <c r="I84" s="17"/>
      <c r="J84" s="55">
        <f ca="1">AVERAGE(E84:OFFSET(E84,$J$3-1,0))</f>
        <v>8.3238000000000003</v>
      </c>
      <c r="K84" s="55">
        <f ca="1">AVERAGE(E84:OFFSET(E84,$K$3-1,0))</f>
        <v>8.3392999999999997</v>
      </c>
      <c r="M84" s="58">
        <f t="shared" ca="1" si="85"/>
        <v>0</v>
      </c>
      <c r="N84" s="58">
        <f t="shared" ca="1" si="54"/>
        <v>0</v>
      </c>
      <c r="O84" s="58">
        <f t="shared" ca="1" si="55"/>
        <v>0</v>
      </c>
      <c r="P84" s="58">
        <f t="shared" ca="1" si="95"/>
        <v>7</v>
      </c>
      <c r="R84" s="56">
        <f t="shared" ca="1" si="56"/>
        <v>0</v>
      </c>
      <c r="S84" s="76">
        <f t="shared" ca="1" si="57"/>
        <v>0</v>
      </c>
      <c r="T84" s="55">
        <f t="shared" ca="1" si="58"/>
        <v>0</v>
      </c>
      <c r="U84" s="56">
        <f t="shared" ca="1" si="59"/>
        <v>0</v>
      </c>
      <c r="V84" s="55">
        <f ca="1">V85*(1+U84)</f>
        <v>4585.6775622917503</v>
      </c>
      <c r="W84" s="55">
        <f t="shared" ca="1" si="61"/>
        <v>0</v>
      </c>
      <c r="X84" s="55">
        <f ca="1">V84-MAX(V84:$V$258)</f>
        <v>-883.39162133906666</v>
      </c>
      <c r="Y84" s="56">
        <f ca="1">(V84-MAX(V84:$V$258))/MAX(V84:$V$258)</f>
        <v>-0.16152504049191763</v>
      </c>
      <c r="Z84" s="56"/>
      <c r="AA84" s="17"/>
      <c r="AB84" s="55">
        <f ca="1">E84*(2/($AB$3+1))+IF(AB85=0,AVERAGE(E85:OFFSET(E85,$AB$3-1,0))*(1-(2/($AB$3+1))),AB85*(1-(2/($AB$3+1))))</f>
        <v>8.3537773486066822</v>
      </c>
      <c r="AC84" s="59">
        <f ca="1">E84*(2/($AC$3+1))+IF(AC85=0,AVERAGE(E85:OFFSET(E85,$AC$3-1,0))*(1-(2/($AC$3+1))),AC85*(1-(2/($AC$3+1))))</f>
        <v>8.4270175215189234</v>
      </c>
      <c r="AE84" s="58">
        <f t="shared" ca="1" si="86"/>
        <v>0</v>
      </c>
      <c r="AF84" s="58">
        <f t="shared" ca="1" si="62"/>
        <v>0</v>
      </c>
      <c r="AG84" s="58">
        <f t="shared" ca="1" si="63"/>
        <v>0</v>
      </c>
      <c r="AH84" s="58">
        <f t="shared" ca="1" si="96"/>
        <v>49</v>
      </c>
      <c r="AJ84" s="56">
        <f t="shared" ca="1" si="64"/>
        <v>0</v>
      </c>
      <c r="AK84" s="76">
        <f t="shared" ca="1" si="65"/>
        <v>0</v>
      </c>
      <c r="AL84" s="55">
        <f t="shared" ca="1" si="66"/>
        <v>0</v>
      </c>
      <c r="AM84" s="56">
        <f t="shared" ca="1" si="67"/>
        <v>0</v>
      </c>
      <c r="AN84" s="55">
        <f t="shared" ca="1" si="68"/>
        <v>5066.8835655600906</v>
      </c>
      <c r="AO84" s="55">
        <f t="shared" ca="1" si="69"/>
        <v>0</v>
      </c>
      <c r="AP84" s="55">
        <f ca="1">AN84-MAX(AN84:$AN$258)</f>
        <v>-633.4564585706521</v>
      </c>
      <c r="AQ84" s="56">
        <f ca="1">(AN84-MAX(AN84:$AN$258))/MAX(AN84:$AN$258)</f>
        <v>-0.11112608298611963</v>
      </c>
      <c r="AS84" s="55">
        <f t="shared" si="70"/>
        <v>-0.10599999999999987</v>
      </c>
      <c r="AT84" s="55">
        <f t="shared" si="87"/>
        <v>0</v>
      </c>
      <c r="AU84" s="55">
        <f t="shared" si="88"/>
        <v>0.10599999999999987</v>
      </c>
      <c r="AV84" s="55">
        <f ca="1">IF(AV85=0,AVERAGE(AT84:OFFSET(AT84,$AZ$3-1,0)),(AV85*($AZ$3-1)+AT84)/$AZ$3)</f>
        <v>5.1314091109341979E-2</v>
      </c>
      <c r="AW84" s="55">
        <f ca="1">IF(AW85=0,AVERAGE(AU84:OFFSET(AU84,$AZ$3-1,0)),(AW85*($AZ$3-1)+AU84)/$AZ$3)</f>
        <v>5.7365378527249315E-2</v>
      </c>
      <c r="AX84" s="55">
        <f t="shared" ca="1" si="89"/>
        <v>0.89451324870047022</v>
      </c>
      <c r="AY84" s="55"/>
      <c r="AZ84" s="55">
        <f t="shared" ca="1" si="71"/>
        <v>47.215993306674214</v>
      </c>
      <c r="BB84" s="58">
        <f t="shared" ca="1" si="72"/>
        <v>0</v>
      </c>
      <c r="BC84" s="58">
        <f t="shared" ca="1" si="73"/>
        <v>0</v>
      </c>
      <c r="BD84" s="58">
        <f t="shared" ca="1" si="91"/>
        <v>0</v>
      </c>
      <c r="BE84" s="58">
        <f t="shared" ca="1" si="97"/>
        <v>104</v>
      </c>
      <c r="BG84" s="56">
        <f t="shared" ca="1" si="74"/>
        <v>0</v>
      </c>
      <c r="BH84" s="55">
        <f t="shared" ca="1" si="75"/>
        <v>0</v>
      </c>
      <c r="BI84" s="55">
        <f t="shared" ca="1" si="76"/>
        <v>0</v>
      </c>
      <c r="BJ84" s="56">
        <f t="shared" ca="1" si="77"/>
        <v>0</v>
      </c>
      <c r="BK84" s="55">
        <f t="shared" ca="1" si="78"/>
        <v>5104.7493693100787</v>
      </c>
      <c r="BL84" s="55">
        <f t="shared" ca="1" si="79"/>
        <v>0</v>
      </c>
      <c r="BM84" s="55">
        <f ca="1">BK84-MAX(BK84:$BK$258)</f>
        <v>-595.59065482066399</v>
      </c>
      <c r="BN84" s="56">
        <f ca="1">(BK84-MAX(BK84:$BK$258))/MAX(BK84:$BK$258)</f>
        <v>-0.10448335578218194</v>
      </c>
      <c r="BO84" s="17"/>
      <c r="BP84" s="55">
        <f t="shared" ca="1" si="80"/>
        <v>0.98229444579189806</v>
      </c>
      <c r="BR84" s="58">
        <f t="shared" ca="1" si="94"/>
        <v>0</v>
      </c>
      <c r="BS84" s="58">
        <f t="shared" ca="1" si="81"/>
        <v>0</v>
      </c>
      <c r="BT84" s="58">
        <f t="shared" ca="1" si="92"/>
        <v>0</v>
      </c>
      <c r="BU84" s="58">
        <f t="shared" ca="1" si="82"/>
        <v>104</v>
      </c>
      <c r="BW84" s="56">
        <f t="shared" ca="1" si="83"/>
        <v>0</v>
      </c>
      <c r="BX84" s="76">
        <f t="shared" ca="1" si="84"/>
        <v>0</v>
      </c>
      <c r="BY84" s="55">
        <f t="shared" ca="1" si="93"/>
        <v>0</v>
      </c>
      <c r="BZ84" s="56">
        <f t="shared" ca="1" si="90"/>
        <v>0</v>
      </c>
      <c r="CA84" s="55">
        <f t="shared" ca="1" si="51"/>
        <v>5046.0677854557398</v>
      </c>
      <c r="CB84" s="55">
        <f t="shared" ca="1" si="52"/>
        <v>0</v>
      </c>
      <c r="CC84" s="55">
        <f ca="1">CA84-MAX($CA84:CA$258)</f>
        <v>-654.27223867500288</v>
      </c>
      <c r="CD84" s="56">
        <f ca="1">(CA84-MAX($CA84:CA$258))/MAX($CA84:CA$258)</f>
        <v>-0.11477775639792194</v>
      </c>
    </row>
    <row r="85" spans="1:82" s="58" customFormat="1" x14ac:dyDescent="0.25">
      <c r="A85" s="54">
        <v>44124</v>
      </c>
      <c r="B85" s="55">
        <v>8.3339999999999996</v>
      </c>
      <c r="C85" s="55">
        <v>8.5050000000000008</v>
      </c>
      <c r="D85" s="55">
        <v>8.2929999999999993</v>
      </c>
      <c r="E85" s="55">
        <v>8.4329999999999998</v>
      </c>
      <c r="F85" s="56">
        <f t="shared" si="53"/>
        <v>3.9285714285712814E-3</v>
      </c>
      <c r="G85" s="57"/>
      <c r="H85" s="56"/>
      <c r="I85" s="17"/>
      <c r="J85" s="55">
        <f ca="1">AVERAGE(E85:OFFSET(E85,$J$3-1,0))</f>
        <v>8.3144000000000009</v>
      </c>
      <c r="K85" s="55">
        <f ca="1">AVERAGE(E85:OFFSET(E85,$K$3-1,0))</f>
        <v>8.3606999999999996</v>
      </c>
      <c r="M85" s="58">
        <f t="shared" ca="1" si="85"/>
        <v>0</v>
      </c>
      <c r="N85" s="58">
        <f t="shared" ca="1" si="54"/>
        <v>0</v>
      </c>
      <c r="O85" s="58">
        <f t="shared" ca="1" si="55"/>
        <v>0</v>
      </c>
      <c r="P85" s="58">
        <f t="shared" ca="1" si="95"/>
        <v>6</v>
      </c>
      <c r="R85" s="56">
        <f t="shared" ca="1" si="56"/>
        <v>0</v>
      </c>
      <c r="S85" s="76">
        <f t="shared" ca="1" si="57"/>
        <v>0</v>
      </c>
      <c r="T85" s="55">
        <f t="shared" ca="1" si="58"/>
        <v>0</v>
      </c>
      <c r="U85" s="56">
        <f t="shared" ca="1" si="59"/>
        <v>0</v>
      </c>
      <c r="V85" s="55">
        <f t="shared" ca="1" si="60"/>
        <v>4585.6775622917503</v>
      </c>
      <c r="W85" s="55">
        <f t="shared" ca="1" si="61"/>
        <v>0</v>
      </c>
      <c r="X85" s="55">
        <f ca="1">V85-MAX(V85:$V$258)</f>
        <v>-883.39162133906666</v>
      </c>
      <c r="Y85" s="56">
        <f ca="1">(V85-MAX(V85:$V$258))/MAX(V85:$V$258)</f>
        <v>-0.16152504049191763</v>
      </c>
      <c r="Z85" s="56"/>
      <c r="AA85" s="17"/>
      <c r="AB85" s="55">
        <f ca="1">E85*(2/($AB$3+1))+IF(AB86=0,AVERAGE(E86:OFFSET(E86,$AB$3-1,0))*(1-(2/($AB$3+1))),AB86*(1-(2/($AB$3+1))))</f>
        <v>8.3671660229100233</v>
      </c>
      <c r="AC85" s="59">
        <f ca="1">E85*(2/($AC$3+1))+IF(AC86=0,AVERAGE(E86:OFFSET(E86,$AC$3-1,0))*(1-(2/($AC$3+1))),AC86*(1-(2/($AC$3+1))))</f>
        <v>8.4339152816236762</v>
      </c>
      <c r="AE85" s="58">
        <f t="shared" ca="1" si="86"/>
        <v>0</v>
      </c>
      <c r="AF85" s="58">
        <f t="shared" ca="1" si="62"/>
        <v>0</v>
      </c>
      <c r="AG85" s="58">
        <f t="shared" ca="1" si="63"/>
        <v>0</v>
      </c>
      <c r="AH85" s="58">
        <f t="shared" ca="1" si="96"/>
        <v>48</v>
      </c>
      <c r="AJ85" s="56">
        <f t="shared" ca="1" si="64"/>
        <v>0</v>
      </c>
      <c r="AK85" s="76">
        <f t="shared" ca="1" si="65"/>
        <v>0</v>
      </c>
      <c r="AL85" s="55">
        <f t="shared" ca="1" si="66"/>
        <v>0</v>
      </c>
      <c r="AM85" s="56">
        <f t="shared" ca="1" si="67"/>
        <v>0</v>
      </c>
      <c r="AN85" s="55">
        <f t="shared" ca="1" si="68"/>
        <v>5066.8835655600906</v>
      </c>
      <c r="AO85" s="55">
        <f t="shared" ca="1" si="69"/>
        <v>0</v>
      </c>
      <c r="AP85" s="55">
        <f ca="1">AN85-MAX(AN85:$AN$258)</f>
        <v>-633.4564585706521</v>
      </c>
      <c r="AQ85" s="56">
        <f ca="1">(AN85-MAX(AN85:$AN$258))/MAX(AN85:$AN$258)</f>
        <v>-0.11112608298611963</v>
      </c>
      <c r="AS85" s="55">
        <f t="shared" si="70"/>
        <v>3.2999999999999474E-2</v>
      </c>
      <c r="AT85" s="55">
        <f t="shared" si="87"/>
        <v>3.2999999999999474E-2</v>
      </c>
      <c r="AU85" s="55">
        <f t="shared" si="88"/>
        <v>0</v>
      </c>
      <c r="AV85" s="55">
        <f ca="1">IF(AV86=0,AVERAGE(AT85:OFFSET(AT85,$AZ$3-1,0)),(AV86*($AZ$3-1)+AT85)/$AZ$3)</f>
        <v>5.5261328886983666E-2</v>
      </c>
      <c r="AW85" s="55">
        <f ca="1">IF(AW86=0,AVERAGE(AU85:OFFSET(AU85,$AZ$3-1,0)),(AW86*($AZ$3-1)+AU85)/$AZ$3)</f>
        <v>5.3624253798576195E-2</v>
      </c>
      <c r="AX85" s="55">
        <f t="shared" ca="1" si="89"/>
        <v>1.0305286315881739</v>
      </c>
      <c r="AY85" s="55"/>
      <c r="AZ85" s="55">
        <f t="shared" ca="1" si="71"/>
        <v>50.751740978020493</v>
      </c>
      <c r="BB85" s="58">
        <f t="shared" ca="1" si="72"/>
        <v>0</v>
      </c>
      <c r="BC85" s="58">
        <f t="shared" ca="1" si="73"/>
        <v>0</v>
      </c>
      <c r="BD85" s="58">
        <f t="shared" ca="1" si="91"/>
        <v>0</v>
      </c>
      <c r="BE85" s="58">
        <f t="shared" ca="1" si="97"/>
        <v>103</v>
      </c>
      <c r="BG85" s="56">
        <f t="shared" ca="1" si="74"/>
        <v>0</v>
      </c>
      <c r="BH85" s="55">
        <f t="shared" ca="1" si="75"/>
        <v>0</v>
      </c>
      <c r="BI85" s="55">
        <f t="shared" ca="1" si="76"/>
        <v>0</v>
      </c>
      <c r="BJ85" s="56">
        <f t="shared" ca="1" si="77"/>
        <v>0</v>
      </c>
      <c r="BK85" s="55">
        <f t="shared" ca="1" si="78"/>
        <v>5104.7493693100787</v>
      </c>
      <c r="BL85" s="55">
        <f t="shared" ca="1" si="79"/>
        <v>0</v>
      </c>
      <c r="BM85" s="55">
        <f ca="1">BK85-MAX(BK85:$BK$258)</f>
        <v>-595.59065482066399</v>
      </c>
      <c r="BN85" s="56">
        <f ca="1">(BK85-MAX(BK85:$BK$258))/MAX(BK85:$BK$258)</f>
        <v>-0.10448335578218194</v>
      </c>
      <c r="BO85" s="17"/>
      <c r="BP85" s="55">
        <f t="shared" ca="1" si="80"/>
        <v>3.7269372693726766</v>
      </c>
      <c r="BR85" s="58">
        <f t="shared" ca="1" si="94"/>
        <v>0</v>
      </c>
      <c r="BS85" s="58">
        <f t="shared" ca="1" si="81"/>
        <v>0</v>
      </c>
      <c r="BT85" s="58">
        <f t="shared" ca="1" si="92"/>
        <v>0</v>
      </c>
      <c r="BU85" s="58">
        <f t="shared" ca="1" si="82"/>
        <v>103</v>
      </c>
      <c r="BW85" s="56">
        <f t="shared" ca="1" si="83"/>
        <v>0</v>
      </c>
      <c r="BX85" s="76">
        <f t="shared" ca="1" si="84"/>
        <v>0</v>
      </c>
      <c r="BY85" s="55">
        <f t="shared" ca="1" si="93"/>
        <v>0</v>
      </c>
      <c r="BZ85" s="56">
        <f t="shared" ca="1" si="90"/>
        <v>0</v>
      </c>
      <c r="CA85" s="55">
        <f t="shared" ca="1" si="51"/>
        <v>5046.0677854557398</v>
      </c>
      <c r="CB85" s="55">
        <f t="shared" ca="1" si="52"/>
        <v>0</v>
      </c>
      <c r="CC85" s="55">
        <f ca="1">CA85-MAX($CA85:CA$258)</f>
        <v>-654.27223867500288</v>
      </c>
      <c r="CD85" s="56">
        <f ca="1">(CA85-MAX($CA85:CA$258))/MAX($CA85:CA$258)</f>
        <v>-0.11477775639792194</v>
      </c>
    </row>
    <row r="86" spans="1:82" s="58" customFormat="1" x14ac:dyDescent="0.25">
      <c r="A86" s="54">
        <v>44123</v>
      </c>
      <c r="B86" s="55">
        <v>8.3889999999999993</v>
      </c>
      <c r="C86" s="55">
        <v>8.423</v>
      </c>
      <c r="D86" s="55">
        <v>8.2810000000000006</v>
      </c>
      <c r="E86" s="55">
        <v>8.4</v>
      </c>
      <c r="F86" s="56">
        <f t="shared" si="53"/>
        <v>1.1195377392560379E-2</v>
      </c>
      <c r="G86" s="57"/>
      <c r="H86" s="56"/>
      <c r="I86" s="17"/>
      <c r="J86" s="55">
        <f ca="1">AVERAGE(E86:OFFSET(E86,$J$3-1,0))</f>
        <v>8.285400000000001</v>
      </c>
      <c r="K86" s="55">
        <f ca="1">AVERAGE(E86:OFFSET(E86,$K$3-1,0))</f>
        <v>8.3738333333333337</v>
      </c>
      <c r="M86" s="58">
        <f t="shared" ca="1" si="85"/>
        <v>0</v>
      </c>
      <c r="N86" s="58">
        <f t="shared" ca="1" si="54"/>
        <v>0</v>
      </c>
      <c r="O86" s="58">
        <f t="shared" ca="1" si="55"/>
        <v>0</v>
      </c>
      <c r="P86" s="58">
        <f t="shared" ca="1" si="95"/>
        <v>5</v>
      </c>
      <c r="R86" s="56">
        <f t="shared" ca="1" si="56"/>
        <v>0</v>
      </c>
      <c r="S86" s="76">
        <f t="shared" ca="1" si="57"/>
        <v>0</v>
      </c>
      <c r="T86" s="55">
        <f t="shared" ca="1" si="58"/>
        <v>0</v>
      </c>
      <c r="U86" s="56">
        <f t="shared" ca="1" si="59"/>
        <v>0</v>
      </c>
      <c r="V86" s="55">
        <f t="shared" ca="1" si="60"/>
        <v>4585.6775622917503</v>
      </c>
      <c r="W86" s="55">
        <f t="shared" ca="1" si="61"/>
        <v>0</v>
      </c>
      <c r="X86" s="55">
        <f ca="1">V86-MAX(V86:$V$258)</f>
        <v>-883.39162133906666</v>
      </c>
      <c r="Y86" s="56">
        <f ca="1">(V86-MAX(V86:$V$258))/MAX(V86:$V$258)</f>
        <v>-0.16152504049191763</v>
      </c>
      <c r="Z86" s="56"/>
      <c r="AA86" s="17"/>
      <c r="AB86" s="55">
        <f ca="1">E86*(2/($AB$3+1))+IF(AB87=0,AVERAGE(E87:OFFSET(E87,$AB$3-1,0))*(1-(2/($AB$3+1))),AB87*(1-(2/($AB$3+1))))</f>
        <v>8.3342490343650333</v>
      </c>
      <c r="AC86" s="59">
        <f ca="1">E86*(2/($AC$3+1))+IF(AC87=0,AVERAGE(E87:OFFSET(E87,$AC$3-1,0))*(1-(2/($AC$3+1))),AC87*(1-(2/($AC$3+1))))</f>
        <v>8.4339784044942743</v>
      </c>
      <c r="AE86" s="58">
        <f t="shared" ca="1" si="86"/>
        <v>0</v>
      </c>
      <c r="AF86" s="58">
        <f t="shared" ca="1" si="62"/>
        <v>0</v>
      </c>
      <c r="AG86" s="58">
        <f t="shared" ca="1" si="63"/>
        <v>0</v>
      </c>
      <c r="AH86" s="58">
        <f t="shared" ca="1" si="96"/>
        <v>47</v>
      </c>
      <c r="AJ86" s="56">
        <f t="shared" ca="1" si="64"/>
        <v>0</v>
      </c>
      <c r="AK86" s="76">
        <f t="shared" ca="1" si="65"/>
        <v>0</v>
      </c>
      <c r="AL86" s="55">
        <f t="shared" ca="1" si="66"/>
        <v>0</v>
      </c>
      <c r="AM86" s="56">
        <f t="shared" ca="1" si="67"/>
        <v>0</v>
      </c>
      <c r="AN86" s="55">
        <f t="shared" ca="1" si="68"/>
        <v>5066.8835655600906</v>
      </c>
      <c r="AO86" s="55">
        <f t="shared" ca="1" si="69"/>
        <v>0</v>
      </c>
      <c r="AP86" s="55">
        <f ca="1">AN86-MAX(AN86:$AN$258)</f>
        <v>-633.4564585706521</v>
      </c>
      <c r="AQ86" s="56">
        <f ca="1">(AN86-MAX(AN86:$AN$258))/MAX(AN86:$AN$258)</f>
        <v>-0.11112608298611963</v>
      </c>
      <c r="AS86" s="55">
        <f t="shared" si="70"/>
        <v>9.2999999999999972E-2</v>
      </c>
      <c r="AT86" s="55">
        <f t="shared" si="87"/>
        <v>9.2999999999999972E-2</v>
      </c>
      <c r="AU86" s="55">
        <f t="shared" si="88"/>
        <v>0</v>
      </c>
      <c r="AV86" s="55">
        <f ca="1">IF(AV87=0,AVERAGE(AT86:OFFSET(AT86,$AZ$3-1,0)),(AV87*($AZ$3-1)+AT86)/$AZ$3)</f>
        <v>5.6973738801367066E-2</v>
      </c>
      <c r="AW86" s="55">
        <f ca="1">IF(AW87=0,AVERAGE(AU86:OFFSET(AU86,$AZ$3-1,0)),(AW87*($AZ$3-1)+AU86)/$AZ$3)</f>
        <v>5.7749196398466665E-2</v>
      </c>
      <c r="AX86" s="55">
        <f t="shared" ca="1" si="89"/>
        <v>0.98657197596744062</v>
      </c>
      <c r="AY86" s="55"/>
      <c r="AZ86" s="55">
        <f t="shared" ca="1" si="71"/>
        <v>49.662030266333041</v>
      </c>
      <c r="BB86" s="58">
        <f t="shared" ca="1" si="72"/>
        <v>0</v>
      </c>
      <c r="BC86" s="58">
        <f t="shared" ca="1" si="73"/>
        <v>0</v>
      </c>
      <c r="BD86" s="58">
        <f t="shared" ca="1" si="91"/>
        <v>0</v>
      </c>
      <c r="BE86" s="58">
        <f t="shared" ca="1" si="97"/>
        <v>102</v>
      </c>
      <c r="BG86" s="56">
        <f t="shared" ca="1" si="74"/>
        <v>0</v>
      </c>
      <c r="BH86" s="55">
        <f t="shared" ca="1" si="75"/>
        <v>0</v>
      </c>
      <c r="BI86" s="55">
        <f t="shared" ca="1" si="76"/>
        <v>0</v>
      </c>
      <c r="BJ86" s="56">
        <f t="shared" ca="1" si="77"/>
        <v>0</v>
      </c>
      <c r="BK86" s="55">
        <f t="shared" ca="1" si="78"/>
        <v>5104.7493693100787</v>
      </c>
      <c r="BL86" s="55">
        <f t="shared" ca="1" si="79"/>
        <v>0</v>
      </c>
      <c r="BM86" s="55">
        <f ca="1">BK86-MAX(BK86:$BK$258)</f>
        <v>-595.59065482066399</v>
      </c>
      <c r="BN86" s="56">
        <f ca="1">(BK86-MAX(BK86:$BK$258))/MAX(BK86:$BK$258)</f>
        <v>-0.10448335578218194</v>
      </c>
      <c r="BO86" s="17"/>
      <c r="BP86" s="55">
        <f t="shared" ca="1" si="80"/>
        <v>3.9861351819757473</v>
      </c>
      <c r="BR86" s="58">
        <f t="shared" ca="1" si="94"/>
        <v>0</v>
      </c>
      <c r="BS86" s="58">
        <f t="shared" ca="1" si="81"/>
        <v>0</v>
      </c>
      <c r="BT86" s="58">
        <f t="shared" ca="1" si="92"/>
        <v>0</v>
      </c>
      <c r="BU86" s="58">
        <f t="shared" ca="1" si="82"/>
        <v>102</v>
      </c>
      <c r="BW86" s="56">
        <f t="shared" ca="1" si="83"/>
        <v>0</v>
      </c>
      <c r="BX86" s="76">
        <f t="shared" ca="1" si="84"/>
        <v>0</v>
      </c>
      <c r="BY86" s="55">
        <f t="shared" ca="1" si="93"/>
        <v>0</v>
      </c>
      <c r="BZ86" s="56">
        <f t="shared" ca="1" si="90"/>
        <v>0</v>
      </c>
      <c r="CA86" s="55">
        <f t="shared" ca="1" si="51"/>
        <v>5046.0677854557398</v>
      </c>
      <c r="CB86" s="55">
        <f t="shared" ca="1" si="52"/>
        <v>0</v>
      </c>
      <c r="CC86" s="55">
        <f ca="1">CA86-MAX($CA86:CA$258)</f>
        <v>-654.27223867500288</v>
      </c>
      <c r="CD86" s="56">
        <f ca="1">(CA86-MAX($CA86:CA$258))/MAX($CA86:CA$258)</f>
        <v>-0.11477775639792194</v>
      </c>
    </row>
    <row r="87" spans="1:82" s="58" customFormat="1" x14ac:dyDescent="0.25">
      <c r="A87" s="54">
        <v>44120</v>
      </c>
      <c r="B87" s="55">
        <v>8.2200000000000006</v>
      </c>
      <c r="C87" s="55">
        <v>8.32</v>
      </c>
      <c r="D87" s="55">
        <v>8.0869999999999997</v>
      </c>
      <c r="E87" s="55">
        <v>8.3070000000000004</v>
      </c>
      <c r="F87" s="56">
        <f t="shared" si="53"/>
        <v>1.9013738959764659E-2</v>
      </c>
      <c r="G87" s="57"/>
      <c r="H87" s="56"/>
      <c r="I87" s="17"/>
      <c r="J87" s="55">
        <f ca="1">AVERAGE(E87:OFFSET(E87,$J$3-1,0))</f>
        <v>8.3094000000000001</v>
      </c>
      <c r="K87" s="55">
        <f ca="1">AVERAGE(E87:OFFSET(E87,$K$3-1,0))</f>
        <v>8.3949333333333325</v>
      </c>
      <c r="M87" s="58">
        <f t="shared" ca="1" si="85"/>
        <v>0</v>
      </c>
      <c r="N87" s="58">
        <f t="shared" ca="1" si="54"/>
        <v>0</v>
      </c>
      <c r="O87" s="58">
        <f t="shared" ca="1" si="55"/>
        <v>0</v>
      </c>
      <c r="P87" s="58">
        <f t="shared" ca="1" si="95"/>
        <v>4</v>
      </c>
      <c r="R87" s="56">
        <f t="shared" ca="1" si="56"/>
        <v>0</v>
      </c>
      <c r="S87" s="76">
        <f t="shared" ca="1" si="57"/>
        <v>0</v>
      </c>
      <c r="T87" s="55">
        <f t="shared" ca="1" si="58"/>
        <v>0</v>
      </c>
      <c r="U87" s="56">
        <f t="shared" ca="1" si="59"/>
        <v>0</v>
      </c>
      <c r="V87" s="55">
        <f t="shared" ca="1" si="60"/>
        <v>4585.6775622917503</v>
      </c>
      <c r="W87" s="55">
        <f t="shared" ca="1" si="61"/>
        <v>0</v>
      </c>
      <c r="X87" s="55">
        <f ca="1">V87-MAX(V87:$V$258)</f>
        <v>-883.39162133906666</v>
      </c>
      <c r="Y87" s="56">
        <f ca="1">(V87-MAX(V87:$V$258))/MAX(V87:$V$258)</f>
        <v>-0.16152504049191763</v>
      </c>
      <c r="Z87" s="56"/>
      <c r="AA87" s="17"/>
      <c r="AB87" s="55">
        <f ca="1">E87*(2/($AB$3+1))+IF(AB88=0,AVERAGE(E88:OFFSET(E88,$AB$3-1,0))*(1-(2/($AB$3+1))),AB88*(1-(2/($AB$3+1))))</f>
        <v>8.3013735515475489</v>
      </c>
      <c r="AC87" s="59">
        <f ca="1">E87*(2/($AC$3+1))+IF(AC88=0,AVERAGE(E88:OFFSET(E88,$AC$3-1,0))*(1-(2/($AC$3+1))),AC88*(1-(2/($AC$3+1))))</f>
        <v>8.4363217427352577</v>
      </c>
      <c r="AE87" s="58">
        <f t="shared" ca="1" si="86"/>
        <v>0</v>
      </c>
      <c r="AF87" s="58">
        <f t="shared" ca="1" si="62"/>
        <v>0</v>
      </c>
      <c r="AG87" s="58">
        <f t="shared" ca="1" si="63"/>
        <v>0</v>
      </c>
      <c r="AH87" s="58">
        <f t="shared" ca="1" si="96"/>
        <v>46</v>
      </c>
      <c r="AJ87" s="56">
        <f t="shared" ca="1" si="64"/>
        <v>0</v>
      </c>
      <c r="AK87" s="76">
        <f t="shared" ca="1" si="65"/>
        <v>0</v>
      </c>
      <c r="AL87" s="55">
        <f t="shared" ca="1" si="66"/>
        <v>0</v>
      </c>
      <c r="AM87" s="56">
        <f t="shared" ca="1" si="67"/>
        <v>0</v>
      </c>
      <c r="AN87" s="55">
        <f t="shared" ca="1" si="68"/>
        <v>5066.8835655600906</v>
      </c>
      <c r="AO87" s="55">
        <f t="shared" ca="1" si="69"/>
        <v>0</v>
      </c>
      <c r="AP87" s="55">
        <f ca="1">AN87-MAX(AN87:$AN$258)</f>
        <v>-633.4564585706521</v>
      </c>
      <c r="AQ87" s="56">
        <f ca="1">(AN87-MAX(AN87:$AN$258))/MAX(AN87:$AN$258)</f>
        <v>-0.11112608298611963</v>
      </c>
      <c r="AS87" s="55">
        <f t="shared" si="70"/>
        <v>0.15500000000000114</v>
      </c>
      <c r="AT87" s="55">
        <f t="shared" si="87"/>
        <v>0.15500000000000114</v>
      </c>
      <c r="AU87" s="55">
        <f t="shared" si="88"/>
        <v>0</v>
      </c>
      <c r="AV87" s="55">
        <f ca="1">IF(AV88=0,AVERAGE(AT87:OFFSET(AT87,$AZ$3-1,0)),(AV88*($AZ$3-1)+AT87)/$AZ$3)</f>
        <v>5.4202487939933763E-2</v>
      </c>
      <c r="AW87" s="55">
        <f ca="1">IF(AW88=0,AVERAGE(AU87:OFFSET(AU87,$AZ$3-1,0)),(AW88*($AZ$3-1)+AU87)/$AZ$3)</f>
        <v>6.2191442275271791E-2</v>
      </c>
      <c r="AX87" s="55">
        <f t="shared" ca="1" si="89"/>
        <v>0.87154254599889625</v>
      </c>
      <c r="AY87" s="55"/>
      <c r="AZ87" s="55">
        <f t="shared" ca="1" si="71"/>
        <v>46.568139626968978</v>
      </c>
      <c r="BB87" s="58">
        <f t="shared" ca="1" si="72"/>
        <v>0</v>
      </c>
      <c r="BC87" s="58">
        <f t="shared" ca="1" si="73"/>
        <v>0</v>
      </c>
      <c r="BD87" s="58">
        <f t="shared" ca="1" si="91"/>
        <v>0</v>
      </c>
      <c r="BE87" s="58">
        <f t="shared" ca="1" si="97"/>
        <v>101</v>
      </c>
      <c r="BG87" s="56">
        <f t="shared" ca="1" si="74"/>
        <v>0</v>
      </c>
      <c r="BH87" s="55">
        <f t="shared" ca="1" si="75"/>
        <v>0</v>
      </c>
      <c r="BI87" s="55">
        <f t="shared" ca="1" si="76"/>
        <v>0</v>
      </c>
      <c r="BJ87" s="56">
        <f t="shared" ca="1" si="77"/>
        <v>0</v>
      </c>
      <c r="BK87" s="55">
        <f t="shared" ca="1" si="78"/>
        <v>5104.7493693100787</v>
      </c>
      <c r="BL87" s="55">
        <f t="shared" ca="1" si="79"/>
        <v>0</v>
      </c>
      <c r="BM87" s="55">
        <f ca="1">BK87-MAX(BK87:$BK$258)</f>
        <v>-595.59065482066399</v>
      </c>
      <c r="BN87" s="56">
        <f ca="1">(BK87-MAX(BK87:$BK$258))/MAX(BK87:$BK$258)</f>
        <v>-0.10448335578218194</v>
      </c>
      <c r="BO87" s="17"/>
      <c r="BP87" s="55">
        <f t="shared" ca="1" si="80"/>
        <v>2.7077151335311633</v>
      </c>
      <c r="BR87" s="58">
        <f t="shared" ca="1" si="94"/>
        <v>0</v>
      </c>
      <c r="BS87" s="58">
        <f t="shared" ca="1" si="81"/>
        <v>0</v>
      </c>
      <c r="BT87" s="58">
        <f t="shared" ca="1" si="92"/>
        <v>0</v>
      </c>
      <c r="BU87" s="58">
        <f t="shared" ca="1" si="82"/>
        <v>101</v>
      </c>
      <c r="BW87" s="56">
        <f t="shared" ca="1" si="83"/>
        <v>0</v>
      </c>
      <c r="BX87" s="76">
        <f t="shared" ca="1" si="84"/>
        <v>0</v>
      </c>
      <c r="BY87" s="55">
        <f t="shared" ca="1" si="93"/>
        <v>0</v>
      </c>
      <c r="BZ87" s="56">
        <f t="shared" ca="1" si="90"/>
        <v>0</v>
      </c>
      <c r="CA87" s="55">
        <f t="shared" ca="1" si="51"/>
        <v>5046.0677854557398</v>
      </c>
      <c r="CB87" s="55">
        <f t="shared" ca="1" si="52"/>
        <v>0</v>
      </c>
      <c r="CC87" s="55">
        <f ca="1">CA87-MAX($CA87:CA$258)</f>
        <v>-654.27223867500288</v>
      </c>
      <c r="CD87" s="56">
        <f ca="1">(CA87-MAX($CA87:CA$258))/MAX($CA87:CA$258)</f>
        <v>-0.11477775639792194</v>
      </c>
    </row>
    <row r="88" spans="1:82" s="58" customFormat="1" x14ac:dyDescent="0.25">
      <c r="A88" s="54">
        <v>44119</v>
      </c>
      <c r="B88" s="55">
        <v>8.157</v>
      </c>
      <c r="C88" s="55">
        <v>8.17</v>
      </c>
      <c r="D88" s="55">
        <v>8.0500000000000007</v>
      </c>
      <c r="E88" s="55">
        <v>8.1519999999999992</v>
      </c>
      <c r="F88" s="56">
        <f t="shared" si="53"/>
        <v>-1.5458937198067679E-2</v>
      </c>
      <c r="G88" s="57"/>
      <c r="H88" s="56"/>
      <c r="I88" s="17"/>
      <c r="J88" s="55">
        <f ca="1">AVERAGE(E88:OFFSET(E88,$J$3-1,0))</f>
        <v>8.3549999999999986</v>
      </c>
      <c r="K88" s="55">
        <f ca="1">AVERAGE(E88:OFFSET(E88,$K$3-1,0))</f>
        <v>8.4174333333333333</v>
      </c>
      <c r="M88" s="58">
        <f t="shared" ca="1" si="85"/>
        <v>0</v>
      </c>
      <c r="N88" s="58">
        <f ca="1">IF(AND(O89=1,AND(J89&gt;K89,J88&lt;K88)),1,0)</f>
        <v>1</v>
      </c>
      <c r="O88" s="58">
        <f t="shared" ca="1" si="55"/>
        <v>0</v>
      </c>
      <c r="P88" s="58">
        <f t="shared" ca="1" si="95"/>
        <v>3</v>
      </c>
      <c r="R88" s="56">
        <f t="shared" ca="1" si="56"/>
        <v>-4.3192488262910889E-2</v>
      </c>
      <c r="S88" s="76">
        <f t="shared" ca="1" si="57"/>
        <v>-0.36800000000000033</v>
      </c>
      <c r="T88" s="55">
        <f t="shared" ca="1" si="58"/>
        <v>0</v>
      </c>
      <c r="U88" s="56">
        <f t="shared" ca="1" si="59"/>
        <v>-1.5458937198067679E-2</v>
      </c>
      <c r="V88" s="55">
        <f ca="1">V89*(1+U88)</f>
        <v>4585.6775622917503</v>
      </c>
      <c r="W88" s="55">
        <f ca="1">T89*S88</f>
        <v>-207.00801556959834</v>
      </c>
      <c r="X88" s="55">
        <f ca="1">V88-MAX(V88:$V$258)</f>
        <v>-883.39162133906666</v>
      </c>
      <c r="Y88" s="56">
        <f ca="1">(V88-MAX(V88:$V$258))/MAX(V88:$V$258)</f>
        <v>-0.16152504049191763</v>
      </c>
      <c r="Z88" s="56"/>
      <c r="AA88" s="17"/>
      <c r="AB88" s="55">
        <f ca="1">E88*(2/($AB$3+1))+IF(AB89=0,AVERAGE(E89:OFFSET(E89,$AB$3-1,0))*(1-(2/($AB$3+1))),AB89*(1-(2/($AB$3+1))))</f>
        <v>8.2985603273213204</v>
      </c>
      <c r="AC88" s="59">
        <f ca="1">E88*(2/($AC$3+1))+IF(AC89=0,AVERAGE(E89:OFFSET(E89,$AC$3-1,0))*(1-(2/($AC$3+1))),AC89*(1-(2/($AC$3+1))))</f>
        <v>8.4452404836135511</v>
      </c>
      <c r="AE88" s="58">
        <f t="shared" ca="1" si="86"/>
        <v>0</v>
      </c>
      <c r="AF88" s="58">
        <f t="shared" ca="1" si="62"/>
        <v>0</v>
      </c>
      <c r="AG88" s="58">
        <f t="shared" ca="1" si="63"/>
        <v>0</v>
      </c>
      <c r="AH88" s="58">
        <f t="shared" ca="1" si="96"/>
        <v>45</v>
      </c>
      <c r="AJ88" s="56">
        <f t="shared" ca="1" si="64"/>
        <v>0</v>
      </c>
      <c r="AK88" s="76">
        <f t="shared" ca="1" si="65"/>
        <v>0</v>
      </c>
      <c r="AL88" s="55">
        <f t="shared" ca="1" si="66"/>
        <v>0</v>
      </c>
      <c r="AM88" s="56">
        <f t="shared" ca="1" si="67"/>
        <v>0</v>
      </c>
      <c r="AN88" s="55">
        <f t="shared" ca="1" si="68"/>
        <v>5066.8835655600906</v>
      </c>
      <c r="AO88" s="55">
        <f t="shared" ca="1" si="69"/>
        <v>0</v>
      </c>
      <c r="AP88" s="55">
        <f ca="1">AN88-MAX(AN88:$AN$258)</f>
        <v>-633.4564585706521</v>
      </c>
      <c r="AQ88" s="56">
        <f ca="1">(AN88-MAX(AN88:$AN$258))/MAX(AN88:$AN$258)</f>
        <v>-0.11112608298611963</v>
      </c>
      <c r="AS88" s="55">
        <f t="shared" si="70"/>
        <v>-0.12800000000000011</v>
      </c>
      <c r="AT88" s="55">
        <f t="shared" si="87"/>
        <v>0</v>
      </c>
      <c r="AU88" s="55">
        <f t="shared" si="88"/>
        <v>0.12800000000000011</v>
      </c>
      <c r="AV88" s="55">
        <f ca="1">IF(AV89=0,AVERAGE(AT88:OFFSET(AT88,$AZ$3-1,0)),(AV89*($AZ$3-1)+AT88)/$AZ$3)</f>
        <v>4.6448833166082427E-2</v>
      </c>
      <c r="AW88" s="55">
        <f ca="1">IF(AW89=0,AVERAGE(AU88:OFFSET(AU88,$AZ$3-1,0)),(AW89*($AZ$3-1)+AU88)/$AZ$3)</f>
        <v>6.6975399373369618E-2</v>
      </c>
      <c r="AX88" s="55">
        <f t="shared" ca="1" si="89"/>
        <v>0.69352080914281422</v>
      </c>
      <c r="AY88" s="55"/>
      <c r="AZ88" s="55">
        <f t="shared" ca="1" si="71"/>
        <v>40.951419397901816</v>
      </c>
      <c r="BB88" s="58">
        <f t="shared" ca="1" si="72"/>
        <v>0</v>
      </c>
      <c r="BC88" s="58">
        <f t="shared" ca="1" si="73"/>
        <v>0</v>
      </c>
      <c r="BD88" s="58">
        <f t="shared" ca="1" si="91"/>
        <v>0</v>
      </c>
      <c r="BE88" s="58">
        <f t="shared" ca="1" si="97"/>
        <v>100</v>
      </c>
      <c r="BG88" s="56">
        <f t="shared" ca="1" si="74"/>
        <v>0</v>
      </c>
      <c r="BH88" s="55">
        <f t="shared" ca="1" si="75"/>
        <v>0</v>
      </c>
      <c r="BI88" s="55">
        <f t="shared" ca="1" si="76"/>
        <v>0</v>
      </c>
      <c r="BJ88" s="56">
        <f t="shared" ca="1" si="77"/>
        <v>0</v>
      </c>
      <c r="BK88" s="55">
        <f t="shared" ca="1" si="78"/>
        <v>5104.7493693100787</v>
      </c>
      <c r="BL88" s="55">
        <f t="shared" ca="1" si="79"/>
        <v>0</v>
      </c>
      <c r="BM88" s="55">
        <f ca="1">BK88-MAX(BK88:$BK$258)</f>
        <v>-595.59065482066399</v>
      </c>
      <c r="BN88" s="56">
        <f ca="1">(BK88-MAX(BK88:$BK$258))/MAX(BK88:$BK$258)</f>
        <v>-0.10448335578218194</v>
      </c>
      <c r="BO88" s="17"/>
      <c r="BP88" s="55">
        <f t="shared" ca="1" si="80"/>
        <v>1.6585609178201732</v>
      </c>
      <c r="BR88" s="58">
        <f t="shared" ca="1" si="94"/>
        <v>0</v>
      </c>
      <c r="BS88" s="58">
        <f t="shared" ca="1" si="81"/>
        <v>0</v>
      </c>
      <c r="BT88" s="58">
        <f t="shared" ca="1" si="92"/>
        <v>0</v>
      </c>
      <c r="BU88" s="58">
        <f t="shared" ca="1" si="82"/>
        <v>100</v>
      </c>
      <c r="BW88" s="56">
        <f t="shared" ca="1" si="83"/>
        <v>0</v>
      </c>
      <c r="BX88" s="76">
        <f t="shared" ca="1" si="84"/>
        <v>0</v>
      </c>
      <c r="BY88" s="55">
        <f t="shared" ca="1" si="93"/>
        <v>0</v>
      </c>
      <c r="BZ88" s="56">
        <f t="shared" ca="1" si="90"/>
        <v>0</v>
      </c>
      <c r="CA88" s="55">
        <f t="shared" ca="1" si="51"/>
        <v>5046.0677854557398</v>
      </c>
      <c r="CB88" s="55">
        <f t="shared" ca="1" si="52"/>
        <v>0</v>
      </c>
      <c r="CC88" s="55">
        <f ca="1">CA88-MAX($CA88:CA$258)</f>
        <v>-654.27223867500288</v>
      </c>
      <c r="CD88" s="56">
        <f ca="1">(CA88-MAX($CA88:CA$258))/MAX($CA88:CA$258)</f>
        <v>-0.11477775639792194</v>
      </c>
    </row>
    <row r="89" spans="1:82" s="58" customFormat="1" x14ac:dyDescent="0.25">
      <c r="A89" s="54">
        <v>44118</v>
      </c>
      <c r="B89" s="55">
        <v>8.2889999999999997</v>
      </c>
      <c r="C89" s="55">
        <v>8.3879999999999999</v>
      </c>
      <c r="D89" s="55">
        <v>8.2490000000000006</v>
      </c>
      <c r="E89" s="55">
        <v>8.2799999999999994</v>
      </c>
      <c r="F89" s="56">
        <f t="shared" si="53"/>
        <v>-9.6525096525101883E-4</v>
      </c>
      <c r="G89" s="57"/>
      <c r="H89" s="56"/>
      <c r="I89" s="17"/>
      <c r="J89" s="55">
        <f ca="1">AVERAGE(E89:OFFSET(E89,$J$3-1,0))</f>
        <v>8.4443999999999981</v>
      </c>
      <c r="K89" s="55">
        <f ca="1">AVERAGE(E89:OFFSET(E89,$K$3-1,0))</f>
        <v>8.4404999999999983</v>
      </c>
      <c r="M89" s="58">
        <f t="shared" ca="1" si="85"/>
        <v>0</v>
      </c>
      <c r="N89" s="58">
        <f t="shared" ca="1" si="54"/>
        <v>0</v>
      </c>
      <c r="O89" s="58">
        <f t="shared" ca="1" si="55"/>
        <v>1</v>
      </c>
      <c r="P89" s="58">
        <f t="shared" ca="1" si="95"/>
        <v>2</v>
      </c>
      <c r="R89" s="56">
        <f t="shared" ca="1" si="56"/>
        <v>0</v>
      </c>
      <c r="S89" s="76">
        <f t="shared" ca="1" si="57"/>
        <v>0</v>
      </c>
      <c r="T89" s="55">
        <f t="shared" ca="1" si="58"/>
        <v>562.52178143912545</v>
      </c>
      <c r="U89" s="56">
        <f t="shared" ca="1" si="59"/>
        <v>-9.6525096525101883E-4</v>
      </c>
      <c r="V89" s="55">
        <f ca="1">V90*(1+U89)</f>
        <v>4657.680350315959</v>
      </c>
      <c r="W89" s="55">
        <f t="shared" ca="1" si="61"/>
        <v>0</v>
      </c>
      <c r="X89" s="55">
        <f ca="1">V89-MAX(V89:$V$258)</f>
        <v>-811.38883331485795</v>
      </c>
      <c r="Y89" s="56">
        <f ca="1">(V89-MAX(V89:$V$258))/MAX(V89:$V$258)</f>
        <v>-0.14835958479797315</v>
      </c>
      <c r="Z89" s="56"/>
      <c r="AA89" s="17"/>
      <c r="AB89" s="55">
        <f ca="1">E89*(2/($AB$3+1))+IF(AB90=0,AVERAGE(E90:OFFSET(E90,$AB$3-1,0))*(1-(2/($AB$3+1))),AB90*(1-(2/($AB$3+1))))</f>
        <v>8.371840490981981</v>
      </c>
      <c r="AC89" s="59">
        <f ca="1">E89*(2/($AC$3+1))+IF(AC90=0,AVERAGE(E90:OFFSET(E90,$AC$3-1,0))*(1-(2/($AC$3+1))),AC90*(1-(2/($AC$3+1))))</f>
        <v>8.4654639652420727</v>
      </c>
      <c r="AE89" s="58">
        <f t="shared" ca="1" si="86"/>
        <v>0</v>
      </c>
      <c r="AF89" s="58">
        <f t="shared" ca="1" si="62"/>
        <v>0</v>
      </c>
      <c r="AG89" s="58">
        <f t="shared" ca="1" si="63"/>
        <v>0</v>
      </c>
      <c r="AH89" s="58">
        <f t="shared" ca="1" si="96"/>
        <v>44</v>
      </c>
      <c r="AJ89" s="56">
        <f t="shared" ca="1" si="64"/>
        <v>0</v>
      </c>
      <c r="AK89" s="76">
        <f t="shared" ca="1" si="65"/>
        <v>0</v>
      </c>
      <c r="AL89" s="55">
        <f t="shared" ca="1" si="66"/>
        <v>0</v>
      </c>
      <c r="AM89" s="56">
        <f t="shared" ca="1" si="67"/>
        <v>0</v>
      </c>
      <c r="AN89" s="55">
        <f t="shared" ca="1" si="68"/>
        <v>5066.8835655600906</v>
      </c>
      <c r="AO89" s="55">
        <f t="shared" ca="1" si="69"/>
        <v>0</v>
      </c>
      <c r="AP89" s="55">
        <f ca="1">AN89-MAX(AN89:$AN$258)</f>
        <v>-633.4564585706521</v>
      </c>
      <c r="AQ89" s="56">
        <f ca="1">(AN89-MAX(AN89:$AN$258))/MAX(AN89:$AN$258)</f>
        <v>-0.11112608298611963</v>
      </c>
      <c r="AS89" s="55">
        <f t="shared" si="70"/>
        <v>-8.0000000000008953E-3</v>
      </c>
      <c r="AT89" s="55">
        <f t="shared" si="87"/>
        <v>0</v>
      </c>
      <c r="AU89" s="55">
        <f t="shared" si="88"/>
        <v>8.0000000000008953E-3</v>
      </c>
      <c r="AV89" s="55">
        <f ca="1">IF(AV90=0,AVERAGE(AT89:OFFSET(AT89,$AZ$3-1,0)),(AV90*($AZ$3-1)+AT89)/$AZ$3)</f>
        <v>5.0021820332704151E-2</v>
      </c>
      <c r="AW89" s="55">
        <f ca="1">IF(AW90=0,AVERAGE(AU89:OFFSET(AU89,$AZ$3-1,0)),(AW90*($AZ$3-1)+AU89)/$AZ$3)</f>
        <v>6.228119932516727E-2</v>
      </c>
      <c r="AX89" s="55">
        <f t="shared" ca="1" si="89"/>
        <v>0.80316083946204264</v>
      </c>
      <c r="AY89" s="55"/>
      <c r="AZ89" s="55">
        <f t="shared" ca="1" si="71"/>
        <v>44.541830206431207</v>
      </c>
      <c r="BB89" s="58">
        <f t="shared" ca="1" si="72"/>
        <v>0</v>
      </c>
      <c r="BC89" s="58">
        <f t="shared" ca="1" si="73"/>
        <v>0</v>
      </c>
      <c r="BD89" s="58">
        <f t="shared" ca="1" si="91"/>
        <v>0</v>
      </c>
      <c r="BE89" s="58">
        <f t="shared" ca="1" si="97"/>
        <v>99</v>
      </c>
      <c r="BG89" s="56">
        <f t="shared" ca="1" si="74"/>
        <v>0</v>
      </c>
      <c r="BH89" s="55">
        <f t="shared" ca="1" si="75"/>
        <v>0</v>
      </c>
      <c r="BI89" s="55">
        <f t="shared" ca="1" si="76"/>
        <v>0</v>
      </c>
      <c r="BJ89" s="56">
        <f t="shared" ca="1" si="77"/>
        <v>0</v>
      </c>
      <c r="BK89" s="55">
        <f t="shared" ca="1" si="78"/>
        <v>5104.7493693100787</v>
      </c>
      <c r="BL89" s="55">
        <f t="shared" ca="1" si="79"/>
        <v>0</v>
      </c>
      <c r="BM89" s="55">
        <f ca="1">BK89-MAX(BK89:$BK$258)</f>
        <v>-595.59065482066399</v>
      </c>
      <c r="BN89" s="56">
        <f ca="1">(BK89-MAX(BK89:$BK$258))/MAX(BK89:$BK$258)</f>
        <v>-0.10448335578218194</v>
      </c>
      <c r="BO89" s="17"/>
      <c r="BP89" s="55">
        <f t="shared" ca="1" si="80"/>
        <v>1.0248901903367358</v>
      </c>
      <c r="BR89" s="58">
        <f t="shared" ca="1" si="94"/>
        <v>0</v>
      </c>
      <c r="BS89" s="58">
        <f t="shared" ca="1" si="81"/>
        <v>0</v>
      </c>
      <c r="BT89" s="58">
        <f t="shared" ca="1" si="92"/>
        <v>0</v>
      </c>
      <c r="BU89" s="58">
        <f t="shared" ca="1" si="82"/>
        <v>99</v>
      </c>
      <c r="BW89" s="56">
        <f t="shared" ca="1" si="83"/>
        <v>0</v>
      </c>
      <c r="BX89" s="76">
        <f t="shared" ca="1" si="84"/>
        <v>0</v>
      </c>
      <c r="BY89" s="55">
        <f t="shared" ca="1" si="93"/>
        <v>0</v>
      </c>
      <c r="BZ89" s="56">
        <f t="shared" ca="1" si="90"/>
        <v>0</v>
      </c>
      <c r="CA89" s="55">
        <f t="shared" ref="CA89:CA152" ca="1" si="98">CA90*(1+BZ89)</f>
        <v>5046.0677854557398</v>
      </c>
      <c r="CB89" s="55">
        <f t="shared" ca="1" si="52"/>
        <v>0</v>
      </c>
      <c r="CC89" s="55">
        <f ca="1">CA89-MAX($CA89:CA$258)</f>
        <v>-654.27223867500288</v>
      </c>
      <c r="CD89" s="56">
        <f ca="1">(CA89-MAX($CA89:CA$258))/MAX($CA89:CA$258)</f>
        <v>-0.11477775639792194</v>
      </c>
    </row>
    <row r="90" spans="1:82" s="58" customFormat="1" x14ac:dyDescent="0.25">
      <c r="A90" s="54">
        <v>44117</v>
      </c>
      <c r="B90" s="55">
        <v>8.5039999999999996</v>
      </c>
      <c r="C90" s="55">
        <v>8.5039999999999996</v>
      </c>
      <c r="D90" s="55">
        <v>8.26</v>
      </c>
      <c r="E90" s="55">
        <v>8.2880000000000003</v>
      </c>
      <c r="F90" s="56">
        <f t="shared" si="53"/>
        <v>-2.7230046948356734E-2</v>
      </c>
      <c r="G90" s="57"/>
      <c r="H90" s="56"/>
      <c r="I90" s="17"/>
      <c r="J90" s="55">
        <f ca="1">AVERAGE(E90:OFFSET(E90,$J$3-1,0))</f>
        <v>8.4885999999999999</v>
      </c>
      <c r="K90" s="55">
        <f ca="1">AVERAGE(E90:OFFSET(E90,$K$3-1,0))</f>
        <v>8.4603666666666673</v>
      </c>
      <c r="M90" s="58">
        <f t="shared" ca="1" si="85"/>
        <v>0</v>
      </c>
      <c r="N90" s="58">
        <f t="shared" ca="1" si="54"/>
        <v>0</v>
      </c>
      <c r="O90" s="58">
        <f t="shared" ca="1" si="55"/>
        <v>1</v>
      </c>
      <c r="P90" s="58">
        <f t="shared" ca="1" si="95"/>
        <v>1</v>
      </c>
      <c r="R90" s="56">
        <f t="shared" ca="1" si="56"/>
        <v>0</v>
      </c>
      <c r="S90" s="76">
        <f t="shared" ca="1" si="57"/>
        <v>0</v>
      </c>
      <c r="T90" s="55">
        <f t="shared" ca="1" si="58"/>
        <v>562.52178143912545</v>
      </c>
      <c r="U90" s="56">
        <f t="shared" ca="1" si="59"/>
        <v>-2.7230046948356734E-2</v>
      </c>
      <c r="V90" s="55">
        <f ca="1">V91*(1+U90)</f>
        <v>4662.1805245674723</v>
      </c>
      <c r="W90" s="55">
        <f t="shared" ca="1" si="61"/>
        <v>0</v>
      </c>
      <c r="X90" s="55">
        <f ca="1">V90-MAX(V90:$V$258)</f>
        <v>-806.88865906334468</v>
      </c>
      <c r="Y90" s="56">
        <f ca="1">(V90-MAX(V90:$V$258))/MAX(V90:$V$258)</f>
        <v>-0.14753674381710158</v>
      </c>
      <c r="Z90" s="56"/>
      <c r="AA90" s="17"/>
      <c r="AB90" s="55">
        <f ca="1">E90*(2/($AB$3+1))+IF(AB91=0,AVERAGE(E91:OFFSET(E91,$AB$3-1,0))*(1-(2/($AB$3+1))),AB91*(1-(2/($AB$3+1))))</f>
        <v>8.4177607364729692</v>
      </c>
      <c r="AC90" s="59">
        <f ca="1">E90*(2/($AC$3+1))+IF(AC91=0,AVERAGE(E91:OFFSET(E91,$AC$3-1,0))*(1-(2/($AC$3+1))),AC91*(1-(2/($AC$3+1))))</f>
        <v>8.4782545835346301</v>
      </c>
      <c r="AE90" s="58">
        <f t="shared" ca="1" si="86"/>
        <v>0</v>
      </c>
      <c r="AF90" s="58">
        <f t="shared" ca="1" si="62"/>
        <v>0</v>
      </c>
      <c r="AG90" s="58">
        <f t="shared" ca="1" si="63"/>
        <v>0</v>
      </c>
      <c r="AH90" s="58">
        <f t="shared" ca="1" si="96"/>
        <v>43</v>
      </c>
      <c r="AJ90" s="56">
        <f t="shared" ca="1" si="64"/>
        <v>0</v>
      </c>
      <c r="AK90" s="76">
        <f t="shared" ca="1" si="65"/>
        <v>0</v>
      </c>
      <c r="AL90" s="55">
        <f t="shared" ca="1" si="66"/>
        <v>0</v>
      </c>
      <c r="AM90" s="56">
        <f t="shared" ca="1" si="67"/>
        <v>0</v>
      </c>
      <c r="AN90" s="55">
        <f t="shared" ca="1" si="68"/>
        <v>5066.8835655600906</v>
      </c>
      <c r="AO90" s="55">
        <f t="shared" ca="1" si="69"/>
        <v>0</v>
      </c>
      <c r="AP90" s="55">
        <f ca="1">AN90-MAX(AN90:$AN$258)</f>
        <v>-633.4564585706521</v>
      </c>
      <c r="AQ90" s="56">
        <f ca="1">(AN90-MAX(AN90:$AN$258))/MAX(AN90:$AN$258)</f>
        <v>-0.11112608298611963</v>
      </c>
      <c r="AS90" s="55">
        <f t="shared" si="70"/>
        <v>-0.23199999999999932</v>
      </c>
      <c r="AT90" s="55">
        <f t="shared" si="87"/>
        <v>0</v>
      </c>
      <c r="AU90" s="55">
        <f t="shared" si="88"/>
        <v>0.23199999999999932</v>
      </c>
      <c r="AV90" s="55">
        <f ca="1">IF(AV91=0,AVERAGE(AT90:OFFSET(AT90,$AZ$3-1,0)),(AV91*($AZ$3-1)+AT90)/$AZ$3)</f>
        <v>5.3869652665989087E-2</v>
      </c>
      <c r="AW90" s="55">
        <f ca="1">IF(AW91=0,AVERAGE(AU90:OFFSET(AU90,$AZ$3-1,0)),(AW91*($AZ$3-1)+AU90)/$AZ$3)</f>
        <v>6.6456676196333914E-2</v>
      </c>
      <c r="AX90" s="55">
        <f t="shared" ca="1" si="89"/>
        <v>0.8105980580015949</v>
      </c>
      <c r="AY90" s="55"/>
      <c r="AZ90" s="55">
        <f t="shared" ca="1" si="71"/>
        <v>44.769630367121536</v>
      </c>
      <c r="BB90" s="58">
        <f t="shared" ca="1" si="72"/>
        <v>0</v>
      </c>
      <c r="BC90" s="58">
        <f t="shared" ca="1" si="73"/>
        <v>0</v>
      </c>
      <c r="BD90" s="58">
        <f t="shared" ca="1" si="91"/>
        <v>0</v>
      </c>
      <c r="BE90" s="58">
        <f t="shared" ca="1" si="97"/>
        <v>98</v>
      </c>
      <c r="BG90" s="56">
        <f t="shared" ca="1" si="74"/>
        <v>0</v>
      </c>
      <c r="BH90" s="55">
        <f t="shared" ca="1" si="75"/>
        <v>0</v>
      </c>
      <c r="BI90" s="55">
        <f t="shared" ca="1" si="76"/>
        <v>0</v>
      </c>
      <c r="BJ90" s="56">
        <f t="shared" ca="1" si="77"/>
        <v>0</v>
      </c>
      <c r="BK90" s="55">
        <f t="shared" ca="1" si="78"/>
        <v>5104.7493693100787</v>
      </c>
      <c r="BL90" s="55">
        <f t="shared" ca="1" si="79"/>
        <v>0</v>
      </c>
      <c r="BM90" s="55">
        <f ca="1">BK90-MAX(BK90:$BK$258)</f>
        <v>-595.59065482066399</v>
      </c>
      <c r="BN90" s="56">
        <f ca="1">(BK90-MAX(BK90:$BK$258))/MAX(BK90:$BK$258)</f>
        <v>-0.10448335578218194</v>
      </c>
      <c r="BO90" s="17"/>
      <c r="BP90" s="55">
        <f t="shared" ca="1" si="80"/>
        <v>6.6529404195084352</v>
      </c>
      <c r="BR90" s="58">
        <f t="shared" ca="1" si="94"/>
        <v>0</v>
      </c>
      <c r="BS90" s="58">
        <f t="shared" ca="1" si="81"/>
        <v>0</v>
      </c>
      <c r="BT90" s="58">
        <f t="shared" ca="1" si="92"/>
        <v>0</v>
      </c>
      <c r="BU90" s="58">
        <f t="shared" ca="1" si="82"/>
        <v>98</v>
      </c>
      <c r="BW90" s="56">
        <f t="shared" ca="1" si="83"/>
        <v>0</v>
      </c>
      <c r="BX90" s="76">
        <f t="shared" ca="1" si="84"/>
        <v>0</v>
      </c>
      <c r="BY90" s="55">
        <f t="shared" ca="1" si="93"/>
        <v>0</v>
      </c>
      <c r="BZ90" s="56">
        <f t="shared" ca="1" si="90"/>
        <v>0</v>
      </c>
      <c r="CA90" s="55">
        <f t="shared" ca="1" si="98"/>
        <v>5046.0677854557398</v>
      </c>
      <c r="CB90" s="55">
        <f t="shared" ca="1" si="52"/>
        <v>0</v>
      </c>
      <c r="CC90" s="55">
        <f ca="1">CA90-MAX($CA90:CA$258)</f>
        <v>-654.27223867500288</v>
      </c>
      <c r="CD90" s="56">
        <f ca="1">(CA90-MAX($CA90:CA$258))/MAX($CA90:CA$258)</f>
        <v>-0.11477775639792194</v>
      </c>
    </row>
    <row r="91" spans="1:82" s="58" customFormat="1" x14ac:dyDescent="0.25">
      <c r="A91" s="54">
        <v>44116</v>
      </c>
      <c r="B91" s="55">
        <v>8.5609999999999999</v>
      </c>
      <c r="C91" s="55">
        <v>8.6219999999999999</v>
      </c>
      <c r="D91" s="55">
        <v>8.5</v>
      </c>
      <c r="E91" s="55">
        <v>8.52</v>
      </c>
      <c r="F91" s="56">
        <f t="shared" si="53"/>
        <v>-1.7574692442883233E-3</v>
      </c>
      <c r="G91" s="57"/>
      <c r="H91" s="56"/>
      <c r="I91" s="17"/>
      <c r="J91" s="55">
        <f ca="1">AVERAGE(E91:OFFSET(E91,$J$3-1,0))</f>
        <v>8.5348000000000006</v>
      </c>
      <c r="K91" s="55">
        <f ca="1">AVERAGE(E91:OFFSET(E91,$K$3-1,0))</f>
        <v>8.4817333333333327</v>
      </c>
      <c r="M91" s="58">
        <f t="shared" ca="1" si="85"/>
        <v>1</v>
      </c>
      <c r="N91" s="58">
        <f t="shared" ca="1" si="54"/>
        <v>0</v>
      </c>
      <c r="O91" s="58">
        <f t="shared" ca="1" si="55"/>
        <v>1</v>
      </c>
      <c r="P91" s="58">
        <f t="shared" ca="1" si="95"/>
        <v>0</v>
      </c>
      <c r="R91" s="56">
        <f t="shared" ca="1" si="56"/>
        <v>0</v>
      </c>
      <c r="S91" s="76">
        <f t="shared" ca="1" si="57"/>
        <v>0</v>
      </c>
      <c r="T91" s="55">
        <f t="shared" ca="1" si="58"/>
        <v>562.52178143912545</v>
      </c>
      <c r="U91" s="56">
        <f t="shared" ca="1" si="59"/>
        <v>0</v>
      </c>
      <c r="V91" s="55">
        <f t="shared" ca="1" si="60"/>
        <v>4792.685577861349</v>
      </c>
      <c r="W91" s="55">
        <f t="shared" ca="1" si="61"/>
        <v>0</v>
      </c>
      <c r="X91" s="55">
        <f ca="1">V91-MAX(V91:$V$258)</f>
        <v>-676.38360576946798</v>
      </c>
      <c r="Y91" s="56">
        <f ca="1">(V91-MAX(V91:$V$258))/MAX(V91:$V$258)</f>
        <v>-0.12367435537182747</v>
      </c>
      <c r="Z91" s="56"/>
      <c r="AA91" s="17"/>
      <c r="AB91" s="55">
        <f ca="1">E91*(2/($AB$3+1))+IF(AB92=0,AVERAGE(E92:OFFSET(E92,$AB$3-1,0))*(1-(2/($AB$3+1))),AB92*(1-(2/($AB$3+1))))</f>
        <v>8.4826411047094528</v>
      </c>
      <c r="AC91" s="59">
        <f ca="1">E91*(2/($AC$3+1))+IF(AC92=0,AVERAGE(E92:OFFSET(E92,$AC$3-1,0))*(1-(2/($AC$3+1))),AC92*(1-(2/($AC$3+1))))</f>
        <v>8.4913755892956377</v>
      </c>
      <c r="AE91" s="58">
        <f t="shared" ca="1" si="86"/>
        <v>0</v>
      </c>
      <c r="AF91" s="58">
        <f t="shared" ca="1" si="62"/>
        <v>0</v>
      </c>
      <c r="AG91" s="58">
        <f t="shared" ca="1" si="63"/>
        <v>0</v>
      </c>
      <c r="AH91" s="58">
        <f t="shared" ca="1" si="96"/>
        <v>42</v>
      </c>
      <c r="AJ91" s="56">
        <f t="shared" ca="1" si="64"/>
        <v>0</v>
      </c>
      <c r="AK91" s="76">
        <f t="shared" ca="1" si="65"/>
        <v>0</v>
      </c>
      <c r="AL91" s="55">
        <f t="shared" ca="1" si="66"/>
        <v>0</v>
      </c>
      <c r="AM91" s="56">
        <f t="shared" ca="1" si="67"/>
        <v>0</v>
      </c>
      <c r="AN91" s="55">
        <f t="shared" ca="1" si="68"/>
        <v>5066.8835655600906</v>
      </c>
      <c r="AO91" s="55">
        <f t="shared" ca="1" si="69"/>
        <v>0</v>
      </c>
      <c r="AP91" s="55">
        <f ca="1">AN91-MAX(AN91:$AN$258)</f>
        <v>-633.4564585706521</v>
      </c>
      <c r="AQ91" s="56">
        <f ca="1">(AN91-MAX(AN91:$AN$258))/MAX(AN91:$AN$258)</f>
        <v>-0.11112608298611963</v>
      </c>
      <c r="AS91" s="55">
        <f t="shared" si="70"/>
        <v>-1.5000000000000568E-2</v>
      </c>
      <c r="AT91" s="55">
        <f t="shared" si="87"/>
        <v>0</v>
      </c>
      <c r="AU91" s="55">
        <f t="shared" si="88"/>
        <v>1.5000000000000568E-2</v>
      </c>
      <c r="AV91" s="55">
        <f ca="1">IF(AV92=0,AVERAGE(AT91:OFFSET(AT91,$AZ$3-1,0)),(AV92*($AZ$3-1)+AT91)/$AZ$3)</f>
        <v>5.8013472101834405E-2</v>
      </c>
      <c r="AW91" s="55">
        <f ca="1">IF(AW92=0,AVERAGE(AU91:OFFSET(AU91,$AZ$3-1,0)),(AW92*($AZ$3-1)+AU91)/$AZ$3)</f>
        <v>5.3722574365282723E-2</v>
      </c>
      <c r="AX91" s="55">
        <f t="shared" ca="1" si="89"/>
        <v>1.0798714095005209</v>
      </c>
      <c r="AY91" s="55"/>
      <c r="AZ91" s="55">
        <f t="shared" ca="1" si="71"/>
        <v>51.920104510684673</v>
      </c>
      <c r="BB91" s="58">
        <f t="shared" ca="1" si="72"/>
        <v>0</v>
      </c>
      <c r="BC91" s="58">
        <f t="shared" ca="1" si="73"/>
        <v>0</v>
      </c>
      <c r="BD91" s="58">
        <f t="shared" ca="1" si="91"/>
        <v>0</v>
      </c>
      <c r="BE91" s="58">
        <f t="shared" ca="1" si="97"/>
        <v>97</v>
      </c>
      <c r="BG91" s="56">
        <f t="shared" ca="1" si="74"/>
        <v>0</v>
      </c>
      <c r="BH91" s="55">
        <f t="shared" ca="1" si="75"/>
        <v>0</v>
      </c>
      <c r="BI91" s="55">
        <f t="shared" ca="1" si="76"/>
        <v>0</v>
      </c>
      <c r="BJ91" s="56">
        <f t="shared" ca="1" si="77"/>
        <v>0</v>
      </c>
      <c r="BK91" s="55">
        <f t="shared" ca="1" si="78"/>
        <v>5104.7493693100787</v>
      </c>
      <c r="BL91" s="55">
        <f t="shared" ca="1" si="79"/>
        <v>0</v>
      </c>
      <c r="BM91" s="55">
        <f ca="1">BK91-MAX(BK91:$BK$258)</f>
        <v>-595.59065482066399</v>
      </c>
      <c r="BN91" s="56">
        <f ca="1">(BK91-MAX(BK91:$BK$258))/MAX(BK91:$BK$258)</f>
        <v>-0.10448335578218194</v>
      </c>
      <c r="BO91" s="17"/>
      <c r="BP91" s="55">
        <f t="shared" ca="1" si="80"/>
        <v>8.3004957417058591</v>
      </c>
      <c r="BR91" s="58">
        <f t="shared" ca="1" si="94"/>
        <v>0</v>
      </c>
      <c r="BS91" s="58">
        <f t="shared" ca="1" si="81"/>
        <v>0</v>
      </c>
      <c r="BT91" s="58">
        <f t="shared" ca="1" si="92"/>
        <v>0</v>
      </c>
      <c r="BU91" s="58">
        <f t="shared" ca="1" si="82"/>
        <v>97</v>
      </c>
      <c r="BW91" s="56">
        <f t="shared" ca="1" si="83"/>
        <v>0</v>
      </c>
      <c r="BX91" s="76">
        <f t="shared" ca="1" si="84"/>
        <v>0</v>
      </c>
      <c r="BY91" s="55">
        <f t="shared" ca="1" si="93"/>
        <v>0</v>
      </c>
      <c r="BZ91" s="56">
        <f t="shared" ca="1" si="90"/>
        <v>0</v>
      </c>
      <c r="CA91" s="55">
        <f t="shared" ca="1" si="98"/>
        <v>5046.0677854557398</v>
      </c>
      <c r="CB91" s="55">
        <f t="shared" ca="1" si="52"/>
        <v>0</v>
      </c>
      <c r="CC91" s="55">
        <f ca="1">CA91-MAX($CA91:CA$258)</f>
        <v>-654.27223867500288</v>
      </c>
      <c r="CD91" s="56">
        <f ca="1">(CA91-MAX($CA91:CA$258))/MAX($CA91:CA$258)</f>
        <v>-0.11477775639792194</v>
      </c>
    </row>
    <row r="92" spans="1:82" s="58" customFormat="1" x14ac:dyDescent="0.25">
      <c r="A92" s="54">
        <v>44113</v>
      </c>
      <c r="B92" s="55">
        <v>8.5909999999999993</v>
      </c>
      <c r="C92" s="55">
        <v>8.6259999999999994</v>
      </c>
      <c r="D92" s="55">
        <v>8.5150000000000006</v>
      </c>
      <c r="E92" s="55">
        <v>8.5350000000000001</v>
      </c>
      <c r="F92" s="56">
        <f t="shared" si="53"/>
        <v>-7.4427258983602584E-3</v>
      </c>
      <c r="G92" s="57"/>
      <c r="H92" s="56"/>
      <c r="I92" s="17"/>
      <c r="J92" s="55">
        <f ca="1">AVERAGE(E92:OFFSET(E92,$J$3-1,0))</f>
        <v>8.48</v>
      </c>
      <c r="K92" s="55">
        <f ca="1">AVERAGE(E92:OFFSET(E92,$K$3-1,0))</f>
        <v>8.4993999999999996</v>
      </c>
      <c r="M92" s="58">
        <f t="shared" ca="1" si="85"/>
        <v>0</v>
      </c>
      <c r="N92" s="58">
        <f t="shared" ca="1" si="54"/>
        <v>0</v>
      </c>
      <c r="O92" s="58">
        <f t="shared" ca="1" si="55"/>
        <v>0</v>
      </c>
      <c r="P92" s="58">
        <f t="shared" ca="1" si="95"/>
        <v>70</v>
      </c>
      <c r="R92" s="56">
        <f t="shared" ca="1" si="56"/>
        <v>0</v>
      </c>
      <c r="S92" s="76">
        <f t="shared" ca="1" si="57"/>
        <v>0</v>
      </c>
      <c r="T92" s="55">
        <f t="shared" ca="1" si="58"/>
        <v>0</v>
      </c>
      <c r="U92" s="56">
        <f t="shared" ca="1" si="59"/>
        <v>0</v>
      </c>
      <c r="V92" s="55">
        <f t="shared" ca="1" si="60"/>
        <v>4792.685577861349</v>
      </c>
      <c r="W92" s="55">
        <f t="shared" ca="1" si="61"/>
        <v>0</v>
      </c>
      <c r="X92" s="55">
        <f ca="1">V92-MAX(V92:$V$258)</f>
        <v>-676.38360576946798</v>
      </c>
      <c r="Y92" s="56">
        <f ca="1">(V92-MAX(V92:$V$258))/MAX(V92:$V$258)</f>
        <v>-0.12367435537182747</v>
      </c>
      <c r="Z92" s="56"/>
      <c r="AA92" s="17"/>
      <c r="AB92" s="55">
        <f ca="1">E92*(2/($AB$3+1))+IF(AB93=0,AVERAGE(E93:OFFSET(E93,$AB$3-1,0))*(1-(2/($AB$3+1))),AB93*(1-(2/($AB$3+1))))</f>
        <v>8.4639616570641785</v>
      </c>
      <c r="AC92" s="59">
        <f ca="1">E92*(2/($AC$3+1))+IF(AC93=0,AVERAGE(E93:OFFSET(E93,$AC$3-1,0))*(1-(2/($AC$3+1))),AC93*(1-(2/($AC$3+1))))</f>
        <v>8.4894014920056815</v>
      </c>
      <c r="AE92" s="58">
        <f t="shared" ca="1" si="86"/>
        <v>0</v>
      </c>
      <c r="AF92" s="58">
        <f t="shared" ca="1" si="62"/>
        <v>0</v>
      </c>
      <c r="AG92" s="58">
        <f t="shared" ca="1" si="63"/>
        <v>0</v>
      </c>
      <c r="AH92" s="58">
        <f t="shared" ca="1" si="96"/>
        <v>41</v>
      </c>
      <c r="AJ92" s="56">
        <f t="shared" ca="1" si="64"/>
        <v>0</v>
      </c>
      <c r="AK92" s="76">
        <f t="shared" ca="1" si="65"/>
        <v>0</v>
      </c>
      <c r="AL92" s="55">
        <f t="shared" ca="1" si="66"/>
        <v>0</v>
      </c>
      <c r="AM92" s="56">
        <f t="shared" ca="1" si="67"/>
        <v>0</v>
      </c>
      <c r="AN92" s="55">
        <f t="shared" ca="1" si="68"/>
        <v>5066.8835655600906</v>
      </c>
      <c r="AO92" s="55">
        <f t="shared" ca="1" si="69"/>
        <v>0</v>
      </c>
      <c r="AP92" s="55">
        <f ca="1">AN92-MAX(AN92:$AN$258)</f>
        <v>-633.4564585706521</v>
      </c>
      <c r="AQ92" s="56">
        <f ca="1">(AN92-MAX(AN92:$AN$258))/MAX(AN92:$AN$258)</f>
        <v>-0.11112608298611963</v>
      </c>
      <c r="AS92" s="55">
        <f t="shared" si="70"/>
        <v>-6.4000000000000057E-2</v>
      </c>
      <c r="AT92" s="55">
        <f t="shared" si="87"/>
        <v>0</v>
      </c>
      <c r="AU92" s="55">
        <f t="shared" si="88"/>
        <v>6.4000000000000057E-2</v>
      </c>
      <c r="AV92" s="55">
        <f ca="1">IF(AV93=0,AVERAGE(AT92:OFFSET(AT92,$AZ$3-1,0)),(AV93*($AZ$3-1)+AT92)/$AZ$3)</f>
        <v>6.2476046878898593E-2</v>
      </c>
      <c r="AW92" s="55">
        <f ca="1">IF(AW93=0,AVERAGE(AU92:OFFSET(AU92,$AZ$3-1,0)),(AW93*($AZ$3-1)+AU92)/$AZ$3)</f>
        <v>5.6701233931842891E-2</v>
      </c>
      <c r="AX92" s="55">
        <f t="shared" ca="1" si="89"/>
        <v>1.1018463364306543</v>
      </c>
      <c r="AY92" s="55"/>
      <c r="AZ92" s="55">
        <f t="shared" ca="1" si="71"/>
        <v>52.422782642702821</v>
      </c>
      <c r="BB92" s="58">
        <f t="shared" ca="1" si="72"/>
        <v>0</v>
      </c>
      <c r="BC92" s="58">
        <f t="shared" ca="1" si="73"/>
        <v>0</v>
      </c>
      <c r="BD92" s="58">
        <f t="shared" ca="1" si="91"/>
        <v>0</v>
      </c>
      <c r="BE92" s="58">
        <f t="shared" ca="1" si="97"/>
        <v>96</v>
      </c>
      <c r="BG92" s="56">
        <f t="shared" ca="1" si="74"/>
        <v>0</v>
      </c>
      <c r="BH92" s="55">
        <f t="shared" ca="1" si="75"/>
        <v>0</v>
      </c>
      <c r="BI92" s="55">
        <f t="shared" ca="1" si="76"/>
        <v>0</v>
      </c>
      <c r="BJ92" s="56">
        <f t="shared" ca="1" si="77"/>
        <v>0</v>
      </c>
      <c r="BK92" s="55">
        <f t="shared" ca="1" si="78"/>
        <v>5104.7493693100787</v>
      </c>
      <c r="BL92" s="55">
        <f t="shared" ca="1" si="79"/>
        <v>0</v>
      </c>
      <c r="BM92" s="55">
        <f ca="1">BK92-MAX(BK92:$BK$258)</f>
        <v>-595.59065482066399</v>
      </c>
      <c r="BN92" s="56">
        <f ca="1">(BK92-MAX(BK92:$BK$258))/MAX(BK92:$BK$258)</f>
        <v>-0.10448335578218194</v>
      </c>
      <c r="BO92" s="17"/>
      <c r="BP92" s="55">
        <f t="shared" ca="1" si="80"/>
        <v>8.1337894336754211</v>
      </c>
      <c r="BR92" s="58">
        <f t="shared" ca="1" si="94"/>
        <v>0</v>
      </c>
      <c r="BS92" s="58">
        <f t="shared" ca="1" si="81"/>
        <v>0</v>
      </c>
      <c r="BT92" s="58">
        <f t="shared" ca="1" si="92"/>
        <v>0</v>
      </c>
      <c r="BU92" s="58">
        <f t="shared" ca="1" si="82"/>
        <v>96</v>
      </c>
      <c r="BW92" s="56">
        <f t="shared" ca="1" si="83"/>
        <v>0</v>
      </c>
      <c r="BX92" s="76">
        <f t="shared" ca="1" si="84"/>
        <v>0</v>
      </c>
      <c r="BY92" s="55">
        <f t="shared" ca="1" si="93"/>
        <v>0</v>
      </c>
      <c r="BZ92" s="56">
        <f t="shared" ca="1" si="90"/>
        <v>0</v>
      </c>
      <c r="CA92" s="55">
        <f t="shared" ca="1" si="98"/>
        <v>5046.0677854557398</v>
      </c>
      <c r="CB92" s="55">
        <f t="shared" ca="1" si="52"/>
        <v>0</v>
      </c>
      <c r="CC92" s="55">
        <f ca="1">CA92-MAX($CA92:CA$258)</f>
        <v>-654.27223867500288</v>
      </c>
      <c r="CD92" s="56">
        <f ca="1">(CA92-MAX($CA92:CA$258))/MAX($CA92:CA$258)</f>
        <v>-0.11477775639792194</v>
      </c>
    </row>
    <row r="93" spans="1:82" s="58" customFormat="1" x14ac:dyDescent="0.25">
      <c r="A93" s="54">
        <v>44112</v>
      </c>
      <c r="B93" s="55">
        <v>8.5250000000000004</v>
      </c>
      <c r="C93" s="55">
        <v>8.6489999999999991</v>
      </c>
      <c r="D93" s="55">
        <v>8.5250000000000004</v>
      </c>
      <c r="E93" s="55">
        <v>8.5990000000000002</v>
      </c>
      <c r="F93" s="56">
        <f t="shared" si="53"/>
        <v>1.1528055522879832E-2</v>
      </c>
      <c r="G93" s="57"/>
      <c r="H93" s="56"/>
      <c r="I93" s="17"/>
      <c r="J93" s="55">
        <f ca="1">AVERAGE(E93:OFFSET(E93,$J$3-1,0))</f>
        <v>8.3990000000000009</v>
      </c>
      <c r="K93" s="55">
        <f ca="1">AVERAGE(E93:OFFSET(E93,$K$3-1,0))</f>
        <v>8.5238666666666667</v>
      </c>
      <c r="M93" s="58">
        <f t="shared" ca="1" si="85"/>
        <v>0</v>
      </c>
      <c r="N93" s="58">
        <f t="shared" ca="1" si="54"/>
        <v>0</v>
      </c>
      <c r="O93" s="58">
        <f t="shared" ca="1" si="55"/>
        <v>0</v>
      </c>
      <c r="P93" s="58">
        <f t="shared" ca="1" si="95"/>
        <v>69</v>
      </c>
      <c r="R93" s="56">
        <f t="shared" ca="1" si="56"/>
        <v>0</v>
      </c>
      <c r="S93" s="76">
        <f t="shared" ca="1" si="57"/>
        <v>0</v>
      </c>
      <c r="T93" s="55">
        <f t="shared" ca="1" si="58"/>
        <v>0</v>
      </c>
      <c r="U93" s="56">
        <f t="shared" ca="1" si="59"/>
        <v>0</v>
      </c>
      <c r="V93" s="55">
        <f t="shared" ca="1" si="60"/>
        <v>4792.685577861349</v>
      </c>
      <c r="W93" s="55">
        <f t="shared" ca="1" si="61"/>
        <v>0</v>
      </c>
      <c r="X93" s="55">
        <f ca="1">V93-MAX(V93:$V$258)</f>
        <v>-676.38360576946798</v>
      </c>
      <c r="Y93" s="56">
        <f ca="1">(V93-MAX(V93:$V$258))/MAX(V93:$V$258)</f>
        <v>-0.12367435537182747</v>
      </c>
      <c r="Z93" s="56"/>
      <c r="AA93" s="17"/>
      <c r="AB93" s="55">
        <f ca="1">E93*(2/($AB$3+1))+IF(AB94=0,AVERAGE(E94:OFFSET(E94,$AB$3-1,0))*(1-(2/($AB$3+1))),AB94*(1-(2/($AB$3+1))))</f>
        <v>8.4284424855962659</v>
      </c>
      <c r="AC93" s="59">
        <f ca="1">E93*(2/($AC$3+1))+IF(AC94=0,AVERAGE(E94:OFFSET(E94,$AC$3-1,0))*(1-(2/($AC$3+1))),AC94*(1-(2/($AC$3+1))))</f>
        <v>8.4862567673164175</v>
      </c>
      <c r="AE93" s="58">
        <f t="shared" ca="1" si="86"/>
        <v>0</v>
      </c>
      <c r="AF93" s="58">
        <f t="shared" ca="1" si="62"/>
        <v>0</v>
      </c>
      <c r="AG93" s="58">
        <f t="shared" ca="1" si="63"/>
        <v>0</v>
      </c>
      <c r="AH93" s="58">
        <f t="shared" ca="1" si="96"/>
        <v>40</v>
      </c>
      <c r="AJ93" s="56">
        <f t="shared" ca="1" si="64"/>
        <v>0</v>
      </c>
      <c r="AK93" s="76">
        <f t="shared" ca="1" si="65"/>
        <v>0</v>
      </c>
      <c r="AL93" s="55">
        <f t="shared" ca="1" si="66"/>
        <v>0</v>
      </c>
      <c r="AM93" s="56">
        <f t="shared" ca="1" si="67"/>
        <v>0</v>
      </c>
      <c r="AN93" s="55">
        <f t="shared" ca="1" si="68"/>
        <v>5066.8835655600906</v>
      </c>
      <c r="AO93" s="55">
        <f t="shared" ca="1" si="69"/>
        <v>0</v>
      </c>
      <c r="AP93" s="55">
        <f ca="1">AN93-MAX(AN93:$AN$258)</f>
        <v>-633.4564585706521</v>
      </c>
      <c r="AQ93" s="56">
        <f ca="1">(AN93-MAX(AN93:$AN$258))/MAX(AN93:$AN$258)</f>
        <v>-0.11112608298611963</v>
      </c>
      <c r="AS93" s="55">
        <f t="shared" si="70"/>
        <v>9.8000000000000753E-2</v>
      </c>
      <c r="AT93" s="55">
        <f t="shared" si="87"/>
        <v>9.8000000000000753E-2</v>
      </c>
      <c r="AU93" s="55">
        <f t="shared" si="88"/>
        <v>0</v>
      </c>
      <c r="AV93" s="55">
        <f ca="1">IF(AV94=0,AVERAGE(AT93:OFFSET(AT93,$AZ$3-1,0)),(AV94*($AZ$3-1)+AT93)/$AZ$3)</f>
        <v>6.7281896638813871E-2</v>
      </c>
      <c r="AW93" s="55">
        <f ca="1">IF(AW94=0,AVERAGE(AU93:OFFSET(AU93,$AZ$3-1,0)),(AW94*($AZ$3-1)+AU93)/$AZ$3)</f>
        <v>5.6139790388138495E-2</v>
      </c>
      <c r="AX93" s="55">
        <f t="shared" ca="1" si="89"/>
        <v>1.1984707490648119</v>
      </c>
      <c r="AY93" s="55"/>
      <c r="AZ93" s="55">
        <f t="shared" ca="1" si="71"/>
        <v>54.513836473585961</v>
      </c>
      <c r="BB93" s="58">
        <f t="shared" ca="1" si="72"/>
        <v>0</v>
      </c>
      <c r="BC93" s="58">
        <f t="shared" ca="1" si="73"/>
        <v>0</v>
      </c>
      <c r="BD93" s="58">
        <f t="shared" ca="1" si="91"/>
        <v>0</v>
      </c>
      <c r="BE93" s="58">
        <f t="shared" ca="1" si="97"/>
        <v>95</v>
      </c>
      <c r="BG93" s="56">
        <f t="shared" ca="1" si="74"/>
        <v>0</v>
      </c>
      <c r="BH93" s="55">
        <f t="shared" ca="1" si="75"/>
        <v>0</v>
      </c>
      <c r="BI93" s="55">
        <f t="shared" ca="1" si="76"/>
        <v>0</v>
      </c>
      <c r="BJ93" s="56">
        <f t="shared" ca="1" si="77"/>
        <v>0</v>
      </c>
      <c r="BK93" s="55">
        <f t="shared" ca="1" si="78"/>
        <v>5104.7493693100787</v>
      </c>
      <c r="BL93" s="55">
        <f t="shared" ca="1" si="79"/>
        <v>0</v>
      </c>
      <c r="BM93" s="55">
        <f ca="1">BK93-MAX(BK93:$BK$258)</f>
        <v>-595.59065482066399</v>
      </c>
      <c r="BN93" s="56">
        <f ca="1">(BK93-MAX(BK93:$BK$258))/MAX(BK93:$BK$258)</f>
        <v>-0.10448335578218194</v>
      </c>
      <c r="BO93" s="17"/>
      <c r="BP93" s="55">
        <f t="shared" ca="1" si="80"/>
        <v>8.518425037859668</v>
      </c>
      <c r="BR93" s="58">
        <f t="shared" ca="1" si="94"/>
        <v>0</v>
      </c>
      <c r="BS93" s="58">
        <f t="shared" ca="1" si="81"/>
        <v>0</v>
      </c>
      <c r="BT93" s="58">
        <f t="shared" ca="1" si="92"/>
        <v>0</v>
      </c>
      <c r="BU93" s="58">
        <f t="shared" ca="1" si="82"/>
        <v>95</v>
      </c>
      <c r="BW93" s="56">
        <f t="shared" ca="1" si="83"/>
        <v>0</v>
      </c>
      <c r="BX93" s="76">
        <f t="shared" ca="1" si="84"/>
        <v>0</v>
      </c>
      <c r="BY93" s="55">
        <f t="shared" ca="1" si="93"/>
        <v>0</v>
      </c>
      <c r="BZ93" s="56">
        <f t="shared" ca="1" si="90"/>
        <v>0</v>
      </c>
      <c r="CA93" s="55">
        <f t="shared" ca="1" si="98"/>
        <v>5046.0677854557398</v>
      </c>
      <c r="CB93" s="55">
        <f t="shared" ca="1" si="52"/>
        <v>0</v>
      </c>
      <c r="CC93" s="55">
        <f ca="1">CA93-MAX($CA93:CA$258)</f>
        <v>-654.27223867500288</v>
      </c>
      <c r="CD93" s="56">
        <f ca="1">(CA93-MAX($CA93:CA$258))/MAX($CA93:CA$258)</f>
        <v>-0.11477775639792194</v>
      </c>
    </row>
    <row r="94" spans="1:82" s="58" customFormat="1" x14ac:dyDescent="0.25">
      <c r="A94" s="54">
        <v>44111</v>
      </c>
      <c r="B94" s="55">
        <v>8.4849999999999994</v>
      </c>
      <c r="C94" s="55">
        <v>8.5510000000000002</v>
      </c>
      <c r="D94" s="55">
        <v>8.4410000000000007</v>
      </c>
      <c r="E94" s="55">
        <v>8.5009999999999994</v>
      </c>
      <c r="F94" s="56">
        <f t="shared" si="53"/>
        <v>-2.1129240521188253E-3</v>
      </c>
      <c r="G94" s="57"/>
      <c r="H94" s="56"/>
      <c r="I94" s="17"/>
      <c r="J94" s="55">
        <f ca="1">AVERAGE(E94:OFFSET(E94,$J$3-1,0))</f>
        <v>8.2948000000000004</v>
      </c>
      <c r="K94" s="55">
        <f ca="1">AVERAGE(E94:OFFSET(E94,$K$3-1,0))</f>
        <v>8.5405666666666686</v>
      </c>
      <c r="M94" s="58">
        <f t="shared" ca="1" si="85"/>
        <v>0</v>
      </c>
      <c r="N94" s="58">
        <f t="shared" ca="1" si="54"/>
        <v>0</v>
      </c>
      <c r="O94" s="58">
        <f t="shared" ca="1" si="55"/>
        <v>0</v>
      </c>
      <c r="P94" s="58">
        <f t="shared" ca="1" si="95"/>
        <v>68</v>
      </c>
      <c r="R94" s="56">
        <f t="shared" ca="1" si="56"/>
        <v>0</v>
      </c>
      <c r="S94" s="76">
        <f t="shared" ca="1" si="57"/>
        <v>0</v>
      </c>
      <c r="T94" s="55">
        <f t="shared" ca="1" si="58"/>
        <v>0</v>
      </c>
      <c r="U94" s="56">
        <f t="shared" ca="1" si="59"/>
        <v>0</v>
      </c>
      <c r="V94" s="55">
        <f t="shared" ca="1" si="60"/>
        <v>4792.685577861349</v>
      </c>
      <c r="W94" s="55">
        <f t="shared" ca="1" si="61"/>
        <v>0</v>
      </c>
      <c r="X94" s="55">
        <f ca="1">V94-MAX(V94:$V$258)</f>
        <v>-676.38360576946798</v>
      </c>
      <c r="Y94" s="56">
        <f ca="1">(V94-MAX(V94:$V$258))/MAX(V94:$V$258)</f>
        <v>-0.12367435537182747</v>
      </c>
      <c r="Z94" s="56"/>
      <c r="AA94" s="17"/>
      <c r="AB94" s="55">
        <f ca="1">E94*(2/($AB$3+1))+IF(AB95=0,AVERAGE(E95:OFFSET(E95,$AB$3-1,0))*(1-(2/($AB$3+1))),AB95*(1-(2/($AB$3+1))))</f>
        <v>8.3431637283943978</v>
      </c>
      <c r="AC94" s="59">
        <f ca="1">E94*(2/($AC$3+1))+IF(AC95=0,AVERAGE(E95:OFFSET(E95,$AC$3-1,0))*(1-(2/($AC$3+1))),AC95*(1-(2/($AC$3+1))))</f>
        <v>8.4784813719589298</v>
      </c>
      <c r="AE94" s="58">
        <f t="shared" ca="1" si="86"/>
        <v>0</v>
      </c>
      <c r="AF94" s="58">
        <f t="shared" ca="1" si="62"/>
        <v>0</v>
      </c>
      <c r="AG94" s="58">
        <f t="shared" ca="1" si="63"/>
        <v>0</v>
      </c>
      <c r="AH94" s="58">
        <f t="shared" ca="1" si="96"/>
        <v>39</v>
      </c>
      <c r="AJ94" s="56">
        <f t="shared" ca="1" si="64"/>
        <v>0</v>
      </c>
      <c r="AK94" s="76">
        <f t="shared" ca="1" si="65"/>
        <v>0</v>
      </c>
      <c r="AL94" s="55">
        <f t="shared" ca="1" si="66"/>
        <v>0</v>
      </c>
      <c r="AM94" s="56">
        <f t="shared" ca="1" si="67"/>
        <v>0</v>
      </c>
      <c r="AN94" s="55">
        <f t="shared" ca="1" si="68"/>
        <v>5066.8835655600906</v>
      </c>
      <c r="AO94" s="55">
        <f t="shared" ca="1" si="69"/>
        <v>0</v>
      </c>
      <c r="AP94" s="55">
        <f ca="1">AN94-MAX(AN94:$AN$258)</f>
        <v>-633.4564585706521</v>
      </c>
      <c r="AQ94" s="56">
        <f ca="1">(AN94-MAX(AN94:$AN$258))/MAX(AN94:$AN$258)</f>
        <v>-0.11112608298611963</v>
      </c>
      <c r="AS94" s="55">
        <f t="shared" si="70"/>
        <v>-1.8000000000000682E-2</v>
      </c>
      <c r="AT94" s="55">
        <f t="shared" si="87"/>
        <v>0</v>
      </c>
      <c r="AU94" s="55">
        <f t="shared" si="88"/>
        <v>1.8000000000000682E-2</v>
      </c>
      <c r="AV94" s="55">
        <f ca="1">IF(AV95=0,AVERAGE(AT94:OFFSET(AT94,$AZ$3-1,0)),(AV95*($AZ$3-1)+AT94)/$AZ$3)</f>
        <v>6.4918965611030263E-2</v>
      </c>
      <c r="AW94" s="55">
        <f ca="1">IF(AW95=0,AVERAGE(AU94:OFFSET(AU94,$AZ$3-1,0)),(AW95*($AZ$3-1)+AU94)/$AZ$3)</f>
        <v>6.0458235802610685E-2</v>
      </c>
      <c r="AX94" s="55">
        <f t="shared" ca="1" si="89"/>
        <v>1.0737820042083821</v>
      </c>
      <c r="AY94" s="55"/>
      <c r="AZ94" s="55">
        <f t="shared" ca="1" si="71"/>
        <v>51.778923822722305</v>
      </c>
      <c r="BB94" s="58">
        <f t="shared" ca="1" si="72"/>
        <v>0</v>
      </c>
      <c r="BC94" s="58">
        <f t="shared" ca="1" si="73"/>
        <v>0</v>
      </c>
      <c r="BD94" s="58">
        <f t="shared" ca="1" si="91"/>
        <v>0</v>
      </c>
      <c r="BE94" s="58">
        <f t="shared" ca="1" si="97"/>
        <v>94</v>
      </c>
      <c r="BG94" s="56">
        <f t="shared" ca="1" si="74"/>
        <v>0</v>
      </c>
      <c r="BH94" s="55">
        <f t="shared" ca="1" si="75"/>
        <v>0</v>
      </c>
      <c r="BI94" s="55">
        <f t="shared" ca="1" si="76"/>
        <v>0</v>
      </c>
      <c r="BJ94" s="56">
        <f t="shared" ca="1" si="77"/>
        <v>0</v>
      </c>
      <c r="BK94" s="55">
        <f t="shared" ca="1" si="78"/>
        <v>5104.7493693100787</v>
      </c>
      <c r="BL94" s="55">
        <f t="shared" ca="1" si="79"/>
        <v>0</v>
      </c>
      <c r="BM94" s="55">
        <f ca="1">BK94-MAX(BK94:$BK$258)</f>
        <v>-595.59065482066399</v>
      </c>
      <c r="BN94" s="56">
        <f ca="1">(BK94-MAX(BK94:$BK$258))/MAX(BK94:$BK$258)</f>
        <v>-0.10448335578218194</v>
      </c>
      <c r="BO94" s="17"/>
      <c r="BP94" s="55">
        <f t="shared" ca="1" si="80"/>
        <v>6.9442697194615599</v>
      </c>
      <c r="BR94" s="58">
        <f t="shared" ca="1" si="94"/>
        <v>0</v>
      </c>
      <c r="BS94" s="58">
        <f t="shared" ca="1" si="81"/>
        <v>0</v>
      </c>
      <c r="BT94" s="58">
        <f t="shared" ca="1" si="92"/>
        <v>0</v>
      </c>
      <c r="BU94" s="58">
        <f t="shared" ca="1" si="82"/>
        <v>94</v>
      </c>
      <c r="BW94" s="56">
        <f t="shared" ca="1" si="83"/>
        <v>0</v>
      </c>
      <c r="BX94" s="76">
        <f t="shared" ca="1" si="84"/>
        <v>0</v>
      </c>
      <c r="BY94" s="55">
        <f t="shared" ca="1" si="93"/>
        <v>0</v>
      </c>
      <c r="BZ94" s="56">
        <f t="shared" ca="1" si="90"/>
        <v>0</v>
      </c>
      <c r="CA94" s="55">
        <f t="shared" ca="1" si="98"/>
        <v>5046.0677854557398</v>
      </c>
      <c r="CB94" s="55">
        <f t="shared" ca="1" si="52"/>
        <v>0</v>
      </c>
      <c r="CC94" s="55">
        <f ca="1">CA94-MAX($CA94:CA$258)</f>
        <v>-654.27223867500288</v>
      </c>
      <c r="CD94" s="56">
        <f ca="1">(CA94-MAX($CA94:CA$258))/MAX($CA94:CA$258)</f>
        <v>-0.11477775639792194</v>
      </c>
    </row>
    <row r="95" spans="1:82" s="58" customFormat="1" x14ac:dyDescent="0.25">
      <c r="A95" s="54">
        <v>44110</v>
      </c>
      <c r="B95" s="55">
        <v>8.2759999999999998</v>
      </c>
      <c r="C95" s="55">
        <v>8.5380000000000003</v>
      </c>
      <c r="D95" s="55">
        <v>8.2639999999999993</v>
      </c>
      <c r="E95" s="55">
        <v>8.5190000000000001</v>
      </c>
      <c r="F95" s="56">
        <f t="shared" si="53"/>
        <v>3.3106960950763931E-2</v>
      </c>
      <c r="G95" s="57"/>
      <c r="H95" s="56"/>
      <c r="I95" s="17"/>
      <c r="J95" s="55">
        <f ca="1">AVERAGE(E95:OFFSET(E95,$J$3-1,0))</f>
        <v>8.2121999999999993</v>
      </c>
      <c r="K95" s="55">
        <f ca="1">AVERAGE(E95:OFFSET(E95,$K$3-1,0))</f>
        <v>8.5628333333333337</v>
      </c>
      <c r="M95" s="58">
        <f t="shared" ca="1" si="85"/>
        <v>0</v>
      </c>
      <c r="N95" s="58">
        <f t="shared" ca="1" si="54"/>
        <v>0</v>
      </c>
      <c r="O95" s="58">
        <f t="shared" ca="1" si="55"/>
        <v>0</v>
      </c>
      <c r="P95" s="58">
        <f t="shared" ca="1" si="95"/>
        <v>67</v>
      </c>
      <c r="R95" s="56">
        <f t="shared" ca="1" si="56"/>
        <v>0</v>
      </c>
      <c r="S95" s="76">
        <f t="shared" ca="1" si="57"/>
        <v>0</v>
      </c>
      <c r="T95" s="55">
        <f t="shared" ca="1" si="58"/>
        <v>0</v>
      </c>
      <c r="U95" s="56">
        <f t="shared" ca="1" si="59"/>
        <v>0</v>
      </c>
      <c r="V95" s="55">
        <f t="shared" ca="1" si="60"/>
        <v>4792.685577861349</v>
      </c>
      <c r="W95" s="55">
        <f t="shared" ca="1" si="61"/>
        <v>0</v>
      </c>
      <c r="X95" s="55">
        <f ca="1">V95-MAX(V95:$V$258)</f>
        <v>-676.38360576946798</v>
      </c>
      <c r="Y95" s="56">
        <f ca="1">(V95-MAX(V95:$V$258))/MAX(V95:$V$258)</f>
        <v>-0.12367435537182747</v>
      </c>
      <c r="Z95" s="56"/>
      <c r="AA95" s="17"/>
      <c r="AB95" s="55">
        <f ca="1">E95*(2/($AB$3+1))+IF(AB96=0,AVERAGE(E96:OFFSET(E96,$AB$3-1,0))*(1-(2/($AB$3+1))),AB96*(1-(2/($AB$3+1))))</f>
        <v>8.2642455925915961</v>
      </c>
      <c r="AC95" s="59">
        <f ca="1">E95*(2/($AC$3+1))+IF(AC96=0,AVERAGE(E96:OFFSET(E96,$AC$3-1,0))*(1-(2/($AC$3+1))),AC96*(1-(2/($AC$3+1))))</f>
        <v>8.4769283631285113</v>
      </c>
      <c r="AE95" s="58">
        <f t="shared" ca="1" si="86"/>
        <v>0</v>
      </c>
      <c r="AF95" s="58">
        <f t="shared" ca="1" si="62"/>
        <v>0</v>
      </c>
      <c r="AG95" s="58">
        <f t="shared" ca="1" si="63"/>
        <v>0</v>
      </c>
      <c r="AH95" s="58">
        <f t="shared" ca="1" si="96"/>
        <v>38</v>
      </c>
      <c r="AJ95" s="56">
        <f t="shared" ca="1" si="64"/>
        <v>0</v>
      </c>
      <c r="AK95" s="76">
        <f t="shared" ca="1" si="65"/>
        <v>0</v>
      </c>
      <c r="AL95" s="55">
        <f t="shared" ca="1" si="66"/>
        <v>0</v>
      </c>
      <c r="AM95" s="56">
        <f t="shared" ca="1" si="67"/>
        <v>0</v>
      </c>
      <c r="AN95" s="55">
        <f t="shared" ca="1" si="68"/>
        <v>5066.8835655600906</v>
      </c>
      <c r="AO95" s="55">
        <f t="shared" ca="1" si="69"/>
        <v>0</v>
      </c>
      <c r="AP95" s="55">
        <f ca="1">AN95-MAX(AN95:$AN$258)</f>
        <v>-633.4564585706521</v>
      </c>
      <c r="AQ95" s="56">
        <f ca="1">(AN95-MAX(AN95:$AN$258))/MAX(AN95:$AN$258)</f>
        <v>-0.11112608298611963</v>
      </c>
      <c r="AS95" s="55">
        <f t="shared" si="70"/>
        <v>0.27299999999999969</v>
      </c>
      <c r="AT95" s="55">
        <f t="shared" si="87"/>
        <v>0.27299999999999969</v>
      </c>
      <c r="AU95" s="55">
        <f t="shared" si="88"/>
        <v>0</v>
      </c>
      <c r="AV95" s="55">
        <f ca="1">IF(AV96=0,AVERAGE(AT95:OFFSET(AT95,$AZ$3-1,0)),(AV96*($AZ$3-1)+AT95)/$AZ$3)</f>
        <v>6.9912732196494132E-2</v>
      </c>
      <c r="AW95" s="55">
        <f ca="1">IF(AW96=0,AVERAGE(AU95:OFFSET(AU95,$AZ$3-1,0)),(AW96*($AZ$3-1)+AU95)/$AZ$3)</f>
        <v>6.3724253941272999E-2</v>
      </c>
      <c r="AX95" s="55">
        <f t="shared" ca="1" si="89"/>
        <v>1.097113388897802</v>
      </c>
      <c r="AY95" s="55"/>
      <c r="AZ95" s="55">
        <f t="shared" ca="1" si="71"/>
        <v>52.31540624870177</v>
      </c>
      <c r="BB95" s="58">
        <f t="shared" ca="1" si="72"/>
        <v>0</v>
      </c>
      <c r="BC95" s="58">
        <f t="shared" ca="1" si="73"/>
        <v>0</v>
      </c>
      <c r="BD95" s="58">
        <f t="shared" ca="1" si="91"/>
        <v>0</v>
      </c>
      <c r="BE95" s="58">
        <f t="shared" ca="1" si="97"/>
        <v>93</v>
      </c>
      <c r="BG95" s="56">
        <f t="shared" ca="1" si="74"/>
        <v>0</v>
      </c>
      <c r="BH95" s="55">
        <f t="shared" ca="1" si="75"/>
        <v>0</v>
      </c>
      <c r="BI95" s="55">
        <f t="shared" ca="1" si="76"/>
        <v>0</v>
      </c>
      <c r="BJ95" s="56">
        <f t="shared" ca="1" si="77"/>
        <v>0</v>
      </c>
      <c r="BK95" s="55">
        <f t="shared" ca="1" si="78"/>
        <v>5104.7493693100787</v>
      </c>
      <c r="BL95" s="55">
        <f t="shared" ca="1" si="79"/>
        <v>0</v>
      </c>
      <c r="BM95" s="55">
        <f ca="1">BK95-MAX(BK95:$BK$258)</f>
        <v>-595.59065482066399</v>
      </c>
      <c r="BN95" s="56">
        <f ca="1">(BK95-MAX(BK95:$BK$258))/MAX(BK95:$BK$258)</f>
        <v>-0.10448335578218194</v>
      </c>
      <c r="BO95" s="17"/>
      <c r="BP95" s="55">
        <f t="shared" ca="1" si="80"/>
        <v>0.98387861545756738</v>
      </c>
      <c r="BR95" s="58">
        <f t="shared" ca="1" si="94"/>
        <v>0</v>
      </c>
      <c r="BS95" s="58">
        <f t="shared" ca="1" si="81"/>
        <v>0</v>
      </c>
      <c r="BT95" s="58">
        <f t="shared" ca="1" si="92"/>
        <v>0</v>
      </c>
      <c r="BU95" s="58">
        <f t="shared" ca="1" si="82"/>
        <v>93</v>
      </c>
      <c r="BW95" s="56">
        <f t="shared" ca="1" si="83"/>
        <v>0</v>
      </c>
      <c r="BX95" s="76">
        <f t="shared" ca="1" si="84"/>
        <v>0</v>
      </c>
      <c r="BY95" s="55">
        <f t="shared" ca="1" si="93"/>
        <v>0</v>
      </c>
      <c r="BZ95" s="56">
        <f t="shared" ca="1" si="90"/>
        <v>0</v>
      </c>
      <c r="CA95" s="55">
        <f t="shared" ca="1" si="98"/>
        <v>5046.0677854557398</v>
      </c>
      <c r="CB95" s="55">
        <f t="shared" ca="1" si="52"/>
        <v>0</v>
      </c>
      <c r="CC95" s="55">
        <f ca="1">CA95-MAX($CA95:CA$258)</f>
        <v>-654.27223867500288</v>
      </c>
      <c r="CD95" s="56">
        <f ca="1">(CA95-MAX($CA95:CA$258))/MAX($CA95:CA$258)</f>
        <v>-0.11477775639792194</v>
      </c>
    </row>
    <row r="96" spans="1:82" s="58" customFormat="1" x14ac:dyDescent="0.25">
      <c r="A96" s="54">
        <v>44109</v>
      </c>
      <c r="B96" s="55">
        <v>8.2650000000000006</v>
      </c>
      <c r="C96" s="55">
        <v>8.2959999999999994</v>
      </c>
      <c r="D96" s="55">
        <v>8.1739999999999995</v>
      </c>
      <c r="E96" s="55">
        <v>8.2460000000000004</v>
      </c>
      <c r="F96" s="56">
        <f t="shared" si="53"/>
        <v>1.4268142681426843E-2</v>
      </c>
      <c r="G96" s="57"/>
      <c r="H96" s="56"/>
      <c r="I96" s="17"/>
      <c r="J96" s="55">
        <f ca="1">AVERAGE(E96:OFFSET(E96,$J$3-1,0))</f>
        <v>8.1121999999999996</v>
      </c>
      <c r="K96" s="55">
        <f ca="1">AVERAGE(E96:OFFSET(E96,$K$3-1,0))</f>
        <v>8.5826333333333356</v>
      </c>
      <c r="M96" s="58">
        <f t="shared" ca="1" si="85"/>
        <v>0</v>
      </c>
      <c r="N96" s="58">
        <f t="shared" ca="1" si="54"/>
        <v>0</v>
      </c>
      <c r="O96" s="58">
        <f t="shared" ca="1" si="55"/>
        <v>0</v>
      </c>
      <c r="P96" s="58">
        <f t="shared" ca="1" si="95"/>
        <v>66</v>
      </c>
      <c r="R96" s="56">
        <f t="shared" ca="1" si="56"/>
        <v>0</v>
      </c>
      <c r="S96" s="76">
        <f t="shared" ca="1" si="57"/>
        <v>0</v>
      </c>
      <c r="T96" s="55">
        <f t="shared" ca="1" si="58"/>
        <v>0</v>
      </c>
      <c r="U96" s="56">
        <f t="shared" ca="1" si="59"/>
        <v>0</v>
      </c>
      <c r="V96" s="55">
        <f t="shared" ca="1" si="60"/>
        <v>4792.685577861349</v>
      </c>
      <c r="W96" s="55">
        <f t="shared" ca="1" si="61"/>
        <v>0</v>
      </c>
      <c r="X96" s="55">
        <f ca="1">V96-MAX(V96:$V$258)</f>
        <v>-676.38360576946798</v>
      </c>
      <c r="Y96" s="56">
        <f ca="1">(V96-MAX(V96:$V$258))/MAX(V96:$V$258)</f>
        <v>-0.12367435537182747</v>
      </c>
      <c r="Z96" s="56"/>
      <c r="AA96" s="17"/>
      <c r="AB96" s="55">
        <f ca="1">E96*(2/($AB$3+1))+IF(AB97=0,AVERAGE(E97:OFFSET(E97,$AB$3-1,0))*(1-(2/($AB$3+1))),AB97*(1-(2/($AB$3+1))))</f>
        <v>8.1368683888873932</v>
      </c>
      <c r="AC96" s="59">
        <f ca="1">E96*(2/($AC$3+1))+IF(AC97=0,AVERAGE(E97:OFFSET(E97,$AC$3-1,0))*(1-(2/($AC$3+1))),AC97*(1-(2/($AC$3+1))))</f>
        <v>8.4740268709304765</v>
      </c>
      <c r="AE96" s="58">
        <f t="shared" ca="1" si="86"/>
        <v>0</v>
      </c>
      <c r="AF96" s="58">
        <f t="shared" ca="1" si="62"/>
        <v>0</v>
      </c>
      <c r="AG96" s="58">
        <f t="shared" ca="1" si="63"/>
        <v>0</v>
      </c>
      <c r="AH96" s="58">
        <f t="shared" ca="1" si="96"/>
        <v>37</v>
      </c>
      <c r="AJ96" s="56">
        <f t="shared" ca="1" si="64"/>
        <v>0</v>
      </c>
      <c r="AK96" s="76">
        <f t="shared" ca="1" si="65"/>
        <v>0</v>
      </c>
      <c r="AL96" s="55">
        <f t="shared" ca="1" si="66"/>
        <v>0</v>
      </c>
      <c r="AM96" s="56">
        <f t="shared" ca="1" si="67"/>
        <v>0</v>
      </c>
      <c r="AN96" s="55">
        <f t="shared" ca="1" si="68"/>
        <v>5066.8835655600906</v>
      </c>
      <c r="AO96" s="55">
        <f t="shared" ca="1" si="69"/>
        <v>0</v>
      </c>
      <c r="AP96" s="55">
        <f ca="1">AN96-MAX(AN96:$AN$258)</f>
        <v>-633.4564585706521</v>
      </c>
      <c r="AQ96" s="56">
        <f ca="1">(AN96-MAX(AN96:$AN$258))/MAX(AN96:$AN$258)</f>
        <v>-0.11112608298611963</v>
      </c>
      <c r="AS96" s="55">
        <f t="shared" si="70"/>
        <v>0.11599999999999966</v>
      </c>
      <c r="AT96" s="55">
        <f t="shared" si="87"/>
        <v>0.11599999999999966</v>
      </c>
      <c r="AU96" s="55">
        <f t="shared" si="88"/>
        <v>0</v>
      </c>
      <c r="AV96" s="55">
        <f ca="1">IF(AV97=0,AVERAGE(AT96:OFFSET(AT96,$AZ$3-1,0)),(AV97*($AZ$3-1)+AT96)/$AZ$3)</f>
        <v>5.4290634673147549E-2</v>
      </c>
      <c r="AW96" s="55">
        <f ca="1">IF(AW97=0,AVERAGE(AU96:OFFSET(AU96,$AZ$3-1,0)),(AW97*($AZ$3-1)+AU96)/$AZ$3)</f>
        <v>6.8626119629063231E-2</v>
      </c>
      <c r="AX96" s="55">
        <f t="shared" ca="1" si="89"/>
        <v>0.79110745247725489</v>
      </c>
      <c r="AY96" s="55"/>
      <c r="AZ96" s="55">
        <f t="shared" ca="1" si="71"/>
        <v>44.168620446701041</v>
      </c>
      <c r="BB96" s="58">
        <f t="shared" ca="1" si="72"/>
        <v>0</v>
      </c>
      <c r="BC96" s="58">
        <f t="shared" ca="1" si="73"/>
        <v>0</v>
      </c>
      <c r="BD96" s="58">
        <f t="shared" ca="1" si="91"/>
        <v>0</v>
      </c>
      <c r="BE96" s="58">
        <f t="shared" ca="1" si="97"/>
        <v>92</v>
      </c>
      <c r="BG96" s="56">
        <f t="shared" ca="1" si="74"/>
        <v>0</v>
      </c>
      <c r="BH96" s="55">
        <f t="shared" ca="1" si="75"/>
        <v>0</v>
      </c>
      <c r="BI96" s="55">
        <f t="shared" ca="1" si="76"/>
        <v>0</v>
      </c>
      <c r="BJ96" s="56">
        <f t="shared" ca="1" si="77"/>
        <v>0</v>
      </c>
      <c r="BK96" s="55">
        <f t="shared" ca="1" si="78"/>
        <v>5104.7493693100787</v>
      </c>
      <c r="BL96" s="55">
        <f t="shared" ca="1" si="79"/>
        <v>0</v>
      </c>
      <c r="BM96" s="55">
        <f ca="1">BK96-MAX(BK96:$BK$258)</f>
        <v>-595.59065482066399</v>
      </c>
      <c r="BN96" s="56">
        <f ca="1">(BK96-MAX(BK96:$BK$258))/MAX(BK96:$BK$258)</f>
        <v>-0.10448335578218194</v>
      </c>
      <c r="BO96" s="17"/>
      <c r="BP96" s="55">
        <f t="shared" ca="1" si="80"/>
        <v>-4.5380875202593156</v>
      </c>
      <c r="BR96" s="58">
        <f t="shared" ca="1" si="94"/>
        <v>0</v>
      </c>
      <c r="BS96" s="58">
        <f t="shared" ca="1" si="81"/>
        <v>0</v>
      </c>
      <c r="BT96" s="58">
        <f t="shared" ca="1" si="92"/>
        <v>0</v>
      </c>
      <c r="BU96" s="58">
        <f t="shared" ca="1" si="82"/>
        <v>92</v>
      </c>
      <c r="BW96" s="56">
        <f t="shared" ca="1" si="83"/>
        <v>0</v>
      </c>
      <c r="BX96" s="76">
        <f t="shared" ca="1" si="84"/>
        <v>0</v>
      </c>
      <c r="BY96" s="55">
        <f t="shared" ca="1" si="93"/>
        <v>0</v>
      </c>
      <c r="BZ96" s="56">
        <f t="shared" ca="1" si="90"/>
        <v>0</v>
      </c>
      <c r="CA96" s="55">
        <f t="shared" ca="1" si="98"/>
        <v>5046.0677854557398</v>
      </c>
      <c r="CB96" s="55">
        <f t="shared" ca="1" si="52"/>
        <v>0</v>
      </c>
      <c r="CC96" s="55">
        <f ca="1">CA96-MAX($CA96:CA$258)</f>
        <v>-654.27223867500288</v>
      </c>
      <c r="CD96" s="56">
        <f ca="1">(CA96-MAX($CA96:CA$258))/MAX($CA96:CA$258)</f>
        <v>-0.11477775639792194</v>
      </c>
    </row>
    <row r="97" spans="1:82" s="58" customFormat="1" x14ac:dyDescent="0.25">
      <c r="A97" s="54">
        <v>44106</v>
      </c>
      <c r="B97" s="55">
        <v>8.0039999999999996</v>
      </c>
      <c r="C97" s="55">
        <v>8.1300000000000008</v>
      </c>
      <c r="D97" s="55">
        <v>7.9980000000000002</v>
      </c>
      <c r="E97" s="55">
        <v>8.1300000000000008</v>
      </c>
      <c r="F97" s="56">
        <f t="shared" si="53"/>
        <v>6.4372369398366658E-3</v>
      </c>
      <c r="G97" s="57"/>
      <c r="H97" s="56"/>
      <c r="I97" s="17"/>
      <c r="J97" s="55">
        <f ca="1">AVERAGE(E97:OFFSET(E97,$J$3-1,0))</f>
        <v>8.1021999999999998</v>
      </c>
      <c r="K97" s="55">
        <f ca="1">AVERAGE(E97:OFFSET(E97,$K$3-1,0))</f>
        <v>8.611933333333333</v>
      </c>
      <c r="M97" s="58">
        <f t="shared" ca="1" si="85"/>
        <v>0</v>
      </c>
      <c r="N97" s="58">
        <f t="shared" ca="1" si="54"/>
        <v>0</v>
      </c>
      <c r="O97" s="58">
        <f t="shared" ca="1" si="55"/>
        <v>0</v>
      </c>
      <c r="P97" s="58">
        <f t="shared" ca="1" si="95"/>
        <v>65</v>
      </c>
      <c r="R97" s="56">
        <f t="shared" ca="1" si="56"/>
        <v>0</v>
      </c>
      <c r="S97" s="76">
        <f t="shared" ca="1" si="57"/>
        <v>0</v>
      </c>
      <c r="T97" s="55">
        <f t="shared" ca="1" si="58"/>
        <v>0</v>
      </c>
      <c r="U97" s="56">
        <f t="shared" ca="1" si="59"/>
        <v>0</v>
      </c>
      <c r="V97" s="55">
        <f t="shared" ca="1" si="60"/>
        <v>4792.685577861349</v>
      </c>
      <c r="W97" s="55">
        <f t="shared" ca="1" si="61"/>
        <v>0</v>
      </c>
      <c r="X97" s="55">
        <f ca="1">V97-MAX(V97:$V$258)</f>
        <v>-676.38360576946798</v>
      </c>
      <c r="Y97" s="56">
        <f ca="1">(V97-MAX(V97:$V$258))/MAX(V97:$V$258)</f>
        <v>-0.12367435537182747</v>
      </c>
      <c r="Z97" s="56"/>
      <c r="AA97" s="17"/>
      <c r="AB97" s="55">
        <f ca="1">E97*(2/($AB$3+1))+IF(AB98=0,AVERAGE(E98:OFFSET(E98,$AB$3-1,0))*(1-(2/($AB$3+1))),AB98*(1-(2/($AB$3+1))))</f>
        <v>8.0823025833310869</v>
      </c>
      <c r="AC97" s="59">
        <f ca="1">E97*(2/($AC$3+1))+IF(AC98=0,AVERAGE(E98:OFFSET(E98,$AC$3-1,0))*(1-(2/($AC$3+1))),AC98*(1-(2/($AC$3+1))))</f>
        <v>8.4897528620291283</v>
      </c>
      <c r="AE97" s="58">
        <f t="shared" ca="1" si="86"/>
        <v>0</v>
      </c>
      <c r="AF97" s="58">
        <f t="shared" ca="1" si="62"/>
        <v>0</v>
      </c>
      <c r="AG97" s="58">
        <f t="shared" ca="1" si="63"/>
        <v>0</v>
      </c>
      <c r="AH97" s="58">
        <f t="shared" ca="1" si="96"/>
        <v>36</v>
      </c>
      <c r="AJ97" s="56">
        <f t="shared" ca="1" si="64"/>
        <v>0</v>
      </c>
      <c r="AK97" s="76">
        <f t="shared" ca="1" si="65"/>
        <v>0</v>
      </c>
      <c r="AL97" s="55">
        <f t="shared" ca="1" si="66"/>
        <v>0</v>
      </c>
      <c r="AM97" s="56">
        <f t="shared" ca="1" si="67"/>
        <v>0</v>
      </c>
      <c r="AN97" s="55">
        <f t="shared" ca="1" si="68"/>
        <v>5066.8835655600906</v>
      </c>
      <c r="AO97" s="55">
        <f t="shared" ca="1" si="69"/>
        <v>0</v>
      </c>
      <c r="AP97" s="55">
        <f ca="1">AN97-MAX(AN97:$AN$258)</f>
        <v>-633.4564585706521</v>
      </c>
      <c r="AQ97" s="56">
        <f ca="1">(AN97-MAX(AN97:$AN$258))/MAX(AN97:$AN$258)</f>
        <v>-0.11112608298611963</v>
      </c>
      <c r="AS97" s="55">
        <f t="shared" si="70"/>
        <v>5.2000000000001378E-2</v>
      </c>
      <c r="AT97" s="55">
        <f t="shared" si="87"/>
        <v>5.2000000000001378E-2</v>
      </c>
      <c r="AU97" s="55">
        <f t="shared" si="88"/>
        <v>0</v>
      </c>
      <c r="AV97" s="55">
        <f ca="1">IF(AV98=0,AVERAGE(AT97:OFFSET(AT97,$AZ$3-1,0)),(AV98*($AZ$3-1)+AT97)/$AZ$3)</f>
        <v>4.9543760417235849E-2</v>
      </c>
      <c r="AW97" s="55">
        <f ca="1">IF(AW98=0,AVERAGE(AU97:OFFSET(AU97,$AZ$3-1,0)),(AW98*($AZ$3-1)+AU97)/$AZ$3)</f>
        <v>7.3905051908221941E-2</v>
      </c>
      <c r="AX97" s="55">
        <f t="shared" ca="1" si="89"/>
        <v>0.67037041633853589</v>
      </c>
      <c r="AY97" s="55"/>
      <c r="AZ97" s="55">
        <f t="shared" ca="1" si="71"/>
        <v>40.133039341536751</v>
      </c>
      <c r="BB97" s="58">
        <f t="shared" ca="1" si="72"/>
        <v>0</v>
      </c>
      <c r="BC97" s="58">
        <f t="shared" ca="1" si="73"/>
        <v>0</v>
      </c>
      <c r="BD97" s="58">
        <f t="shared" ca="1" si="91"/>
        <v>0</v>
      </c>
      <c r="BE97" s="58">
        <f t="shared" ca="1" si="97"/>
        <v>91</v>
      </c>
      <c r="BG97" s="56">
        <f t="shared" ca="1" si="74"/>
        <v>0</v>
      </c>
      <c r="BH97" s="55">
        <f t="shared" ca="1" si="75"/>
        <v>0</v>
      </c>
      <c r="BI97" s="55">
        <f t="shared" ca="1" si="76"/>
        <v>0</v>
      </c>
      <c r="BJ97" s="56">
        <f t="shared" ca="1" si="77"/>
        <v>0</v>
      </c>
      <c r="BK97" s="55">
        <f t="shared" ca="1" si="78"/>
        <v>5104.7493693100787</v>
      </c>
      <c r="BL97" s="55">
        <f t="shared" ca="1" si="79"/>
        <v>0</v>
      </c>
      <c r="BM97" s="55">
        <f ca="1">BK97-MAX(BK97:$BK$258)</f>
        <v>-595.59065482066399</v>
      </c>
      <c r="BN97" s="56">
        <f ca="1">(BK97-MAX(BK97:$BK$258))/MAX(BK97:$BK$258)</f>
        <v>-0.10448335578218194</v>
      </c>
      <c r="BO97" s="17"/>
      <c r="BP97" s="55">
        <f t="shared" ca="1" si="80"/>
        <v>-7.4664238561347513</v>
      </c>
      <c r="BR97" s="58">
        <f t="shared" ca="1" si="94"/>
        <v>0</v>
      </c>
      <c r="BS97" s="58">
        <f t="shared" ca="1" si="81"/>
        <v>0</v>
      </c>
      <c r="BT97" s="58">
        <f t="shared" ca="1" si="92"/>
        <v>0</v>
      </c>
      <c r="BU97" s="58">
        <f t="shared" ca="1" si="82"/>
        <v>91</v>
      </c>
      <c r="BW97" s="56">
        <f t="shared" ca="1" si="83"/>
        <v>0</v>
      </c>
      <c r="BX97" s="76">
        <f t="shared" ca="1" si="84"/>
        <v>0</v>
      </c>
      <c r="BY97" s="55">
        <f t="shared" ca="1" si="93"/>
        <v>0</v>
      </c>
      <c r="BZ97" s="56">
        <f t="shared" ca="1" si="90"/>
        <v>0</v>
      </c>
      <c r="CA97" s="55">
        <f t="shared" ca="1" si="98"/>
        <v>5046.0677854557398</v>
      </c>
      <c r="CB97" s="55">
        <f t="shared" ca="1" si="52"/>
        <v>0</v>
      </c>
      <c r="CC97" s="55">
        <f ca="1">CA97-MAX($CA97:CA$258)</f>
        <v>-654.27223867500288</v>
      </c>
      <c r="CD97" s="56">
        <f ca="1">(CA97-MAX($CA97:CA$258))/MAX($CA97:CA$258)</f>
        <v>-0.11477775639792194</v>
      </c>
    </row>
    <row r="98" spans="1:82" s="58" customFormat="1" x14ac:dyDescent="0.25">
      <c r="A98" s="54">
        <v>44105</v>
      </c>
      <c r="B98" s="55">
        <v>8.173</v>
      </c>
      <c r="C98" s="55">
        <v>8.218</v>
      </c>
      <c r="D98" s="55">
        <v>8.0410000000000004</v>
      </c>
      <c r="E98" s="55">
        <v>8.0779999999999994</v>
      </c>
      <c r="F98" s="56">
        <f t="shared" si="53"/>
        <v>-1.2363996043520675E-3</v>
      </c>
      <c r="G98" s="57"/>
      <c r="H98" s="56"/>
      <c r="I98" s="17"/>
      <c r="J98" s="55">
        <f ca="1">AVERAGE(E98:OFFSET(E98,$J$3-1,0))</f>
        <v>8.0303999999999984</v>
      </c>
      <c r="K98" s="55">
        <f ca="1">AVERAGE(E98:OFFSET(E98,$K$3-1,0))</f>
        <v>8.6378000000000004</v>
      </c>
      <c r="M98" s="58">
        <f t="shared" ca="1" si="85"/>
        <v>0</v>
      </c>
      <c r="N98" s="58">
        <f t="shared" ca="1" si="54"/>
        <v>0</v>
      </c>
      <c r="O98" s="58">
        <f t="shared" ca="1" si="55"/>
        <v>0</v>
      </c>
      <c r="P98" s="58">
        <f t="shared" ca="1" si="95"/>
        <v>64</v>
      </c>
      <c r="R98" s="56">
        <f t="shared" ca="1" si="56"/>
        <v>0</v>
      </c>
      <c r="S98" s="76">
        <f t="shared" ca="1" si="57"/>
        <v>0</v>
      </c>
      <c r="T98" s="55">
        <f t="shared" ca="1" si="58"/>
        <v>0</v>
      </c>
      <c r="U98" s="56">
        <f t="shared" ca="1" si="59"/>
        <v>0</v>
      </c>
      <c r="V98" s="55">
        <f t="shared" ca="1" si="60"/>
        <v>4792.685577861349</v>
      </c>
      <c r="W98" s="55">
        <f t="shared" ca="1" si="61"/>
        <v>0</v>
      </c>
      <c r="X98" s="55">
        <f ca="1">V98-MAX(V98:$V$258)</f>
        <v>-676.38360576946798</v>
      </c>
      <c r="Y98" s="56">
        <f ca="1">(V98-MAX(V98:$V$258))/MAX(V98:$V$258)</f>
        <v>-0.12367435537182747</v>
      </c>
      <c r="Z98" s="56"/>
      <c r="AA98" s="17"/>
      <c r="AB98" s="55">
        <f ca="1">E98*(2/($AB$3+1))+IF(AB99=0,AVERAGE(E99:OFFSET(E99,$AB$3-1,0))*(1-(2/($AB$3+1))),AB99*(1-(2/($AB$3+1))))</f>
        <v>8.0584538749966299</v>
      </c>
      <c r="AC98" s="59">
        <f ca="1">E98*(2/($AC$3+1))+IF(AC99=0,AVERAGE(E99:OFFSET(E99,$AC$3-1,0))*(1-(2/($AC$3+1))),AC99*(1-(2/($AC$3+1))))</f>
        <v>8.5145634042380323</v>
      </c>
      <c r="AE98" s="58">
        <f t="shared" ca="1" si="86"/>
        <v>0</v>
      </c>
      <c r="AF98" s="58">
        <f t="shared" ca="1" si="62"/>
        <v>0</v>
      </c>
      <c r="AG98" s="58">
        <f t="shared" ca="1" si="63"/>
        <v>0</v>
      </c>
      <c r="AH98" s="58">
        <f t="shared" ca="1" si="96"/>
        <v>35</v>
      </c>
      <c r="AJ98" s="56">
        <f t="shared" ca="1" si="64"/>
        <v>0</v>
      </c>
      <c r="AK98" s="76">
        <f t="shared" ca="1" si="65"/>
        <v>0</v>
      </c>
      <c r="AL98" s="55">
        <f t="shared" ca="1" si="66"/>
        <v>0</v>
      </c>
      <c r="AM98" s="56">
        <f t="shared" ca="1" si="67"/>
        <v>0</v>
      </c>
      <c r="AN98" s="55">
        <f t="shared" ca="1" si="68"/>
        <v>5066.8835655600906</v>
      </c>
      <c r="AO98" s="55">
        <f t="shared" ca="1" si="69"/>
        <v>0</v>
      </c>
      <c r="AP98" s="55">
        <f ca="1">AN98-MAX(AN98:$AN$258)</f>
        <v>-633.4564585706521</v>
      </c>
      <c r="AQ98" s="56">
        <f ca="1">(AN98-MAX(AN98:$AN$258))/MAX(AN98:$AN$258)</f>
        <v>-0.11112608298611963</v>
      </c>
      <c r="AS98" s="55">
        <f t="shared" si="70"/>
        <v>-9.9999999999997868E-3</v>
      </c>
      <c r="AT98" s="55">
        <f t="shared" si="87"/>
        <v>0</v>
      </c>
      <c r="AU98" s="55">
        <f t="shared" si="88"/>
        <v>9.9999999999997868E-3</v>
      </c>
      <c r="AV98" s="55">
        <f ca="1">IF(AV99=0,AVERAGE(AT98:OFFSET(AT98,$AZ$3-1,0)),(AV99*($AZ$3-1)+AT98)/$AZ$3)</f>
        <v>4.9354818910869271E-2</v>
      </c>
      <c r="AW98" s="55">
        <f ca="1">IF(AW99=0,AVERAGE(AU98:OFFSET(AU98,$AZ$3-1,0)),(AW99*($AZ$3-1)+AU98)/$AZ$3)</f>
        <v>7.9590055901162096E-2</v>
      </c>
      <c r="AX98" s="55">
        <f t="shared" ca="1" si="89"/>
        <v>0.62011288159113653</v>
      </c>
      <c r="AY98" s="55"/>
      <c r="AZ98" s="55">
        <f t="shared" ca="1" si="71"/>
        <v>38.275905872812679</v>
      </c>
      <c r="BB98" s="58">
        <f t="shared" ca="1" si="72"/>
        <v>0</v>
      </c>
      <c r="BC98" s="58">
        <f t="shared" ca="1" si="73"/>
        <v>0</v>
      </c>
      <c r="BD98" s="58">
        <f t="shared" ca="1" si="91"/>
        <v>0</v>
      </c>
      <c r="BE98" s="58">
        <f t="shared" ca="1" si="97"/>
        <v>90</v>
      </c>
      <c r="BG98" s="56">
        <f t="shared" ca="1" si="74"/>
        <v>0</v>
      </c>
      <c r="BH98" s="55">
        <f t="shared" ca="1" si="75"/>
        <v>0</v>
      </c>
      <c r="BI98" s="55">
        <f t="shared" ca="1" si="76"/>
        <v>0</v>
      </c>
      <c r="BJ98" s="56">
        <f t="shared" ca="1" si="77"/>
        <v>0</v>
      </c>
      <c r="BK98" s="55">
        <f t="shared" ca="1" si="78"/>
        <v>5104.7493693100787</v>
      </c>
      <c r="BL98" s="55">
        <f t="shared" ca="1" si="79"/>
        <v>0</v>
      </c>
      <c r="BM98" s="55">
        <f ca="1">BK98-MAX(BK98:$BK$258)</f>
        <v>-595.59065482066399</v>
      </c>
      <c r="BN98" s="56">
        <f ca="1">(BK98-MAX(BK98:$BK$258))/MAX(BK98:$BK$258)</f>
        <v>-0.10448335578218194</v>
      </c>
      <c r="BO98" s="17"/>
      <c r="BP98" s="55">
        <f t="shared" ca="1" si="80"/>
        <v>-7.7959137084807617</v>
      </c>
      <c r="BR98" s="58">
        <f t="shared" ca="1" si="94"/>
        <v>0</v>
      </c>
      <c r="BS98" s="58">
        <f t="shared" ca="1" si="81"/>
        <v>0</v>
      </c>
      <c r="BT98" s="58">
        <f t="shared" ca="1" si="92"/>
        <v>0</v>
      </c>
      <c r="BU98" s="58">
        <f t="shared" ca="1" si="82"/>
        <v>90</v>
      </c>
      <c r="BW98" s="56">
        <f t="shared" ca="1" si="83"/>
        <v>0</v>
      </c>
      <c r="BX98" s="76">
        <f t="shared" ca="1" si="84"/>
        <v>0</v>
      </c>
      <c r="BY98" s="55">
        <f t="shared" ca="1" si="93"/>
        <v>0</v>
      </c>
      <c r="BZ98" s="56">
        <f t="shared" ca="1" si="90"/>
        <v>0</v>
      </c>
      <c r="CA98" s="55">
        <f t="shared" ca="1" si="98"/>
        <v>5046.0677854557398</v>
      </c>
      <c r="CB98" s="55">
        <f t="shared" ca="1" si="52"/>
        <v>0</v>
      </c>
      <c r="CC98" s="55">
        <f ca="1">CA98-MAX($CA98:CA$258)</f>
        <v>-654.27223867500288</v>
      </c>
      <c r="CD98" s="56">
        <f ca="1">(CA98-MAX($CA98:CA$258))/MAX($CA98:CA$258)</f>
        <v>-0.11477775639792194</v>
      </c>
    </row>
    <row r="99" spans="1:82" s="58" customFormat="1" x14ac:dyDescent="0.25">
      <c r="A99" s="54">
        <v>44104</v>
      </c>
      <c r="B99" s="55">
        <v>7.9429999999999996</v>
      </c>
      <c r="C99" s="55">
        <v>8.17</v>
      </c>
      <c r="D99" s="55">
        <v>7.9429999999999996</v>
      </c>
      <c r="E99" s="55">
        <v>8.0879999999999992</v>
      </c>
      <c r="F99" s="56">
        <f t="shared" si="53"/>
        <v>8.6045641601195655E-3</v>
      </c>
      <c r="G99" s="57"/>
      <c r="H99" s="56"/>
      <c r="I99" s="17"/>
      <c r="J99" s="55">
        <f ca="1">AVERAGE(E99:OFFSET(E99,$J$3-1,0))</f>
        <v>7.9881999999999991</v>
      </c>
      <c r="K99" s="55">
        <f ca="1">AVERAGE(E99:OFFSET(E99,$K$3-1,0))</f>
        <v>8.6681000000000008</v>
      </c>
      <c r="M99" s="58">
        <f t="shared" ca="1" si="85"/>
        <v>0</v>
      </c>
      <c r="N99" s="58">
        <f t="shared" ca="1" si="54"/>
        <v>0</v>
      </c>
      <c r="O99" s="58">
        <f t="shared" ca="1" si="55"/>
        <v>0</v>
      </c>
      <c r="P99" s="58">
        <f t="shared" ca="1" si="95"/>
        <v>63</v>
      </c>
      <c r="R99" s="56">
        <f t="shared" ca="1" si="56"/>
        <v>0</v>
      </c>
      <c r="S99" s="76">
        <f t="shared" ca="1" si="57"/>
        <v>0</v>
      </c>
      <c r="T99" s="55">
        <f t="shared" ca="1" si="58"/>
        <v>0</v>
      </c>
      <c r="U99" s="56">
        <f t="shared" ca="1" si="59"/>
        <v>0</v>
      </c>
      <c r="V99" s="55">
        <f t="shared" ca="1" si="60"/>
        <v>4792.685577861349</v>
      </c>
      <c r="W99" s="55">
        <f t="shared" ca="1" si="61"/>
        <v>0</v>
      </c>
      <c r="X99" s="55">
        <f ca="1">V99-MAX(V99:$V$258)</f>
        <v>-676.38360576946798</v>
      </c>
      <c r="Y99" s="56">
        <f ca="1">(V99-MAX(V99:$V$258))/MAX(V99:$V$258)</f>
        <v>-0.12367435537182747</v>
      </c>
      <c r="Z99" s="56"/>
      <c r="AA99" s="17"/>
      <c r="AB99" s="55">
        <f ca="1">E99*(2/($AB$3+1))+IF(AB100=0,AVERAGE(E100:OFFSET(E100,$AB$3-1,0))*(1-(2/($AB$3+1))),AB100*(1-(2/($AB$3+1))))</f>
        <v>8.0486808124949434</v>
      </c>
      <c r="AC99" s="59">
        <f ca="1">E99*(2/($AC$3+1))+IF(AC100=0,AVERAGE(E100:OFFSET(E100,$AC$3-1,0))*(1-(2/($AC$3+1))),AC100*(1-(2/($AC$3+1))))</f>
        <v>8.5446712252199646</v>
      </c>
      <c r="AE99" s="58">
        <f t="shared" ca="1" si="86"/>
        <v>0</v>
      </c>
      <c r="AF99" s="58">
        <f t="shared" ca="1" si="62"/>
        <v>0</v>
      </c>
      <c r="AG99" s="58">
        <f t="shared" ca="1" si="63"/>
        <v>0</v>
      </c>
      <c r="AH99" s="58">
        <f t="shared" ca="1" si="96"/>
        <v>34</v>
      </c>
      <c r="AJ99" s="56">
        <f t="shared" ca="1" si="64"/>
        <v>0</v>
      </c>
      <c r="AK99" s="76">
        <f t="shared" ca="1" si="65"/>
        <v>0</v>
      </c>
      <c r="AL99" s="55">
        <f t="shared" ca="1" si="66"/>
        <v>0</v>
      </c>
      <c r="AM99" s="56">
        <f t="shared" ca="1" si="67"/>
        <v>0</v>
      </c>
      <c r="AN99" s="55">
        <f t="shared" ca="1" si="68"/>
        <v>5066.8835655600906</v>
      </c>
      <c r="AO99" s="55">
        <f t="shared" ca="1" si="69"/>
        <v>0</v>
      </c>
      <c r="AP99" s="55">
        <f ca="1">AN99-MAX(AN99:$AN$258)</f>
        <v>-633.4564585706521</v>
      </c>
      <c r="AQ99" s="56">
        <f ca="1">(AN99-MAX(AN99:$AN$258))/MAX(AN99:$AN$258)</f>
        <v>-0.11112608298611963</v>
      </c>
      <c r="AS99" s="55">
        <f t="shared" si="70"/>
        <v>6.8999999999999062E-2</v>
      </c>
      <c r="AT99" s="55">
        <f t="shared" si="87"/>
        <v>6.8999999999999062E-2</v>
      </c>
      <c r="AU99" s="55">
        <f t="shared" si="88"/>
        <v>0</v>
      </c>
      <c r="AV99" s="55">
        <f ca="1">IF(AV100=0,AVERAGE(AT99:OFFSET(AT99,$AZ$3-1,0)),(AV100*($AZ$3-1)+AT99)/$AZ$3)</f>
        <v>5.3151343442474595E-2</v>
      </c>
      <c r="AW99" s="55">
        <f ca="1">IF(AW100=0,AVERAGE(AU99:OFFSET(AU99,$AZ$3-1,0)),(AW100*($AZ$3-1)+AU99)/$AZ$3)</f>
        <v>8.4943137124328438E-2</v>
      </c>
      <c r="AX99" s="55">
        <f t="shared" ca="1" si="89"/>
        <v>0.62572851959398135</v>
      </c>
      <c r="AY99" s="55"/>
      <c r="AZ99" s="55">
        <f t="shared" ca="1" si="71"/>
        <v>38.489115006129943</v>
      </c>
      <c r="BB99" s="58">
        <f t="shared" ca="1" si="72"/>
        <v>0</v>
      </c>
      <c r="BC99" s="58">
        <f t="shared" ca="1" si="73"/>
        <v>0</v>
      </c>
      <c r="BD99" s="58">
        <f t="shared" ca="1" si="91"/>
        <v>0</v>
      </c>
      <c r="BE99" s="58">
        <f t="shared" ca="1" si="97"/>
        <v>89</v>
      </c>
      <c r="BG99" s="56">
        <f t="shared" ca="1" si="74"/>
        <v>0</v>
      </c>
      <c r="BH99" s="55">
        <f t="shared" ca="1" si="75"/>
        <v>0</v>
      </c>
      <c r="BI99" s="55">
        <f t="shared" ca="1" si="76"/>
        <v>0</v>
      </c>
      <c r="BJ99" s="56">
        <f t="shared" ca="1" si="77"/>
        <v>0</v>
      </c>
      <c r="BK99" s="55">
        <f t="shared" ca="1" si="78"/>
        <v>5104.7493693100787</v>
      </c>
      <c r="BL99" s="55">
        <f t="shared" ca="1" si="79"/>
        <v>0</v>
      </c>
      <c r="BM99" s="55">
        <f ca="1">BK99-MAX(BK99:$BK$258)</f>
        <v>-595.59065482066399</v>
      </c>
      <c r="BN99" s="56">
        <f ca="1">(BK99-MAX(BK99:$BK$258))/MAX(BK99:$BK$258)</f>
        <v>-0.10448335578218194</v>
      </c>
      <c r="BO99" s="17"/>
      <c r="BP99" s="55">
        <f t="shared" ca="1" si="80"/>
        <v>-8.5688446755595837</v>
      </c>
      <c r="BR99" s="58">
        <f t="shared" ca="1" si="94"/>
        <v>0</v>
      </c>
      <c r="BS99" s="58">
        <f t="shared" ca="1" si="81"/>
        <v>0</v>
      </c>
      <c r="BT99" s="58">
        <f t="shared" ca="1" si="92"/>
        <v>0</v>
      </c>
      <c r="BU99" s="58">
        <f t="shared" ca="1" si="82"/>
        <v>89</v>
      </c>
      <c r="BW99" s="56">
        <f t="shared" ca="1" si="83"/>
        <v>0</v>
      </c>
      <c r="BX99" s="76">
        <f t="shared" ca="1" si="84"/>
        <v>0</v>
      </c>
      <c r="BY99" s="55">
        <f t="shared" ca="1" si="93"/>
        <v>0</v>
      </c>
      <c r="BZ99" s="56">
        <f t="shared" ca="1" si="90"/>
        <v>0</v>
      </c>
      <c r="CA99" s="55">
        <f t="shared" ca="1" si="98"/>
        <v>5046.0677854557398</v>
      </c>
      <c r="CB99" s="55">
        <f t="shared" ca="1" si="52"/>
        <v>0</v>
      </c>
      <c r="CC99" s="55">
        <f ca="1">CA99-MAX($CA99:CA$258)</f>
        <v>-654.27223867500288</v>
      </c>
      <c r="CD99" s="56">
        <f ca="1">(CA99-MAX($CA99:CA$258))/MAX($CA99:CA$258)</f>
        <v>-0.11477775639792194</v>
      </c>
    </row>
    <row r="100" spans="1:82" s="58" customFormat="1" x14ac:dyDescent="0.25">
      <c r="A100" s="54">
        <v>44103</v>
      </c>
      <c r="B100" s="55">
        <v>8.1050000000000004</v>
      </c>
      <c r="C100" s="55">
        <v>8.1329999999999991</v>
      </c>
      <c r="D100" s="55">
        <v>8.01</v>
      </c>
      <c r="E100" s="55">
        <v>8.0190000000000001</v>
      </c>
      <c r="F100" s="56">
        <f t="shared" si="53"/>
        <v>-2.1595900439238647E-2</v>
      </c>
      <c r="G100" s="57"/>
      <c r="H100" s="56"/>
      <c r="I100" s="17"/>
      <c r="J100" s="55">
        <f ca="1">AVERAGE(E100:OFFSET(E100,$J$3-1,0))</f>
        <v>7.9492000000000003</v>
      </c>
      <c r="K100" s="55">
        <f ca="1">AVERAGE(E100:OFFSET(E100,$K$3-1,0))</f>
        <v>8.7044333333333341</v>
      </c>
      <c r="M100" s="58">
        <f t="shared" ca="1" si="85"/>
        <v>0</v>
      </c>
      <c r="N100" s="58">
        <f t="shared" ca="1" si="54"/>
        <v>0</v>
      </c>
      <c r="O100" s="58">
        <f t="shared" ca="1" si="55"/>
        <v>0</v>
      </c>
      <c r="P100" s="58">
        <f t="shared" ca="1" si="95"/>
        <v>62</v>
      </c>
      <c r="R100" s="56">
        <f t="shared" ca="1" si="56"/>
        <v>0</v>
      </c>
      <c r="S100" s="76">
        <f t="shared" ca="1" si="57"/>
        <v>0</v>
      </c>
      <c r="T100" s="55">
        <f t="shared" ca="1" si="58"/>
        <v>0</v>
      </c>
      <c r="U100" s="56">
        <f t="shared" ca="1" si="59"/>
        <v>0</v>
      </c>
      <c r="V100" s="55">
        <f t="shared" ca="1" si="60"/>
        <v>4792.685577861349</v>
      </c>
      <c r="W100" s="55">
        <f t="shared" ca="1" si="61"/>
        <v>0</v>
      </c>
      <c r="X100" s="55">
        <f ca="1">V100-MAX(V100:$V$258)</f>
        <v>-676.38360576946798</v>
      </c>
      <c r="Y100" s="56">
        <f ca="1">(V100-MAX(V100:$V$258))/MAX(V100:$V$258)</f>
        <v>-0.12367435537182747</v>
      </c>
      <c r="Z100" s="56"/>
      <c r="AA100" s="17"/>
      <c r="AB100" s="55">
        <f ca="1">E100*(2/($AB$3+1))+IF(AB101=0,AVERAGE(E101:OFFSET(E101,$AB$3-1,0))*(1-(2/($AB$3+1))),AB101*(1-(2/($AB$3+1))))</f>
        <v>8.0290212187424146</v>
      </c>
      <c r="AC100" s="59">
        <f ca="1">E100*(2/($AC$3+1))+IF(AC101=0,AVERAGE(E101:OFFSET(E101,$AC$3-1,0))*(1-(2/($AC$3+1))),AC101*(1-(2/($AC$3+1))))</f>
        <v>8.5761657924765125</v>
      </c>
      <c r="AE100" s="58">
        <f t="shared" ca="1" si="86"/>
        <v>0</v>
      </c>
      <c r="AF100" s="58">
        <f t="shared" ca="1" si="62"/>
        <v>0</v>
      </c>
      <c r="AG100" s="58">
        <f t="shared" ca="1" si="63"/>
        <v>0</v>
      </c>
      <c r="AH100" s="58">
        <f t="shared" ca="1" si="96"/>
        <v>33</v>
      </c>
      <c r="AJ100" s="56">
        <f t="shared" ca="1" si="64"/>
        <v>0</v>
      </c>
      <c r="AK100" s="76">
        <f t="shared" ca="1" si="65"/>
        <v>0</v>
      </c>
      <c r="AL100" s="55">
        <f t="shared" ca="1" si="66"/>
        <v>0</v>
      </c>
      <c r="AM100" s="56">
        <f t="shared" ca="1" si="67"/>
        <v>0</v>
      </c>
      <c r="AN100" s="55">
        <f t="shared" ca="1" si="68"/>
        <v>5066.8835655600906</v>
      </c>
      <c r="AO100" s="55">
        <f t="shared" ca="1" si="69"/>
        <v>0</v>
      </c>
      <c r="AP100" s="55">
        <f ca="1">AN100-MAX(AN100:$AN$258)</f>
        <v>-633.4564585706521</v>
      </c>
      <c r="AQ100" s="56">
        <f ca="1">(AN100-MAX(AN100:$AN$258))/MAX(AN100:$AN$258)</f>
        <v>-0.11112608298611963</v>
      </c>
      <c r="AS100" s="55">
        <f t="shared" si="70"/>
        <v>-0.1769999999999996</v>
      </c>
      <c r="AT100" s="55">
        <f t="shared" si="87"/>
        <v>0</v>
      </c>
      <c r="AU100" s="55">
        <f t="shared" si="88"/>
        <v>0.1769999999999996</v>
      </c>
      <c r="AV100" s="55">
        <f ca="1">IF(AV101=0,AVERAGE(AT100:OFFSET(AT100,$AZ$3-1,0)),(AV101*($AZ$3-1)+AT100)/$AZ$3)</f>
        <v>5.1932216014972721E-2</v>
      </c>
      <c r="AW100" s="55">
        <f ca="1">IF(AW101=0,AVERAGE(AU100:OFFSET(AU100,$AZ$3-1,0)),(AW101*($AZ$3-1)+AU100)/$AZ$3)</f>
        <v>9.1477224595430631E-2</v>
      </c>
      <c r="AX100" s="55">
        <f t="shared" ca="1" si="89"/>
        <v>0.56770651104304248</v>
      </c>
      <c r="AY100" s="55"/>
      <c r="AZ100" s="55">
        <f t="shared" ca="1" si="71"/>
        <v>36.212550438750817</v>
      </c>
      <c r="BB100" s="58">
        <f t="shared" ca="1" si="72"/>
        <v>0</v>
      </c>
      <c r="BC100" s="58">
        <f t="shared" ca="1" si="73"/>
        <v>0</v>
      </c>
      <c r="BD100" s="58">
        <f t="shared" ca="1" si="91"/>
        <v>0</v>
      </c>
      <c r="BE100" s="58">
        <f t="shared" ca="1" si="97"/>
        <v>88</v>
      </c>
      <c r="BG100" s="56">
        <f t="shared" ca="1" si="74"/>
        <v>0</v>
      </c>
      <c r="BH100" s="55">
        <f t="shared" ca="1" si="75"/>
        <v>0</v>
      </c>
      <c r="BI100" s="55">
        <f t="shared" ca="1" si="76"/>
        <v>0</v>
      </c>
      <c r="BJ100" s="56">
        <f t="shared" ca="1" si="77"/>
        <v>0</v>
      </c>
      <c r="BK100" s="55">
        <f t="shared" ca="1" si="78"/>
        <v>5104.7493693100787</v>
      </c>
      <c r="BL100" s="55">
        <f t="shared" ca="1" si="79"/>
        <v>0</v>
      </c>
      <c r="BM100" s="55">
        <f ca="1">BK100-MAX(BK100:$BK$258)</f>
        <v>-595.59065482066399</v>
      </c>
      <c r="BN100" s="56">
        <f ca="1">(BK100-MAX(BK100:$BK$258))/MAX(BK100:$BK$258)</f>
        <v>-0.10448335578218194</v>
      </c>
      <c r="BO100" s="17"/>
      <c r="BP100" s="55">
        <f t="shared" ca="1" si="80"/>
        <v>-8.5945514647213006</v>
      </c>
      <c r="BR100" s="58">
        <f t="shared" ca="1" si="94"/>
        <v>0</v>
      </c>
      <c r="BS100" s="58">
        <f t="shared" ca="1" si="81"/>
        <v>0</v>
      </c>
      <c r="BT100" s="58">
        <f t="shared" ca="1" si="92"/>
        <v>0</v>
      </c>
      <c r="BU100" s="58">
        <f t="shared" ca="1" si="82"/>
        <v>88</v>
      </c>
      <c r="BW100" s="56">
        <f t="shared" ca="1" si="83"/>
        <v>0</v>
      </c>
      <c r="BX100" s="76">
        <f t="shared" ca="1" si="84"/>
        <v>0</v>
      </c>
      <c r="BY100" s="55">
        <f t="shared" ca="1" si="93"/>
        <v>0</v>
      </c>
      <c r="BZ100" s="56">
        <f t="shared" ca="1" si="90"/>
        <v>0</v>
      </c>
      <c r="CA100" s="55">
        <f t="shared" ca="1" si="98"/>
        <v>5046.0677854557398</v>
      </c>
      <c r="CB100" s="55">
        <f t="shared" ca="1" si="52"/>
        <v>0</v>
      </c>
      <c r="CC100" s="55">
        <f ca="1">CA100-MAX($CA100:CA$258)</f>
        <v>-654.27223867500288</v>
      </c>
      <c r="CD100" s="56">
        <f ca="1">(CA100-MAX($CA100:CA$258))/MAX($CA100:CA$258)</f>
        <v>-0.11477775639792194</v>
      </c>
    </row>
    <row r="101" spans="1:82" s="58" customFormat="1" x14ac:dyDescent="0.25">
      <c r="A101" s="54">
        <v>44102</v>
      </c>
      <c r="B101" s="55">
        <v>8.0190000000000001</v>
      </c>
      <c r="C101" s="55">
        <v>8.1959999999999997</v>
      </c>
      <c r="D101" s="55">
        <v>8.0190000000000001</v>
      </c>
      <c r="E101" s="55">
        <v>8.1959999999999997</v>
      </c>
      <c r="F101" s="56">
        <f t="shared" si="53"/>
        <v>5.4690516021103974E-2</v>
      </c>
      <c r="G101" s="57"/>
      <c r="H101" s="56"/>
      <c r="I101" s="17"/>
      <c r="J101" s="55">
        <f ca="1">AVERAGE(E101:OFFSET(E101,$J$3-1,0))</f>
        <v>7.930200000000001</v>
      </c>
      <c r="K101" s="55">
        <f ca="1">AVERAGE(E101:OFFSET(E101,$K$3-1,0))</f>
        <v>8.7381666666666664</v>
      </c>
      <c r="M101" s="58">
        <f t="shared" ca="1" si="85"/>
        <v>0</v>
      </c>
      <c r="N101" s="58">
        <f t="shared" ca="1" si="54"/>
        <v>0</v>
      </c>
      <c r="O101" s="58">
        <f t="shared" ca="1" si="55"/>
        <v>0</v>
      </c>
      <c r="P101" s="58">
        <f t="shared" ca="1" si="95"/>
        <v>61</v>
      </c>
      <c r="R101" s="56">
        <f t="shared" ca="1" si="56"/>
        <v>0</v>
      </c>
      <c r="S101" s="76">
        <f t="shared" ca="1" si="57"/>
        <v>0</v>
      </c>
      <c r="T101" s="55">
        <f t="shared" ca="1" si="58"/>
        <v>0</v>
      </c>
      <c r="U101" s="56">
        <f t="shared" ca="1" si="59"/>
        <v>0</v>
      </c>
      <c r="V101" s="55">
        <f t="shared" ca="1" si="60"/>
        <v>4792.685577861349</v>
      </c>
      <c r="W101" s="55">
        <f t="shared" ca="1" si="61"/>
        <v>0</v>
      </c>
      <c r="X101" s="55">
        <f ca="1">V101-MAX(V101:$V$258)</f>
        <v>-676.38360576946798</v>
      </c>
      <c r="Y101" s="56">
        <f ca="1">(V101-MAX(V101:$V$258))/MAX(V101:$V$258)</f>
        <v>-0.12367435537182747</v>
      </c>
      <c r="Z101" s="56"/>
      <c r="AA101" s="17"/>
      <c r="AB101" s="55">
        <f ca="1">E101*(2/($AB$3+1))+IF(AB102=0,AVERAGE(E102:OFFSET(E102,$AB$3-1,0))*(1-(2/($AB$3+1))),AB102*(1-(2/($AB$3+1))))</f>
        <v>8.0340318281136209</v>
      </c>
      <c r="AC101" s="59">
        <f ca="1">E101*(2/($AC$3+1))+IF(AC102=0,AVERAGE(E102:OFFSET(E102,$AC$3-1,0))*(1-(2/($AC$3+1))),AC102*(1-(2/($AC$3+1))))</f>
        <v>8.6145910195438589</v>
      </c>
      <c r="AE101" s="58">
        <f t="shared" ca="1" si="86"/>
        <v>0</v>
      </c>
      <c r="AF101" s="58">
        <f t="shared" ca="1" si="62"/>
        <v>0</v>
      </c>
      <c r="AG101" s="58">
        <f t="shared" ca="1" si="63"/>
        <v>0</v>
      </c>
      <c r="AH101" s="58">
        <f t="shared" ca="1" si="96"/>
        <v>32</v>
      </c>
      <c r="AJ101" s="56">
        <f t="shared" ca="1" si="64"/>
        <v>0</v>
      </c>
      <c r="AK101" s="76">
        <f t="shared" ca="1" si="65"/>
        <v>0</v>
      </c>
      <c r="AL101" s="55">
        <f t="shared" ca="1" si="66"/>
        <v>0</v>
      </c>
      <c r="AM101" s="56">
        <f t="shared" ca="1" si="67"/>
        <v>0</v>
      </c>
      <c r="AN101" s="55">
        <f t="shared" ca="1" si="68"/>
        <v>5066.8835655600906</v>
      </c>
      <c r="AO101" s="55">
        <f t="shared" ca="1" si="69"/>
        <v>0</v>
      </c>
      <c r="AP101" s="55">
        <f ca="1">AN101-MAX(AN101:$AN$258)</f>
        <v>-633.4564585706521</v>
      </c>
      <c r="AQ101" s="56">
        <f ca="1">(AN101-MAX(AN101:$AN$258))/MAX(AN101:$AN$258)</f>
        <v>-0.11112608298611963</v>
      </c>
      <c r="AS101" s="55">
        <f t="shared" si="70"/>
        <v>0.42499999999999982</v>
      </c>
      <c r="AT101" s="55">
        <f t="shared" si="87"/>
        <v>0.42499999999999982</v>
      </c>
      <c r="AU101" s="55">
        <f t="shared" si="88"/>
        <v>0</v>
      </c>
      <c r="AV101" s="55">
        <f ca="1">IF(AV102=0,AVERAGE(AT101:OFFSET(AT101,$AZ$3-1,0)),(AV102*($AZ$3-1)+AT101)/$AZ$3)</f>
        <v>5.5927001862278315E-2</v>
      </c>
      <c r="AW101" s="55">
        <f ca="1">IF(AW102=0,AVERAGE(AU101:OFFSET(AU101,$AZ$3-1,0)),(AW102*($AZ$3-1)+AU101)/$AZ$3)</f>
        <v>8.4898549564309936E-2</v>
      </c>
      <c r="AX101" s="55">
        <f t="shared" ca="1" si="89"/>
        <v>0.65875096982562797</v>
      </c>
      <c r="AY101" s="55"/>
      <c r="AZ101" s="55">
        <f t="shared" ca="1" si="71"/>
        <v>39.713675036758382</v>
      </c>
      <c r="BB101" s="58">
        <f t="shared" ca="1" si="72"/>
        <v>0</v>
      </c>
      <c r="BC101" s="58">
        <f t="shared" ca="1" si="73"/>
        <v>0</v>
      </c>
      <c r="BD101" s="58">
        <f t="shared" ca="1" si="91"/>
        <v>0</v>
      </c>
      <c r="BE101" s="58">
        <f t="shared" ca="1" si="97"/>
        <v>87</v>
      </c>
      <c r="BG101" s="56">
        <f t="shared" ca="1" si="74"/>
        <v>0</v>
      </c>
      <c r="BH101" s="55">
        <f t="shared" ca="1" si="75"/>
        <v>0</v>
      </c>
      <c r="BI101" s="55">
        <f t="shared" ca="1" si="76"/>
        <v>0</v>
      </c>
      <c r="BJ101" s="56">
        <f t="shared" ca="1" si="77"/>
        <v>0</v>
      </c>
      <c r="BK101" s="55">
        <f t="shared" ca="1" si="78"/>
        <v>5104.7493693100787</v>
      </c>
      <c r="BL101" s="55">
        <f t="shared" ca="1" si="79"/>
        <v>0</v>
      </c>
      <c r="BM101" s="55">
        <f ca="1">BK101-MAX(BK101:$BK$258)</f>
        <v>-595.59065482066399</v>
      </c>
      <c r="BN101" s="56">
        <f ca="1">(BK101-MAX(BK101:$BK$258))/MAX(BK101:$BK$258)</f>
        <v>-0.10448335578218194</v>
      </c>
      <c r="BO101" s="17"/>
      <c r="BP101" s="55">
        <f t="shared" ca="1" si="80"/>
        <v>-8.0856790400358864</v>
      </c>
      <c r="BR101" s="58">
        <f t="shared" ca="1" si="94"/>
        <v>0</v>
      </c>
      <c r="BS101" s="58">
        <f t="shared" ca="1" si="81"/>
        <v>0</v>
      </c>
      <c r="BT101" s="58">
        <f t="shared" ca="1" si="92"/>
        <v>0</v>
      </c>
      <c r="BU101" s="58">
        <f t="shared" ca="1" si="82"/>
        <v>87</v>
      </c>
      <c r="BW101" s="56">
        <f t="shared" ca="1" si="83"/>
        <v>0</v>
      </c>
      <c r="BX101" s="76">
        <f t="shared" ca="1" si="84"/>
        <v>0</v>
      </c>
      <c r="BY101" s="55">
        <f t="shared" ca="1" si="93"/>
        <v>0</v>
      </c>
      <c r="BZ101" s="56">
        <f t="shared" ca="1" si="90"/>
        <v>0</v>
      </c>
      <c r="CA101" s="55">
        <f t="shared" ca="1" si="98"/>
        <v>5046.0677854557398</v>
      </c>
      <c r="CB101" s="55">
        <f t="shared" ca="1" si="52"/>
        <v>0</v>
      </c>
      <c r="CC101" s="55">
        <f ca="1">CA101-MAX($CA101:CA$258)</f>
        <v>-654.27223867500288</v>
      </c>
      <c r="CD101" s="56">
        <f ca="1">(CA101-MAX($CA101:CA$258))/MAX($CA101:CA$258)</f>
        <v>-0.11477775639792194</v>
      </c>
    </row>
    <row r="102" spans="1:82" s="58" customFormat="1" x14ac:dyDescent="0.25">
      <c r="A102" s="54">
        <v>44099</v>
      </c>
      <c r="B102" s="55">
        <v>7.8920000000000003</v>
      </c>
      <c r="C102" s="55">
        <v>7.9249999999999998</v>
      </c>
      <c r="D102" s="55">
        <v>7.7389999999999999</v>
      </c>
      <c r="E102" s="55">
        <v>7.7709999999999999</v>
      </c>
      <c r="F102" s="56">
        <f t="shared" si="53"/>
        <v>-1.2202872759628836E-2</v>
      </c>
      <c r="G102" s="57"/>
      <c r="H102" s="56"/>
      <c r="I102" s="17"/>
      <c r="J102" s="55">
        <f ca="1">AVERAGE(E102:OFFSET(E102,$J$3-1,0))</f>
        <v>7.8807999999999989</v>
      </c>
      <c r="K102" s="55">
        <f ca="1">AVERAGE(E102:OFFSET(E102,$K$3-1,0))</f>
        <v>8.7695666666666661</v>
      </c>
      <c r="M102" s="58">
        <f t="shared" ca="1" si="85"/>
        <v>0</v>
      </c>
      <c r="N102" s="58">
        <f t="shared" ca="1" si="54"/>
        <v>0</v>
      </c>
      <c r="O102" s="58">
        <f t="shared" ca="1" si="55"/>
        <v>0</v>
      </c>
      <c r="P102" s="58">
        <f t="shared" ca="1" si="95"/>
        <v>60</v>
      </c>
      <c r="R102" s="56">
        <f t="shared" ca="1" si="56"/>
        <v>0</v>
      </c>
      <c r="S102" s="76">
        <f t="shared" ca="1" si="57"/>
        <v>0</v>
      </c>
      <c r="T102" s="55">
        <f t="shared" ca="1" si="58"/>
        <v>0</v>
      </c>
      <c r="U102" s="56">
        <f t="shared" ca="1" si="59"/>
        <v>0</v>
      </c>
      <c r="V102" s="55">
        <f t="shared" ca="1" si="60"/>
        <v>4792.685577861349</v>
      </c>
      <c r="W102" s="55">
        <f t="shared" ca="1" si="61"/>
        <v>0</v>
      </c>
      <c r="X102" s="55">
        <f ca="1">V102-MAX(V102:$V$258)</f>
        <v>-676.38360576946798</v>
      </c>
      <c r="Y102" s="56">
        <f ca="1">(V102-MAX(V102:$V$258))/MAX(V102:$V$258)</f>
        <v>-0.12367435537182747</v>
      </c>
      <c r="Z102" s="56"/>
      <c r="AA102" s="17"/>
      <c r="AB102" s="55">
        <f ca="1">E102*(2/($AB$3+1))+IF(AB103=0,AVERAGE(E103:OFFSET(E103,$AB$3-1,0))*(1-(2/($AB$3+1))),AB103*(1-(2/($AB$3+1))))</f>
        <v>7.9530477421704315</v>
      </c>
      <c r="AC102" s="59">
        <f ca="1">E102*(2/($AC$3+1))+IF(AC103=0,AVERAGE(E103:OFFSET(E103,$AC$3-1,0))*(1-(2/($AC$3+1))),AC103*(1-(2/($AC$3+1))))</f>
        <v>8.6434593657192966</v>
      </c>
      <c r="AE102" s="58">
        <f t="shared" ca="1" si="86"/>
        <v>0</v>
      </c>
      <c r="AF102" s="58">
        <f t="shared" ca="1" si="62"/>
        <v>0</v>
      </c>
      <c r="AG102" s="58">
        <f t="shared" ca="1" si="63"/>
        <v>0</v>
      </c>
      <c r="AH102" s="58">
        <f t="shared" ca="1" si="96"/>
        <v>31</v>
      </c>
      <c r="AJ102" s="56">
        <f t="shared" ca="1" si="64"/>
        <v>0</v>
      </c>
      <c r="AK102" s="76">
        <f t="shared" ca="1" si="65"/>
        <v>0</v>
      </c>
      <c r="AL102" s="55">
        <f t="shared" ca="1" si="66"/>
        <v>0</v>
      </c>
      <c r="AM102" s="56">
        <f t="shared" ca="1" si="67"/>
        <v>0</v>
      </c>
      <c r="AN102" s="55">
        <f t="shared" ca="1" si="68"/>
        <v>5066.8835655600906</v>
      </c>
      <c r="AO102" s="55">
        <f t="shared" ca="1" si="69"/>
        <v>0</v>
      </c>
      <c r="AP102" s="55">
        <f ca="1">AN102-MAX(AN102:$AN$258)</f>
        <v>-633.4564585706521</v>
      </c>
      <c r="AQ102" s="56">
        <f ca="1">(AN102-MAX(AN102:$AN$258))/MAX(AN102:$AN$258)</f>
        <v>-0.11112608298611963</v>
      </c>
      <c r="AS102" s="55">
        <f t="shared" si="70"/>
        <v>-9.6000000000000085E-2</v>
      </c>
      <c r="AT102" s="55">
        <f t="shared" si="87"/>
        <v>0</v>
      </c>
      <c r="AU102" s="55">
        <f t="shared" si="88"/>
        <v>9.6000000000000085E-2</v>
      </c>
      <c r="AV102" s="55">
        <f ca="1">IF(AV103=0,AVERAGE(AT102:OFFSET(AT102,$AZ$3-1,0)),(AV103*($AZ$3-1)+AT102)/$AZ$3)</f>
        <v>2.7536771236299735E-2</v>
      </c>
      <c r="AW102" s="55">
        <f ca="1">IF(AW103=0,AVERAGE(AU102:OFFSET(AU102,$AZ$3-1,0)),(AW103*($AZ$3-1)+AU102)/$AZ$3)</f>
        <v>9.1429207223103007E-2</v>
      </c>
      <c r="AX102" s="55">
        <f t="shared" ca="1" si="89"/>
        <v>0.30118134098117327</v>
      </c>
      <c r="AY102" s="55"/>
      <c r="AZ102" s="55">
        <f t="shared" ca="1" si="71"/>
        <v>23.146761446337933</v>
      </c>
      <c r="BB102" s="58">
        <f t="shared" ca="1" si="72"/>
        <v>0</v>
      </c>
      <c r="BC102" s="58">
        <f t="shared" ca="1" si="73"/>
        <v>0</v>
      </c>
      <c r="BD102" s="58">
        <f t="shared" ca="1" si="91"/>
        <v>0</v>
      </c>
      <c r="BE102" s="58">
        <f t="shared" ca="1" si="97"/>
        <v>86</v>
      </c>
      <c r="BG102" s="56">
        <f t="shared" ca="1" si="74"/>
        <v>0</v>
      </c>
      <c r="BH102" s="55">
        <f t="shared" ca="1" si="75"/>
        <v>0</v>
      </c>
      <c r="BI102" s="55">
        <f t="shared" ca="1" si="76"/>
        <v>0</v>
      </c>
      <c r="BJ102" s="56">
        <f t="shared" ca="1" si="77"/>
        <v>0</v>
      </c>
      <c r="BK102" s="55">
        <f t="shared" ca="1" si="78"/>
        <v>5104.7493693100787</v>
      </c>
      <c r="BL102" s="55">
        <f t="shared" ca="1" si="79"/>
        <v>0</v>
      </c>
      <c r="BM102" s="55">
        <f ca="1">BK102-MAX(BK102:$BK$258)</f>
        <v>-595.59065482066399</v>
      </c>
      <c r="BN102" s="56">
        <f ca="1">(BK102-MAX(BK102:$BK$258))/MAX(BK102:$BK$258)</f>
        <v>-0.10448335578218194</v>
      </c>
      <c r="BO102" s="17"/>
      <c r="BP102" s="55">
        <f t="shared" ca="1" si="80"/>
        <v>-13.357118965324998</v>
      </c>
      <c r="BR102" s="58">
        <f t="shared" ca="1" si="94"/>
        <v>0</v>
      </c>
      <c r="BS102" s="58">
        <f t="shared" ca="1" si="81"/>
        <v>0</v>
      </c>
      <c r="BT102" s="58">
        <f t="shared" ca="1" si="92"/>
        <v>0</v>
      </c>
      <c r="BU102" s="58">
        <f t="shared" ca="1" si="82"/>
        <v>86</v>
      </c>
      <c r="BW102" s="56">
        <f t="shared" ca="1" si="83"/>
        <v>0</v>
      </c>
      <c r="BX102" s="76">
        <f t="shared" ca="1" si="84"/>
        <v>0</v>
      </c>
      <c r="BY102" s="55">
        <f t="shared" ca="1" si="93"/>
        <v>0</v>
      </c>
      <c r="BZ102" s="56">
        <f t="shared" ca="1" si="90"/>
        <v>0</v>
      </c>
      <c r="CA102" s="55">
        <f t="shared" ca="1" si="98"/>
        <v>5046.0677854557398</v>
      </c>
      <c r="CB102" s="55">
        <f t="shared" ca="1" si="52"/>
        <v>0</v>
      </c>
      <c r="CC102" s="55">
        <f ca="1">CA102-MAX($CA102:CA$258)</f>
        <v>-654.27223867500288</v>
      </c>
      <c r="CD102" s="56">
        <f ca="1">(CA102-MAX($CA102:CA$258))/MAX($CA102:CA$258)</f>
        <v>-0.11477775639792194</v>
      </c>
    </row>
    <row r="103" spans="1:82" s="58" customFormat="1" x14ac:dyDescent="0.25">
      <c r="A103" s="54">
        <v>44098</v>
      </c>
      <c r="B103" s="55">
        <v>7.7789999999999999</v>
      </c>
      <c r="C103" s="55">
        <v>7.97</v>
      </c>
      <c r="D103" s="55">
        <v>7.7789999999999999</v>
      </c>
      <c r="E103" s="55">
        <v>7.867</v>
      </c>
      <c r="F103" s="56">
        <f t="shared" si="53"/>
        <v>-3.294058026099056E-3</v>
      </c>
      <c r="G103" s="57"/>
      <c r="H103" s="56"/>
      <c r="I103" s="17"/>
      <c r="J103" s="55">
        <f ca="1">AVERAGE(E103:OFFSET(E103,$J$3-1,0))</f>
        <v>8.0137999999999998</v>
      </c>
      <c r="K103" s="55">
        <f ca="1">AVERAGE(E103:OFFSET(E103,$K$3-1,0))</f>
        <v>8.8183000000000007</v>
      </c>
      <c r="M103" s="58">
        <f t="shared" ca="1" si="85"/>
        <v>0</v>
      </c>
      <c r="N103" s="58">
        <f t="shared" ca="1" si="54"/>
        <v>0</v>
      </c>
      <c r="O103" s="58">
        <f t="shared" ca="1" si="55"/>
        <v>0</v>
      </c>
      <c r="P103" s="58">
        <f t="shared" ca="1" si="95"/>
        <v>59</v>
      </c>
      <c r="R103" s="56">
        <f t="shared" ca="1" si="56"/>
        <v>0</v>
      </c>
      <c r="S103" s="76">
        <f t="shared" ca="1" si="57"/>
        <v>0</v>
      </c>
      <c r="T103" s="55">
        <f t="shared" ca="1" si="58"/>
        <v>0</v>
      </c>
      <c r="U103" s="56">
        <f t="shared" ca="1" si="59"/>
        <v>0</v>
      </c>
      <c r="V103" s="55">
        <f t="shared" ca="1" si="60"/>
        <v>4792.685577861349</v>
      </c>
      <c r="W103" s="55">
        <f t="shared" ca="1" si="61"/>
        <v>0</v>
      </c>
      <c r="X103" s="55">
        <f ca="1">V103-MAX(V103:$V$258)</f>
        <v>-676.38360576946798</v>
      </c>
      <c r="Y103" s="56">
        <f ca="1">(V103-MAX(V103:$V$258))/MAX(V103:$V$258)</f>
        <v>-0.12367435537182747</v>
      </c>
      <c r="Z103" s="56"/>
      <c r="AA103" s="17"/>
      <c r="AB103" s="55">
        <f ca="1">E103*(2/($AB$3+1))+IF(AB104=0,AVERAGE(E104:OFFSET(E104,$AB$3-1,0))*(1-(2/($AB$3+1))),AB104*(1-(2/($AB$3+1))))</f>
        <v>8.0440716132556478</v>
      </c>
      <c r="AC103" s="59">
        <f ca="1">E103*(2/($AC$3+1))+IF(AC104=0,AVERAGE(E104:OFFSET(E104,$AC$3-1,0))*(1-(2/($AC$3+1))),AC104*(1-(2/($AC$3+1))))</f>
        <v>8.7036289771482132</v>
      </c>
      <c r="AE103" s="58">
        <f t="shared" ca="1" si="86"/>
        <v>0</v>
      </c>
      <c r="AF103" s="58">
        <f t="shared" ca="1" si="62"/>
        <v>0</v>
      </c>
      <c r="AG103" s="58">
        <f t="shared" ca="1" si="63"/>
        <v>0</v>
      </c>
      <c r="AH103" s="58">
        <f t="shared" ca="1" si="96"/>
        <v>30</v>
      </c>
      <c r="AJ103" s="56">
        <f t="shared" ca="1" si="64"/>
        <v>0</v>
      </c>
      <c r="AK103" s="76">
        <f t="shared" ca="1" si="65"/>
        <v>0</v>
      </c>
      <c r="AL103" s="55">
        <f t="shared" ca="1" si="66"/>
        <v>0</v>
      </c>
      <c r="AM103" s="56">
        <f t="shared" ca="1" si="67"/>
        <v>0</v>
      </c>
      <c r="AN103" s="55">
        <f t="shared" ca="1" si="68"/>
        <v>5066.8835655600906</v>
      </c>
      <c r="AO103" s="55">
        <f t="shared" ca="1" si="69"/>
        <v>0</v>
      </c>
      <c r="AP103" s="55">
        <f ca="1">AN103-MAX(AN103:$AN$258)</f>
        <v>-633.4564585706521</v>
      </c>
      <c r="AQ103" s="56">
        <f ca="1">(AN103-MAX(AN103:$AN$258))/MAX(AN103:$AN$258)</f>
        <v>-0.11112608298611963</v>
      </c>
      <c r="AS103" s="55">
        <f t="shared" si="70"/>
        <v>-2.5999999999999801E-2</v>
      </c>
      <c r="AT103" s="55">
        <f t="shared" si="87"/>
        <v>0</v>
      </c>
      <c r="AU103" s="55">
        <f t="shared" si="88"/>
        <v>2.5999999999999801E-2</v>
      </c>
      <c r="AV103" s="55">
        <f ca="1">IF(AV104=0,AVERAGE(AT103:OFFSET(AT103,$AZ$3-1,0)),(AV104*($AZ$3-1)+AT103)/$AZ$3)</f>
        <v>2.9654984408322791E-2</v>
      </c>
      <c r="AW103" s="55">
        <f ca="1">IF(AW104=0,AVERAGE(AU103:OFFSET(AU103,$AZ$3-1,0)),(AW104*($AZ$3-1)+AU103)/$AZ$3)</f>
        <v>9.1077607778726311E-2</v>
      </c>
      <c r="AX103" s="55">
        <f t="shared" ca="1" si="89"/>
        <v>0.32560126612426826</v>
      </c>
      <c r="AY103" s="55"/>
      <c r="AZ103" s="55">
        <f t="shared" ca="1" si="71"/>
        <v>24.562534334041956</v>
      </c>
      <c r="BB103" s="58">
        <f t="shared" ca="1" si="72"/>
        <v>0</v>
      </c>
      <c r="BC103" s="58">
        <f t="shared" ca="1" si="73"/>
        <v>0</v>
      </c>
      <c r="BD103" s="58">
        <f t="shared" ca="1" si="91"/>
        <v>0</v>
      </c>
      <c r="BE103" s="58">
        <f t="shared" ca="1" si="97"/>
        <v>85</v>
      </c>
      <c r="BG103" s="56">
        <f t="shared" ca="1" si="74"/>
        <v>0</v>
      </c>
      <c r="BH103" s="55">
        <f t="shared" ca="1" si="75"/>
        <v>0</v>
      </c>
      <c r="BI103" s="55">
        <f t="shared" ca="1" si="76"/>
        <v>0</v>
      </c>
      <c r="BJ103" s="56">
        <f t="shared" ca="1" si="77"/>
        <v>0</v>
      </c>
      <c r="BK103" s="55">
        <f t="shared" ca="1" si="78"/>
        <v>5104.7493693100787</v>
      </c>
      <c r="BL103" s="55">
        <f t="shared" ca="1" si="79"/>
        <v>0</v>
      </c>
      <c r="BM103" s="55">
        <f ca="1">BK103-MAX(BK103:$BK$258)</f>
        <v>-595.59065482066399</v>
      </c>
      <c r="BN103" s="56">
        <f ca="1">(BK103-MAX(BK103:$BK$258))/MAX(BK103:$BK$258)</f>
        <v>-0.10448335578218194</v>
      </c>
      <c r="BO103" s="17"/>
      <c r="BP103" s="55">
        <f t="shared" ca="1" si="80"/>
        <v>-10.875722215928397</v>
      </c>
      <c r="BR103" s="58">
        <f t="shared" ca="1" si="94"/>
        <v>0</v>
      </c>
      <c r="BS103" s="58">
        <f t="shared" ca="1" si="81"/>
        <v>0</v>
      </c>
      <c r="BT103" s="58">
        <f t="shared" ca="1" si="92"/>
        <v>0</v>
      </c>
      <c r="BU103" s="58">
        <f t="shared" ca="1" si="82"/>
        <v>85</v>
      </c>
      <c r="BW103" s="56">
        <f t="shared" ca="1" si="83"/>
        <v>0</v>
      </c>
      <c r="BX103" s="76">
        <f t="shared" ca="1" si="84"/>
        <v>0</v>
      </c>
      <c r="BY103" s="55">
        <f t="shared" ca="1" si="93"/>
        <v>0</v>
      </c>
      <c r="BZ103" s="56">
        <f t="shared" ca="1" si="90"/>
        <v>0</v>
      </c>
      <c r="CA103" s="55">
        <f t="shared" ca="1" si="98"/>
        <v>5046.0677854557398</v>
      </c>
      <c r="CB103" s="55">
        <f t="shared" ca="1" si="52"/>
        <v>0</v>
      </c>
      <c r="CC103" s="55">
        <f ca="1">CA103-MAX($CA103:CA$258)</f>
        <v>-654.27223867500288</v>
      </c>
      <c r="CD103" s="56">
        <f ca="1">(CA103-MAX($CA103:CA$258))/MAX($CA103:CA$258)</f>
        <v>-0.11477775639792194</v>
      </c>
    </row>
    <row r="104" spans="1:82" s="58" customFormat="1" x14ac:dyDescent="0.25">
      <c r="A104" s="54">
        <v>44097</v>
      </c>
      <c r="B104" s="55">
        <v>7.9420000000000002</v>
      </c>
      <c r="C104" s="55">
        <v>8.1120000000000001</v>
      </c>
      <c r="D104" s="55">
        <v>7.8929999999999998</v>
      </c>
      <c r="E104" s="55">
        <v>7.8929999999999998</v>
      </c>
      <c r="F104" s="56">
        <f t="shared" si="53"/>
        <v>-3.9121655729430493E-3</v>
      </c>
      <c r="G104" s="57"/>
      <c r="H104" s="56"/>
      <c r="I104" s="17"/>
      <c r="J104" s="55">
        <f ca="1">AVERAGE(E104:OFFSET(E104,$J$3-1,0))</f>
        <v>8.1679999999999993</v>
      </c>
      <c r="K104" s="55">
        <f ca="1">AVERAGE(E104:OFFSET(E104,$K$3-1,0))</f>
        <v>8.8661333333333339</v>
      </c>
      <c r="M104" s="58">
        <f t="shared" ca="1" si="85"/>
        <v>0</v>
      </c>
      <c r="N104" s="58">
        <f t="shared" ca="1" si="54"/>
        <v>0</v>
      </c>
      <c r="O104" s="58">
        <f t="shared" ca="1" si="55"/>
        <v>0</v>
      </c>
      <c r="P104" s="58">
        <f t="shared" ca="1" si="95"/>
        <v>58</v>
      </c>
      <c r="R104" s="56">
        <f t="shared" ca="1" si="56"/>
        <v>0</v>
      </c>
      <c r="S104" s="76">
        <f t="shared" ca="1" si="57"/>
        <v>0</v>
      </c>
      <c r="T104" s="55">
        <f t="shared" ca="1" si="58"/>
        <v>0</v>
      </c>
      <c r="U104" s="56">
        <f t="shared" ca="1" si="59"/>
        <v>0</v>
      </c>
      <c r="V104" s="55">
        <f t="shared" ca="1" si="60"/>
        <v>4792.685577861349</v>
      </c>
      <c r="W104" s="55">
        <f t="shared" ca="1" si="61"/>
        <v>0</v>
      </c>
      <c r="X104" s="55">
        <f ca="1">V104-MAX(V104:$V$258)</f>
        <v>-676.38360576946798</v>
      </c>
      <c r="Y104" s="56">
        <f ca="1">(V104-MAX(V104:$V$258))/MAX(V104:$V$258)</f>
        <v>-0.12367435537182747</v>
      </c>
      <c r="Z104" s="56"/>
      <c r="AA104" s="17"/>
      <c r="AB104" s="55">
        <f ca="1">E104*(2/($AB$3+1))+IF(AB105=0,AVERAGE(E105:OFFSET(E105,$AB$3-1,0))*(1-(2/($AB$3+1))),AB105*(1-(2/($AB$3+1))))</f>
        <v>8.1326074198834721</v>
      </c>
      <c r="AC104" s="59">
        <f ca="1">E104*(2/($AC$3+1))+IF(AC105=0,AVERAGE(E105:OFFSET(E105,$AC$3-1,0))*(1-(2/($AC$3+1))),AC105*(1-(2/($AC$3+1))))</f>
        <v>8.7613275272963662</v>
      </c>
      <c r="AE104" s="58">
        <f t="shared" ca="1" si="86"/>
        <v>0</v>
      </c>
      <c r="AF104" s="58">
        <f t="shared" ca="1" si="62"/>
        <v>0</v>
      </c>
      <c r="AG104" s="58">
        <f t="shared" ca="1" si="63"/>
        <v>0</v>
      </c>
      <c r="AH104" s="58">
        <f t="shared" ca="1" si="96"/>
        <v>29</v>
      </c>
      <c r="AJ104" s="56">
        <f t="shared" ca="1" si="64"/>
        <v>0</v>
      </c>
      <c r="AK104" s="76">
        <f t="shared" ca="1" si="65"/>
        <v>0</v>
      </c>
      <c r="AL104" s="55">
        <f t="shared" ca="1" si="66"/>
        <v>0</v>
      </c>
      <c r="AM104" s="56">
        <f t="shared" ca="1" si="67"/>
        <v>0</v>
      </c>
      <c r="AN104" s="55">
        <f t="shared" ca="1" si="68"/>
        <v>5066.8835655600906</v>
      </c>
      <c r="AO104" s="55">
        <f t="shared" ca="1" si="69"/>
        <v>0</v>
      </c>
      <c r="AP104" s="55">
        <f ca="1">AN104-MAX(AN104:$AN$258)</f>
        <v>-633.4564585706521</v>
      </c>
      <c r="AQ104" s="56">
        <f ca="1">(AN104-MAX(AN104:$AN$258))/MAX(AN104:$AN$258)</f>
        <v>-0.11112608298611963</v>
      </c>
      <c r="AS104" s="55">
        <f t="shared" si="70"/>
        <v>-3.1000000000000583E-2</v>
      </c>
      <c r="AT104" s="55">
        <f t="shared" si="87"/>
        <v>0</v>
      </c>
      <c r="AU104" s="55">
        <f t="shared" si="88"/>
        <v>3.1000000000000583E-2</v>
      </c>
      <c r="AV104" s="55">
        <f ca="1">IF(AV105=0,AVERAGE(AT104:OFFSET(AT104,$AZ$3-1,0)),(AV105*($AZ$3-1)+AT104)/$AZ$3)</f>
        <v>3.1936137055116852E-2</v>
      </c>
      <c r="AW104" s="55">
        <f ca="1">IF(AW105=0,AVERAGE(AU104:OFFSET(AU104,$AZ$3-1,0)),(AW105*($AZ$3-1)+AU104)/$AZ$3)</f>
        <v>9.6083577607859114E-2</v>
      </c>
      <c r="AX104" s="55">
        <f t="shared" ca="1" si="89"/>
        <v>0.3323787253786088</v>
      </c>
      <c r="AY104" s="55"/>
      <c r="AZ104" s="55">
        <f t="shared" ca="1" si="71"/>
        <v>24.946264830531575</v>
      </c>
      <c r="BB104" s="58">
        <f t="shared" ca="1" si="72"/>
        <v>0</v>
      </c>
      <c r="BC104" s="58">
        <f t="shared" ca="1" si="73"/>
        <v>0</v>
      </c>
      <c r="BD104" s="58">
        <f t="shared" ca="1" si="91"/>
        <v>0</v>
      </c>
      <c r="BE104" s="58">
        <f t="shared" ca="1" si="97"/>
        <v>84</v>
      </c>
      <c r="BG104" s="56">
        <f t="shared" ca="1" si="74"/>
        <v>0</v>
      </c>
      <c r="BH104" s="55">
        <f t="shared" ca="1" si="75"/>
        <v>0</v>
      </c>
      <c r="BI104" s="55">
        <f t="shared" ca="1" si="76"/>
        <v>0</v>
      </c>
      <c r="BJ104" s="56">
        <f t="shared" ca="1" si="77"/>
        <v>0</v>
      </c>
      <c r="BK104" s="55">
        <f t="shared" ca="1" si="78"/>
        <v>5104.7493693100787</v>
      </c>
      <c r="BL104" s="55">
        <f t="shared" ca="1" si="79"/>
        <v>0</v>
      </c>
      <c r="BM104" s="55">
        <f ca="1">BK104-MAX(BK104:$BK$258)</f>
        <v>-595.59065482066399</v>
      </c>
      <c r="BN104" s="56">
        <f ca="1">(BK104-MAX(BK104:$BK$258))/MAX(BK104:$BK$258)</f>
        <v>-0.10448335578218194</v>
      </c>
      <c r="BO104" s="17"/>
      <c r="BP104" s="55">
        <f t="shared" ca="1" si="80"/>
        <v>-12.620391896379935</v>
      </c>
      <c r="BR104" s="58">
        <f t="shared" ca="1" si="94"/>
        <v>0</v>
      </c>
      <c r="BS104" s="58">
        <f t="shared" ca="1" si="81"/>
        <v>0</v>
      </c>
      <c r="BT104" s="58">
        <f t="shared" ca="1" si="92"/>
        <v>0</v>
      </c>
      <c r="BU104" s="58">
        <f t="shared" ca="1" si="82"/>
        <v>84</v>
      </c>
      <c r="BW104" s="56">
        <f t="shared" ca="1" si="83"/>
        <v>0</v>
      </c>
      <c r="BX104" s="76">
        <f t="shared" ca="1" si="84"/>
        <v>0</v>
      </c>
      <c r="BY104" s="55">
        <f t="shared" ca="1" si="93"/>
        <v>0</v>
      </c>
      <c r="BZ104" s="56">
        <f t="shared" ca="1" si="90"/>
        <v>0</v>
      </c>
      <c r="CA104" s="55">
        <f t="shared" ca="1" si="98"/>
        <v>5046.0677854557398</v>
      </c>
      <c r="CB104" s="55">
        <f t="shared" ca="1" si="52"/>
        <v>0</v>
      </c>
      <c r="CC104" s="55">
        <f ca="1">CA104-MAX($CA104:CA$258)</f>
        <v>-654.27223867500288</v>
      </c>
      <c r="CD104" s="56">
        <f ca="1">(CA104-MAX($CA104:CA$258))/MAX($CA104:CA$258)</f>
        <v>-0.11477775639792194</v>
      </c>
    </row>
    <row r="105" spans="1:82" s="58" customFormat="1" x14ac:dyDescent="0.25">
      <c r="A105" s="54">
        <v>44096</v>
      </c>
      <c r="B105" s="55">
        <v>7.9960000000000004</v>
      </c>
      <c r="C105" s="55">
        <v>8.0489999999999995</v>
      </c>
      <c r="D105" s="55">
        <v>7.9080000000000004</v>
      </c>
      <c r="E105" s="55">
        <v>7.9240000000000004</v>
      </c>
      <c r="F105" s="56">
        <f t="shared" si="53"/>
        <v>-3.1450496917850845E-3</v>
      </c>
      <c r="G105" s="57"/>
      <c r="H105" s="56"/>
      <c r="I105" s="17"/>
      <c r="J105" s="55">
        <f ca="1">AVERAGE(E105:OFFSET(E105,$J$3-1,0))</f>
        <v>8.3466000000000005</v>
      </c>
      <c r="K105" s="55">
        <f ca="1">AVERAGE(E105:OFFSET(E105,$K$3-1,0))</f>
        <v>8.9191666666666656</v>
      </c>
      <c r="M105" s="58">
        <f t="shared" ca="1" si="85"/>
        <v>0</v>
      </c>
      <c r="N105" s="58">
        <f t="shared" ca="1" si="54"/>
        <v>0</v>
      </c>
      <c r="O105" s="58">
        <f t="shared" ca="1" si="55"/>
        <v>0</v>
      </c>
      <c r="P105" s="58">
        <f t="shared" ca="1" si="95"/>
        <v>57</v>
      </c>
      <c r="R105" s="56">
        <f t="shared" ca="1" si="56"/>
        <v>0</v>
      </c>
      <c r="S105" s="76">
        <f t="shared" ca="1" si="57"/>
        <v>0</v>
      </c>
      <c r="T105" s="55">
        <f t="shared" ca="1" si="58"/>
        <v>0</v>
      </c>
      <c r="U105" s="56">
        <f t="shared" ca="1" si="59"/>
        <v>0</v>
      </c>
      <c r="V105" s="55">
        <f t="shared" ca="1" si="60"/>
        <v>4792.685577861349</v>
      </c>
      <c r="W105" s="55">
        <f t="shared" ca="1" si="61"/>
        <v>0</v>
      </c>
      <c r="X105" s="55">
        <f ca="1">V105-MAX(V105:$V$258)</f>
        <v>-676.38360576946798</v>
      </c>
      <c r="Y105" s="56">
        <f ca="1">(V105-MAX(V105:$V$258))/MAX(V105:$V$258)</f>
        <v>-0.12367435537182747</v>
      </c>
      <c r="Z105" s="56"/>
      <c r="AA105" s="17"/>
      <c r="AB105" s="55">
        <f ca="1">E105*(2/($AB$3+1))+IF(AB106=0,AVERAGE(E106:OFFSET(E106,$AB$3-1,0))*(1-(2/($AB$3+1))),AB106*(1-(2/($AB$3+1))))</f>
        <v>8.2524111298252087</v>
      </c>
      <c r="AC105" s="59">
        <f ca="1">E105*(2/($AC$3+1))+IF(AC106=0,AVERAGE(E106:OFFSET(E106,$AC$3-1,0))*(1-(2/($AC$3+1))),AC106*(1-(2/($AC$3+1))))</f>
        <v>8.8212121843512872</v>
      </c>
      <c r="AE105" s="58">
        <f t="shared" ca="1" si="86"/>
        <v>0</v>
      </c>
      <c r="AF105" s="58">
        <f t="shared" ca="1" si="62"/>
        <v>0</v>
      </c>
      <c r="AG105" s="58">
        <f t="shared" ca="1" si="63"/>
        <v>0</v>
      </c>
      <c r="AH105" s="58">
        <f t="shared" ca="1" si="96"/>
        <v>28</v>
      </c>
      <c r="AJ105" s="56">
        <f t="shared" ca="1" si="64"/>
        <v>0</v>
      </c>
      <c r="AK105" s="76">
        <f t="shared" ca="1" si="65"/>
        <v>0</v>
      </c>
      <c r="AL105" s="55">
        <f t="shared" ca="1" si="66"/>
        <v>0</v>
      </c>
      <c r="AM105" s="56">
        <f t="shared" ca="1" si="67"/>
        <v>0</v>
      </c>
      <c r="AN105" s="55">
        <f t="shared" ca="1" si="68"/>
        <v>5066.8835655600906</v>
      </c>
      <c r="AO105" s="55">
        <f t="shared" ca="1" si="69"/>
        <v>0</v>
      </c>
      <c r="AP105" s="55">
        <f ca="1">AN105-MAX(AN105:$AN$258)</f>
        <v>-633.4564585706521</v>
      </c>
      <c r="AQ105" s="56">
        <f ca="1">(AN105-MAX(AN105:$AN$258))/MAX(AN105:$AN$258)</f>
        <v>-0.11112608298611963</v>
      </c>
      <c r="AS105" s="55">
        <f t="shared" si="70"/>
        <v>-2.4999999999999467E-2</v>
      </c>
      <c r="AT105" s="55">
        <f t="shared" si="87"/>
        <v>0</v>
      </c>
      <c r="AU105" s="55">
        <f t="shared" si="88"/>
        <v>2.4999999999999467E-2</v>
      </c>
      <c r="AV105" s="55">
        <f ca="1">IF(AV106=0,AVERAGE(AT105:OFFSET(AT105,$AZ$3-1,0)),(AV106*($AZ$3-1)+AT105)/$AZ$3)</f>
        <v>3.4392762982433531E-2</v>
      </c>
      <c r="AW105" s="55">
        <f ca="1">IF(AW106=0,AVERAGE(AU105:OFFSET(AU105,$AZ$3-1,0)),(AW106*($AZ$3-1)+AU105)/$AZ$3)</f>
        <v>0.10109000665461745</v>
      </c>
      <c r="AX105" s="55">
        <f t="shared" ca="1" si="89"/>
        <v>0.340219217710998</v>
      </c>
      <c r="AY105" s="55"/>
      <c r="AZ105" s="55">
        <f t="shared" ca="1" si="71"/>
        <v>25.385340936393149</v>
      </c>
      <c r="BB105" s="58">
        <f t="shared" ca="1" si="72"/>
        <v>0</v>
      </c>
      <c r="BC105" s="58">
        <f t="shared" ca="1" si="73"/>
        <v>0</v>
      </c>
      <c r="BD105" s="58">
        <f t="shared" ca="1" si="91"/>
        <v>0</v>
      </c>
      <c r="BE105" s="58">
        <f t="shared" ca="1" si="97"/>
        <v>83</v>
      </c>
      <c r="BG105" s="56">
        <f t="shared" ca="1" si="74"/>
        <v>0</v>
      </c>
      <c r="BH105" s="55">
        <f t="shared" ca="1" si="75"/>
        <v>0</v>
      </c>
      <c r="BI105" s="55">
        <f t="shared" ca="1" si="76"/>
        <v>0</v>
      </c>
      <c r="BJ105" s="56">
        <f t="shared" ca="1" si="77"/>
        <v>0</v>
      </c>
      <c r="BK105" s="55">
        <f t="shared" ca="1" si="78"/>
        <v>5104.7493693100787</v>
      </c>
      <c r="BL105" s="55">
        <f t="shared" ca="1" si="79"/>
        <v>0</v>
      </c>
      <c r="BM105" s="55">
        <f ca="1">BK105-MAX(BK105:$BK$258)</f>
        <v>-595.59065482066399</v>
      </c>
      <c r="BN105" s="56">
        <f ca="1">(BK105-MAX(BK105:$BK$258))/MAX(BK105:$BK$258)</f>
        <v>-0.10448335578218194</v>
      </c>
      <c r="BO105" s="17"/>
      <c r="BP105" s="55">
        <f t="shared" ca="1" si="80"/>
        <v>-11.779113783121787</v>
      </c>
      <c r="BR105" s="58">
        <f t="shared" ca="1" si="94"/>
        <v>0</v>
      </c>
      <c r="BS105" s="58">
        <f t="shared" ca="1" si="81"/>
        <v>0</v>
      </c>
      <c r="BT105" s="58">
        <f t="shared" ca="1" si="92"/>
        <v>0</v>
      </c>
      <c r="BU105" s="58">
        <f t="shared" ca="1" si="82"/>
        <v>83</v>
      </c>
      <c r="BW105" s="56">
        <f t="shared" ca="1" si="83"/>
        <v>0</v>
      </c>
      <c r="BX105" s="76">
        <f t="shared" ca="1" si="84"/>
        <v>0</v>
      </c>
      <c r="BY105" s="55">
        <f t="shared" ca="1" si="93"/>
        <v>0</v>
      </c>
      <c r="BZ105" s="56">
        <f t="shared" ca="1" si="90"/>
        <v>0</v>
      </c>
      <c r="CA105" s="55">
        <f t="shared" ca="1" si="98"/>
        <v>5046.0677854557398</v>
      </c>
      <c r="CB105" s="55">
        <f t="shared" ca="1" si="52"/>
        <v>0</v>
      </c>
      <c r="CC105" s="55">
        <f ca="1">CA105-MAX($CA105:CA$258)</f>
        <v>-654.27223867500288</v>
      </c>
      <c r="CD105" s="56">
        <f ca="1">(CA105-MAX($CA105:CA$258))/MAX($CA105:CA$258)</f>
        <v>-0.11477775639792194</v>
      </c>
    </row>
    <row r="106" spans="1:82" s="58" customFormat="1" x14ac:dyDescent="0.25">
      <c r="A106" s="54">
        <v>44095</v>
      </c>
      <c r="B106" s="55">
        <v>8.266</v>
      </c>
      <c r="C106" s="55">
        <v>8.266</v>
      </c>
      <c r="D106" s="55">
        <v>7.8970000000000002</v>
      </c>
      <c r="E106" s="55">
        <v>7.9489999999999998</v>
      </c>
      <c r="F106" s="56">
        <f t="shared" si="53"/>
        <v>-5.7728781412991981E-2</v>
      </c>
      <c r="G106" s="57"/>
      <c r="H106" s="56"/>
      <c r="I106" s="17"/>
      <c r="J106" s="55">
        <f ca="1">AVERAGE(E106:OFFSET(E106,$J$3-1,0))</f>
        <v>8.5139999999999993</v>
      </c>
      <c r="K106" s="55">
        <f ca="1">AVERAGE(E106:OFFSET(E106,$K$3-1,0))</f>
        <v>8.9687000000000019</v>
      </c>
      <c r="M106" s="58">
        <f t="shared" ca="1" si="85"/>
        <v>0</v>
      </c>
      <c r="N106" s="58">
        <f t="shared" ca="1" si="54"/>
        <v>0</v>
      </c>
      <c r="O106" s="58">
        <f t="shared" ca="1" si="55"/>
        <v>0</v>
      </c>
      <c r="P106" s="58">
        <f t="shared" ca="1" si="95"/>
        <v>56</v>
      </c>
      <c r="R106" s="56">
        <f t="shared" ca="1" si="56"/>
        <v>0</v>
      </c>
      <c r="S106" s="76">
        <f t="shared" ca="1" si="57"/>
        <v>0</v>
      </c>
      <c r="T106" s="55">
        <f t="shared" ca="1" si="58"/>
        <v>0</v>
      </c>
      <c r="U106" s="56">
        <f t="shared" ca="1" si="59"/>
        <v>0</v>
      </c>
      <c r="V106" s="55">
        <f t="shared" ca="1" si="60"/>
        <v>4792.685577861349</v>
      </c>
      <c r="W106" s="55">
        <f t="shared" ca="1" si="61"/>
        <v>0</v>
      </c>
      <c r="X106" s="55">
        <f ca="1">V106-MAX(V106:$V$258)</f>
        <v>-676.38360576946798</v>
      </c>
      <c r="Y106" s="56">
        <f ca="1">(V106-MAX(V106:$V$258))/MAX(V106:$V$258)</f>
        <v>-0.12367435537182747</v>
      </c>
      <c r="Z106" s="56"/>
      <c r="AA106" s="17"/>
      <c r="AB106" s="55">
        <f ca="1">E106*(2/($AB$3+1))+IF(AB107=0,AVERAGE(E107:OFFSET(E107,$AB$3-1,0))*(1-(2/($AB$3+1))),AB107*(1-(2/($AB$3+1))))</f>
        <v>8.4166166947378116</v>
      </c>
      <c r="AC106" s="59">
        <f ca="1">E106*(2/($AC$3+1))+IF(AC107=0,AVERAGE(E107:OFFSET(E107,$AC$3-1,0))*(1-(2/($AC$3+1))),AC107*(1-(2/($AC$3+1))))</f>
        <v>8.8830888867203406</v>
      </c>
      <c r="AE106" s="58">
        <f t="shared" ca="1" si="86"/>
        <v>0</v>
      </c>
      <c r="AF106" s="58">
        <f t="shared" ca="1" si="62"/>
        <v>0</v>
      </c>
      <c r="AG106" s="58">
        <f t="shared" ca="1" si="63"/>
        <v>0</v>
      </c>
      <c r="AH106" s="58">
        <f t="shared" ca="1" si="96"/>
        <v>27</v>
      </c>
      <c r="AJ106" s="56">
        <f t="shared" ca="1" si="64"/>
        <v>0</v>
      </c>
      <c r="AK106" s="76">
        <f t="shared" ca="1" si="65"/>
        <v>0</v>
      </c>
      <c r="AL106" s="55">
        <f t="shared" ca="1" si="66"/>
        <v>0</v>
      </c>
      <c r="AM106" s="56">
        <f t="shared" ca="1" si="67"/>
        <v>0</v>
      </c>
      <c r="AN106" s="55">
        <f t="shared" ca="1" si="68"/>
        <v>5066.8835655600906</v>
      </c>
      <c r="AO106" s="55">
        <f t="shared" ca="1" si="69"/>
        <v>0</v>
      </c>
      <c r="AP106" s="55">
        <f ca="1">AN106-MAX(AN106:$AN$258)</f>
        <v>-633.4564585706521</v>
      </c>
      <c r="AQ106" s="56">
        <f ca="1">(AN106-MAX(AN106:$AN$258))/MAX(AN106:$AN$258)</f>
        <v>-0.11112608298611963</v>
      </c>
      <c r="AS106" s="55">
        <f t="shared" si="70"/>
        <v>-0.4870000000000001</v>
      </c>
      <c r="AT106" s="55">
        <f t="shared" si="87"/>
        <v>0</v>
      </c>
      <c r="AU106" s="55">
        <f t="shared" si="88"/>
        <v>0.4870000000000001</v>
      </c>
      <c r="AV106" s="55">
        <f ca="1">IF(AV107=0,AVERAGE(AT106:OFFSET(AT106,$AZ$3-1,0)),(AV107*($AZ$3-1)+AT106)/$AZ$3)</f>
        <v>3.7038360134928415E-2</v>
      </c>
      <c r="AW106" s="55">
        <f ca="1">IF(AW107=0,AVERAGE(AU106:OFFSET(AU106,$AZ$3-1,0)),(AW107*($AZ$3-1)+AU106)/$AZ$3)</f>
        <v>0.10694308408958808</v>
      </c>
      <c r="AX106" s="55">
        <f t="shared" ca="1" si="89"/>
        <v>0.34633712362269947</v>
      </c>
      <c r="AY106" s="55"/>
      <c r="AZ106" s="55">
        <f t="shared" ca="1" si="71"/>
        <v>25.724398261468266</v>
      </c>
      <c r="BB106" s="58">
        <f t="shared" ca="1" si="72"/>
        <v>0</v>
      </c>
      <c r="BC106" s="58">
        <f t="shared" ca="1" si="73"/>
        <v>0</v>
      </c>
      <c r="BD106" s="58">
        <f t="shared" ca="1" si="91"/>
        <v>0</v>
      </c>
      <c r="BE106" s="58">
        <f t="shared" ca="1" si="97"/>
        <v>82</v>
      </c>
      <c r="BG106" s="56">
        <f t="shared" ca="1" si="74"/>
        <v>0</v>
      </c>
      <c r="BH106" s="55">
        <f t="shared" ca="1" si="75"/>
        <v>0</v>
      </c>
      <c r="BI106" s="55">
        <f t="shared" ca="1" si="76"/>
        <v>0</v>
      </c>
      <c r="BJ106" s="56">
        <f t="shared" ca="1" si="77"/>
        <v>0</v>
      </c>
      <c r="BK106" s="55">
        <f t="shared" ca="1" si="78"/>
        <v>5104.7493693100787</v>
      </c>
      <c r="BL106" s="55">
        <f t="shared" ca="1" si="79"/>
        <v>0</v>
      </c>
      <c r="BM106" s="55">
        <f ca="1">BK106-MAX(BK106:$BK$258)</f>
        <v>-595.59065482066399</v>
      </c>
      <c r="BN106" s="56">
        <f ca="1">(BK106-MAX(BK106:$BK$258))/MAX(BK106:$BK$258)</f>
        <v>-0.10448335578218194</v>
      </c>
      <c r="BO106" s="17"/>
      <c r="BP106" s="55">
        <f t="shared" ca="1" si="80"/>
        <v>-10.119855269109001</v>
      </c>
      <c r="BR106" s="58">
        <f t="shared" ca="1" si="94"/>
        <v>0</v>
      </c>
      <c r="BS106" s="58">
        <f t="shared" ca="1" si="81"/>
        <v>0</v>
      </c>
      <c r="BT106" s="58">
        <f t="shared" ca="1" si="92"/>
        <v>0</v>
      </c>
      <c r="BU106" s="58">
        <f t="shared" ca="1" si="82"/>
        <v>82</v>
      </c>
      <c r="BW106" s="56">
        <f t="shared" ca="1" si="83"/>
        <v>0</v>
      </c>
      <c r="BX106" s="76">
        <f t="shared" ca="1" si="84"/>
        <v>0</v>
      </c>
      <c r="BY106" s="55">
        <f t="shared" ca="1" si="93"/>
        <v>0</v>
      </c>
      <c r="BZ106" s="56">
        <f t="shared" ca="1" si="90"/>
        <v>0</v>
      </c>
      <c r="CA106" s="55">
        <f t="shared" ca="1" si="98"/>
        <v>5046.0677854557398</v>
      </c>
      <c r="CB106" s="55">
        <f t="shared" ca="1" si="52"/>
        <v>0</v>
      </c>
      <c r="CC106" s="55">
        <f ca="1">CA106-MAX($CA106:CA$258)</f>
        <v>-654.27223867500288</v>
      </c>
      <c r="CD106" s="56">
        <f ca="1">(CA106-MAX($CA106:CA$258))/MAX($CA106:CA$258)</f>
        <v>-0.11477775639792194</v>
      </c>
    </row>
    <row r="107" spans="1:82" s="58" customFormat="1" x14ac:dyDescent="0.25">
      <c r="A107" s="54">
        <v>44092</v>
      </c>
      <c r="B107" s="55">
        <v>8.5969999999999995</v>
      </c>
      <c r="C107" s="55">
        <v>8.5969999999999995</v>
      </c>
      <c r="D107" s="55">
        <v>8.4209999999999994</v>
      </c>
      <c r="E107" s="55">
        <v>8.4359999999999999</v>
      </c>
      <c r="F107" s="56">
        <f t="shared" si="53"/>
        <v>-2.3385042833989345E-2</v>
      </c>
      <c r="G107" s="57"/>
      <c r="H107" s="56"/>
      <c r="I107" s="17"/>
      <c r="J107" s="55">
        <f ca="1">AVERAGE(E107:OFFSET(E107,$J$3-1,0))</f>
        <v>8.6934000000000005</v>
      </c>
      <c r="K107" s="55">
        <f ca="1">AVERAGE(E107:OFFSET(E107,$K$3-1,0))</f>
        <v>9.0060333333333347</v>
      </c>
      <c r="M107" s="58">
        <f t="shared" ca="1" si="85"/>
        <v>0</v>
      </c>
      <c r="N107" s="58">
        <f t="shared" ca="1" si="54"/>
        <v>0</v>
      </c>
      <c r="O107" s="58">
        <f t="shared" ca="1" si="55"/>
        <v>0</v>
      </c>
      <c r="P107" s="58">
        <f t="shared" ca="1" si="95"/>
        <v>55</v>
      </c>
      <c r="R107" s="56">
        <f t="shared" ca="1" si="56"/>
        <v>0</v>
      </c>
      <c r="S107" s="76">
        <f t="shared" ca="1" si="57"/>
        <v>0</v>
      </c>
      <c r="T107" s="55">
        <f t="shared" ca="1" si="58"/>
        <v>0</v>
      </c>
      <c r="U107" s="56">
        <f t="shared" ca="1" si="59"/>
        <v>0</v>
      </c>
      <c r="V107" s="55">
        <f t="shared" ca="1" si="60"/>
        <v>4792.685577861349</v>
      </c>
      <c r="W107" s="55">
        <f t="shared" ca="1" si="61"/>
        <v>0</v>
      </c>
      <c r="X107" s="55">
        <f ca="1">V107-MAX(V107:$V$258)</f>
        <v>-676.38360576946798</v>
      </c>
      <c r="Y107" s="56">
        <f ca="1">(V107-MAX(V107:$V$258))/MAX(V107:$V$258)</f>
        <v>-0.12367435537182747</v>
      </c>
      <c r="Z107" s="56"/>
      <c r="AA107" s="17"/>
      <c r="AB107" s="55">
        <f ca="1">E107*(2/($AB$3+1))+IF(AB108=0,AVERAGE(E108:OFFSET(E108,$AB$3-1,0))*(1-(2/($AB$3+1))),AB108*(1-(2/($AB$3+1))))</f>
        <v>8.6504250421067166</v>
      </c>
      <c r="AC107" s="59">
        <f ca="1">E107*(2/($AC$3+1))+IF(AC108=0,AVERAGE(E108:OFFSET(E108,$AC$3-1,0))*(1-(2/($AC$3+1))),AC108*(1-(2/($AC$3+1))))</f>
        <v>8.9475088099424323</v>
      </c>
      <c r="AE107" s="58">
        <f t="shared" ca="1" si="86"/>
        <v>0</v>
      </c>
      <c r="AF107" s="58">
        <f t="shared" ca="1" si="62"/>
        <v>0</v>
      </c>
      <c r="AG107" s="58">
        <f t="shared" ca="1" si="63"/>
        <v>0</v>
      </c>
      <c r="AH107" s="58">
        <f t="shared" ca="1" si="96"/>
        <v>26</v>
      </c>
      <c r="AJ107" s="56">
        <f t="shared" ca="1" si="64"/>
        <v>0</v>
      </c>
      <c r="AK107" s="76">
        <f t="shared" ca="1" si="65"/>
        <v>0</v>
      </c>
      <c r="AL107" s="55">
        <f t="shared" ca="1" si="66"/>
        <v>0</v>
      </c>
      <c r="AM107" s="56">
        <f t="shared" ca="1" si="67"/>
        <v>0</v>
      </c>
      <c r="AN107" s="55">
        <f t="shared" ca="1" si="68"/>
        <v>5066.8835655600906</v>
      </c>
      <c r="AO107" s="55">
        <f t="shared" ca="1" si="69"/>
        <v>0</v>
      </c>
      <c r="AP107" s="55">
        <f ca="1">AN107-MAX(AN107:$AN$258)</f>
        <v>-633.4564585706521</v>
      </c>
      <c r="AQ107" s="56">
        <f ca="1">(AN107-MAX(AN107:$AN$258))/MAX(AN107:$AN$258)</f>
        <v>-0.11112608298611963</v>
      </c>
      <c r="AS107" s="55">
        <f t="shared" si="70"/>
        <v>-0.20199999999999996</v>
      </c>
      <c r="AT107" s="55">
        <f t="shared" si="87"/>
        <v>0</v>
      </c>
      <c r="AU107" s="55">
        <f t="shared" si="88"/>
        <v>0.20199999999999996</v>
      </c>
      <c r="AV107" s="55">
        <f ca="1">IF(AV108=0,AVERAGE(AT107:OFFSET(AT107,$AZ$3-1,0)),(AV108*($AZ$3-1)+AT107)/$AZ$3)</f>
        <v>3.9887464760692146E-2</v>
      </c>
      <c r="AW107" s="55">
        <f ca="1">IF(AW108=0,AVERAGE(AU107:OFFSET(AU107,$AZ$3-1,0)),(AW108*($AZ$3-1)+AU107)/$AZ$3)</f>
        <v>7.7707936711864073E-2</v>
      </c>
      <c r="AX107" s="55">
        <f t="shared" ca="1" si="89"/>
        <v>0.51329975351928658</v>
      </c>
      <c r="AY107" s="55"/>
      <c r="AZ107" s="55">
        <f t="shared" ca="1" si="71"/>
        <v>33.919238559682</v>
      </c>
      <c r="BB107" s="58">
        <f t="shared" ca="1" si="72"/>
        <v>0</v>
      </c>
      <c r="BC107" s="58">
        <f t="shared" ca="1" si="73"/>
        <v>0</v>
      </c>
      <c r="BD107" s="58">
        <f t="shared" ca="1" si="91"/>
        <v>0</v>
      </c>
      <c r="BE107" s="58">
        <f t="shared" ca="1" si="97"/>
        <v>81</v>
      </c>
      <c r="BG107" s="56">
        <f t="shared" ca="1" si="74"/>
        <v>0</v>
      </c>
      <c r="BH107" s="55">
        <f t="shared" ca="1" si="75"/>
        <v>0</v>
      </c>
      <c r="BI107" s="55">
        <f t="shared" ca="1" si="76"/>
        <v>0</v>
      </c>
      <c r="BJ107" s="56">
        <f t="shared" ca="1" si="77"/>
        <v>0</v>
      </c>
      <c r="BK107" s="55">
        <f t="shared" ca="1" si="78"/>
        <v>5104.7493693100787</v>
      </c>
      <c r="BL107" s="55">
        <f t="shared" ca="1" si="79"/>
        <v>0</v>
      </c>
      <c r="BM107" s="55">
        <f ca="1">BK107-MAX(BK107:$BK$258)</f>
        <v>-595.59065482066399</v>
      </c>
      <c r="BN107" s="56">
        <f ca="1">(BK107-MAX(BK107:$BK$258))/MAX(BK107:$BK$258)</f>
        <v>-0.10448335578218194</v>
      </c>
      <c r="BO107" s="17"/>
      <c r="BP107" s="55">
        <f t="shared" ca="1" si="80"/>
        <v>-4.9571879224876048</v>
      </c>
      <c r="BR107" s="58">
        <f t="shared" ca="1" si="94"/>
        <v>0</v>
      </c>
      <c r="BS107" s="58">
        <f t="shared" ca="1" si="81"/>
        <v>0</v>
      </c>
      <c r="BT107" s="58">
        <f t="shared" ca="1" si="92"/>
        <v>0</v>
      </c>
      <c r="BU107" s="58">
        <f t="shared" ca="1" si="82"/>
        <v>81</v>
      </c>
      <c r="BW107" s="56">
        <f t="shared" ca="1" si="83"/>
        <v>0</v>
      </c>
      <c r="BX107" s="76">
        <f t="shared" ca="1" si="84"/>
        <v>0</v>
      </c>
      <c r="BY107" s="55">
        <f t="shared" ca="1" si="93"/>
        <v>0</v>
      </c>
      <c r="BZ107" s="56">
        <f t="shared" ca="1" si="90"/>
        <v>0</v>
      </c>
      <c r="CA107" s="55">
        <f t="shared" ca="1" si="98"/>
        <v>5046.0677854557398</v>
      </c>
      <c r="CB107" s="55">
        <f t="shared" ca="1" si="52"/>
        <v>0</v>
      </c>
      <c r="CC107" s="55">
        <f ca="1">CA107-MAX($CA107:CA$258)</f>
        <v>-654.27223867500288</v>
      </c>
      <c r="CD107" s="56">
        <f ca="1">(CA107-MAX($CA107:CA$258))/MAX($CA107:CA$258)</f>
        <v>-0.11477775639792194</v>
      </c>
    </row>
    <row r="108" spans="1:82" s="58" customFormat="1" x14ac:dyDescent="0.25">
      <c r="A108" s="54">
        <v>44091</v>
      </c>
      <c r="B108" s="55">
        <v>8.6300000000000008</v>
      </c>
      <c r="C108" s="55">
        <v>8.6929999999999996</v>
      </c>
      <c r="D108" s="55">
        <v>8.58</v>
      </c>
      <c r="E108" s="55">
        <v>8.6379999999999999</v>
      </c>
      <c r="F108" s="56">
        <f t="shared" si="53"/>
        <v>-1.6844980651035679E-2</v>
      </c>
      <c r="G108" s="57"/>
      <c r="H108" s="56"/>
      <c r="I108" s="17"/>
      <c r="J108" s="55">
        <f ca="1">AVERAGE(E108:OFFSET(E108,$J$3-1,0))</f>
        <v>8.7607999999999997</v>
      </c>
      <c r="K108" s="55">
        <f ca="1">AVERAGE(E108:OFFSET(E108,$K$3-1,0))</f>
        <v>9.0210666666666661</v>
      </c>
      <c r="M108" s="58">
        <f t="shared" ca="1" si="85"/>
        <v>0</v>
      </c>
      <c r="N108" s="58">
        <f t="shared" ca="1" si="54"/>
        <v>0</v>
      </c>
      <c r="O108" s="58">
        <f t="shared" ca="1" si="55"/>
        <v>0</v>
      </c>
      <c r="P108" s="58">
        <f t="shared" ca="1" si="95"/>
        <v>54</v>
      </c>
      <c r="R108" s="56">
        <f t="shared" ca="1" si="56"/>
        <v>0</v>
      </c>
      <c r="S108" s="76">
        <f t="shared" ca="1" si="57"/>
        <v>0</v>
      </c>
      <c r="T108" s="55">
        <f t="shared" ca="1" si="58"/>
        <v>0</v>
      </c>
      <c r="U108" s="56">
        <f t="shared" ca="1" si="59"/>
        <v>0</v>
      </c>
      <c r="V108" s="55">
        <f t="shared" ca="1" si="60"/>
        <v>4792.685577861349</v>
      </c>
      <c r="W108" s="55">
        <f t="shared" ca="1" si="61"/>
        <v>0</v>
      </c>
      <c r="X108" s="55">
        <f ca="1">V108-MAX(V108:$V$258)</f>
        <v>-676.38360576946798</v>
      </c>
      <c r="Y108" s="56">
        <f ca="1">(V108-MAX(V108:$V$258))/MAX(V108:$V$258)</f>
        <v>-0.12367435537182747</v>
      </c>
      <c r="Z108" s="56"/>
      <c r="AA108" s="17"/>
      <c r="AB108" s="55">
        <f ca="1">E108*(2/($AB$3+1))+IF(AB109=0,AVERAGE(E109:OFFSET(E109,$AB$3-1,0))*(1-(2/($AB$3+1))),AB109*(1-(2/($AB$3+1))))</f>
        <v>8.757637563160074</v>
      </c>
      <c r="AC108" s="59">
        <f ca="1">E108*(2/($AC$3+1))+IF(AC109=0,AVERAGE(E109:OFFSET(E109,$AC$3-1,0))*(1-(2/($AC$3+1))),AC109*(1-(2/($AC$3+1))))</f>
        <v>8.9827852795936352</v>
      </c>
      <c r="AE108" s="58">
        <f t="shared" ca="1" si="86"/>
        <v>0</v>
      </c>
      <c r="AF108" s="58">
        <f t="shared" ca="1" si="62"/>
        <v>0</v>
      </c>
      <c r="AG108" s="58">
        <f t="shared" ca="1" si="63"/>
        <v>0</v>
      </c>
      <c r="AH108" s="58">
        <f t="shared" ca="1" si="96"/>
        <v>25</v>
      </c>
      <c r="AJ108" s="56">
        <f t="shared" ca="1" si="64"/>
        <v>0</v>
      </c>
      <c r="AK108" s="76">
        <f t="shared" ca="1" si="65"/>
        <v>0</v>
      </c>
      <c r="AL108" s="55">
        <f t="shared" ca="1" si="66"/>
        <v>0</v>
      </c>
      <c r="AM108" s="56">
        <f t="shared" ca="1" si="67"/>
        <v>0</v>
      </c>
      <c r="AN108" s="55">
        <f t="shared" ca="1" si="68"/>
        <v>5066.8835655600906</v>
      </c>
      <c r="AO108" s="55">
        <f t="shared" ca="1" si="69"/>
        <v>0</v>
      </c>
      <c r="AP108" s="55">
        <f ca="1">AN108-MAX(AN108:$AN$258)</f>
        <v>-633.4564585706521</v>
      </c>
      <c r="AQ108" s="56">
        <f ca="1">(AN108-MAX(AN108:$AN$258))/MAX(AN108:$AN$258)</f>
        <v>-0.11112608298611963</v>
      </c>
      <c r="AS108" s="55">
        <f t="shared" si="70"/>
        <v>-0.14799999999999969</v>
      </c>
      <c r="AT108" s="55">
        <f t="shared" si="87"/>
        <v>0</v>
      </c>
      <c r="AU108" s="55">
        <f t="shared" si="88"/>
        <v>0.14799999999999969</v>
      </c>
      <c r="AV108" s="55">
        <f ca="1">IF(AV109=0,AVERAGE(AT108:OFFSET(AT108,$AZ$3-1,0)),(AV109*($AZ$3-1)+AT108)/$AZ$3)</f>
        <v>4.2955731280745382E-2</v>
      </c>
      <c r="AW108" s="55">
        <f ca="1">IF(AW109=0,AVERAGE(AU108:OFFSET(AU108,$AZ$3-1,0)),(AW109*($AZ$3-1)+AU108)/$AZ$3)</f>
        <v>6.8147008766622844E-2</v>
      </c>
      <c r="AX108" s="55">
        <f t="shared" ca="1" si="89"/>
        <v>0.63033920429071444</v>
      </c>
      <c r="AY108" s="55"/>
      <c r="AZ108" s="55">
        <f t="shared" ca="1" si="71"/>
        <v>38.663071011958273</v>
      </c>
      <c r="BB108" s="58">
        <f t="shared" ca="1" si="72"/>
        <v>0</v>
      </c>
      <c r="BC108" s="58">
        <f t="shared" ca="1" si="73"/>
        <v>0</v>
      </c>
      <c r="BD108" s="58">
        <f t="shared" ca="1" si="91"/>
        <v>0</v>
      </c>
      <c r="BE108" s="58">
        <f t="shared" ca="1" si="97"/>
        <v>80</v>
      </c>
      <c r="BG108" s="56">
        <f t="shared" ca="1" si="74"/>
        <v>0</v>
      </c>
      <c r="BH108" s="55">
        <f t="shared" ca="1" si="75"/>
        <v>0</v>
      </c>
      <c r="BI108" s="55">
        <f t="shared" ca="1" si="76"/>
        <v>0</v>
      </c>
      <c r="BJ108" s="56">
        <f t="shared" ca="1" si="77"/>
        <v>0</v>
      </c>
      <c r="BK108" s="55">
        <f t="shared" ca="1" si="78"/>
        <v>5104.7493693100787</v>
      </c>
      <c r="BL108" s="55">
        <f t="shared" ca="1" si="79"/>
        <v>0</v>
      </c>
      <c r="BM108" s="55">
        <f ca="1">BK108-MAX(BK108:$BK$258)</f>
        <v>-595.59065482066399</v>
      </c>
      <c r="BN108" s="56">
        <f ca="1">(BK108-MAX(BK108:$BK$258))/MAX(BK108:$BK$258)</f>
        <v>-0.10448335578218194</v>
      </c>
      <c r="BO108" s="17"/>
      <c r="BP108" s="55">
        <f t="shared" ca="1" si="80"/>
        <v>-3.2590435659088368</v>
      </c>
      <c r="BR108" s="58">
        <f t="shared" ca="1" si="94"/>
        <v>0</v>
      </c>
      <c r="BS108" s="58">
        <f t="shared" ca="1" si="81"/>
        <v>0</v>
      </c>
      <c r="BT108" s="58">
        <f t="shared" ca="1" si="92"/>
        <v>0</v>
      </c>
      <c r="BU108" s="58">
        <f t="shared" ca="1" si="82"/>
        <v>80</v>
      </c>
      <c r="BW108" s="56">
        <f t="shared" ca="1" si="83"/>
        <v>0</v>
      </c>
      <c r="BX108" s="76">
        <f t="shared" ca="1" si="84"/>
        <v>0</v>
      </c>
      <c r="BY108" s="55">
        <f t="shared" ca="1" si="93"/>
        <v>0</v>
      </c>
      <c r="BZ108" s="56">
        <f t="shared" ca="1" si="90"/>
        <v>0</v>
      </c>
      <c r="CA108" s="55">
        <f t="shared" ca="1" si="98"/>
        <v>5046.0677854557398</v>
      </c>
      <c r="CB108" s="55">
        <f t="shared" ca="1" si="52"/>
        <v>0</v>
      </c>
      <c r="CC108" s="55">
        <f ca="1">CA108-MAX($CA108:CA$258)</f>
        <v>-654.27223867500288</v>
      </c>
      <c r="CD108" s="56">
        <f ca="1">(CA108-MAX($CA108:CA$258))/MAX($CA108:CA$258)</f>
        <v>-0.11477775639792194</v>
      </c>
    </row>
    <row r="109" spans="1:82" s="58" customFormat="1" x14ac:dyDescent="0.25">
      <c r="A109" s="54">
        <v>44090</v>
      </c>
      <c r="B109" s="55">
        <v>8.7460000000000004</v>
      </c>
      <c r="C109" s="55">
        <v>8.7859999999999996</v>
      </c>
      <c r="D109" s="55">
        <v>8.6240000000000006</v>
      </c>
      <c r="E109" s="55">
        <v>8.7859999999999996</v>
      </c>
      <c r="F109" s="56">
        <f t="shared" si="53"/>
        <v>2.8535555301907323E-3</v>
      </c>
      <c r="G109" s="57"/>
      <c r="H109" s="56"/>
      <c r="I109" s="17"/>
      <c r="J109" s="55">
        <f ca="1">AVERAGE(E109:OFFSET(E109,$J$3-1,0))</f>
        <v>8.8165999999999993</v>
      </c>
      <c r="K109" s="55">
        <f ca="1">AVERAGE(E109:OFFSET(E109,$K$3-1,0))</f>
        <v>9.0303000000000022</v>
      </c>
      <c r="M109" s="58">
        <f t="shared" ca="1" si="85"/>
        <v>0</v>
      </c>
      <c r="N109" s="58">
        <f t="shared" ca="1" si="54"/>
        <v>0</v>
      </c>
      <c r="O109" s="58">
        <f t="shared" ca="1" si="55"/>
        <v>0</v>
      </c>
      <c r="P109" s="58">
        <f t="shared" ca="1" si="95"/>
        <v>53</v>
      </c>
      <c r="R109" s="56">
        <f t="shared" ca="1" si="56"/>
        <v>0</v>
      </c>
      <c r="S109" s="76">
        <f t="shared" ca="1" si="57"/>
        <v>0</v>
      </c>
      <c r="T109" s="55">
        <f t="shared" ca="1" si="58"/>
        <v>0</v>
      </c>
      <c r="U109" s="56">
        <f t="shared" ca="1" si="59"/>
        <v>0</v>
      </c>
      <c r="V109" s="55">
        <f t="shared" ca="1" si="60"/>
        <v>4792.685577861349</v>
      </c>
      <c r="W109" s="55">
        <f t="shared" ca="1" si="61"/>
        <v>0</v>
      </c>
      <c r="X109" s="55">
        <f ca="1">V109-MAX(V109:$V$258)</f>
        <v>-676.38360576946798</v>
      </c>
      <c r="Y109" s="56">
        <f ca="1">(V109-MAX(V109:$V$258))/MAX(V109:$V$258)</f>
        <v>-0.12367435537182747</v>
      </c>
      <c r="Z109" s="56"/>
      <c r="AA109" s="17"/>
      <c r="AB109" s="55">
        <f ca="1">E109*(2/($AB$3+1))+IF(AB110=0,AVERAGE(E110:OFFSET(E110,$AB$3-1,0))*(1-(2/($AB$3+1))),AB110*(1-(2/($AB$3+1))))</f>
        <v>8.817456344740112</v>
      </c>
      <c r="AC109" s="59">
        <f ca="1">E109*(2/($AC$3+1))+IF(AC110=0,AVERAGE(E110:OFFSET(E110,$AC$3-1,0))*(1-(2/($AC$3+1))),AC110*(1-(2/($AC$3+1))))</f>
        <v>9.0065635747380242</v>
      </c>
      <c r="AE109" s="58">
        <f t="shared" ca="1" si="86"/>
        <v>0</v>
      </c>
      <c r="AF109" s="58">
        <f t="shared" ca="1" si="62"/>
        <v>0</v>
      </c>
      <c r="AG109" s="58">
        <f t="shared" ca="1" si="63"/>
        <v>0</v>
      </c>
      <c r="AH109" s="58">
        <f t="shared" ca="1" si="96"/>
        <v>24</v>
      </c>
      <c r="AJ109" s="56">
        <f t="shared" ca="1" si="64"/>
        <v>0</v>
      </c>
      <c r="AK109" s="76">
        <f t="shared" ca="1" si="65"/>
        <v>0</v>
      </c>
      <c r="AL109" s="55">
        <f t="shared" ca="1" si="66"/>
        <v>0</v>
      </c>
      <c r="AM109" s="56">
        <f t="shared" ca="1" si="67"/>
        <v>0</v>
      </c>
      <c r="AN109" s="55">
        <f t="shared" ca="1" si="68"/>
        <v>5066.8835655600906</v>
      </c>
      <c r="AO109" s="55">
        <f t="shared" ca="1" si="69"/>
        <v>0</v>
      </c>
      <c r="AP109" s="55">
        <f ca="1">AN109-MAX(AN109:$AN$258)</f>
        <v>-633.4564585706521</v>
      </c>
      <c r="AQ109" s="56">
        <f ca="1">(AN109-MAX(AN109:$AN$258))/MAX(AN109:$AN$258)</f>
        <v>-0.11112608298611963</v>
      </c>
      <c r="AS109" s="55">
        <f t="shared" si="70"/>
        <v>2.5000000000000355E-2</v>
      </c>
      <c r="AT109" s="55">
        <f t="shared" si="87"/>
        <v>2.5000000000000355E-2</v>
      </c>
      <c r="AU109" s="55">
        <f t="shared" si="88"/>
        <v>0</v>
      </c>
      <c r="AV109" s="55">
        <f ca="1">IF(AV110=0,AVERAGE(AT109:OFFSET(AT109,$AZ$3-1,0)),(AV110*($AZ$3-1)+AT109)/$AZ$3)</f>
        <v>4.626001830234118E-2</v>
      </c>
      <c r="AW109" s="55">
        <f ca="1">IF(AW110=0,AVERAGE(AU109:OFFSET(AU109,$AZ$3-1,0)),(AW110*($AZ$3-1)+AU109)/$AZ$3)</f>
        <v>6.2004470979440007E-2</v>
      </c>
      <c r="AX109" s="55">
        <f t="shared" ca="1" si="89"/>
        <v>0.74607552603231608</v>
      </c>
      <c r="AY109" s="55"/>
      <c r="AZ109" s="55">
        <f t="shared" ca="1" si="71"/>
        <v>42.728708747648291</v>
      </c>
      <c r="BB109" s="58">
        <f t="shared" ca="1" si="72"/>
        <v>0</v>
      </c>
      <c r="BC109" s="58">
        <f t="shared" ca="1" si="73"/>
        <v>0</v>
      </c>
      <c r="BD109" s="58">
        <f t="shared" ca="1" si="91"/>
        <v>0</v>
      </c>
      <c r="BE109" s="58">
        <f t="shared" ca="1" si="97"/>
        <v>79</v>
      </c>
      <c r="BG109" s="56">
        <f t="shared" ca="1" si="74"/>
        <v>0</v>
      </c>
      <c r="BH109" s="55">
        <f t="shared" ca="1" si="75"/>
        <v>0</v>
      </c>
      <c r="BI109" s="55">
        <f t="shared" ca="1" si="76"/>
        <v>0</v>
      </c>
      <c r="BJ109" s="56">
        <f t="shared" ca="1" si="77"/>
        <v>0</v>
      </c>
      <c r="BK109" s="55">
        <f t="shared" ca="1" si="78"/>
        <v>5104.7493693100787</v>
      </c>
      <c r="BL109" s="55">
        <f t="shared" ca="1" si="79"/>
        <v>0</v>
      </c>
      <c r="BM109" s="55">
        <f ca="1">BK109-MAX(BK109:$BK$258)</f>
        <v>-595.59065482066399</v>
      </c>
      <c r="BN109" s="56">
        <f ca="1">(BK109-MAX(BK109:$BK$258))/MAX(BK109:$BK$258)</f>
        <v>-0.10448335578218194</v>
      </c>
      <c r="BO109" s="17"/>
      <c r="BP109" s="55">
        <f t="shared" ca="1" si="80"/>
        <v>-2.9171270718232112</v>
      </c>
      <c r="BR109" s="58">
        <f t="shared" ca="1" si="94"/>
        <v>0</v>
      </c>
      <c r="BS109" s="58">
        <f t="shared" ca="1" si="81"/>
        <v>0</v>
      </c>
      <c r="BT109" s="58">
        <f t="shared" ca="1" si="92"/>
        <v>0</v>
      </c>
      <c r="BU109" s="58">
        <f t="shared" ca="1" si="82"/>
        <v>79</v>
      </c>
      <c r="BW109" s="56">
        <f t="shared" ca="1" si="83"/>
        <v>0</v>
      </c>
      <c r="BX109" s="76">
        <f t="shared" ca="1" si="84"/>
        <v>0</v>
      </c>
      <c r="BY109" s="55">
        <f t="shared" ca="1" si="93"/>
        <v>0</v>
      </c>
      <c r="BZ109" s="56">
        <f t="shared" ca="1" si="90"/>
        <v>0</v>
      </c>
      <c r="CA109" s="55">
        <f t="shared" ca="1" si="98"/>
        <v>5046.0677854557398</v>
      </c>
      <c r="CB109" s="55">
        <f t="shared" ca="1" si="52"/>
        <v>0</v>
      </c>
      <c r="CC109" s="55">
        <f ca="1">CA109-MAX($CA109:CA$258)</f>
        <v>-654.27223867500288</v>
      </c>
      <c r="CD109" s="56">
        <f ca="1">(CA109-MAX($CA109:CA$258))/MAX($CA109:CA$258)</f>
        <v>-0.11477775639792194</v>
      </c>
    </row>
    <row r="110" spans="1:82" s="58" customFormat="1" x14ac:dyDescent="0.25">
      <c r="A110" s="54">
        <v>44089</v>
      </c>
      <c r="B110" s="55">
        <v>8.81</v>
      </c>
      <c r="C110" s="55">
        <v>8.8699999999999992</v>
      </c>
      <c r="D110" s="55">
        <v>8.7360000000000007</v>
      </c>
      <c r="E110" s="55">
        <v>8.7609999999999992</v>
      </c>
      <c r="F110" s="56">
        <f t="shared" si="53"/>
        <v>-9.6088627628307943E-3</v>
      </c>
      <c r="G110" s="57"/>
      <c r="H110" s="56"/>
      <c r="I110" s="17"/>
      <c r="J110" s="55">
        <f ca="1">AVERAGE(E110:OFFSET(E110,$J$3-1,0))</f>
        <v>8.8531999999999993</v>
      </c>
      <c r="K110" s="55">
        <f ca="1">AVERAGE(E110:OFFSET(E110,$K$3-1,0))</f>
        <v>9.0374333333333325</v>
      </c>
      <c r="M110" s="58">
        <f t="shared" ca="1" si="85"/>
        <v>0</v>
      </c>
      <c r="N110" s="58">
        <f t="shared" ca="1" si="54"/>
        <v>0</v>
      </c>
      <c r="O110" s="58">
        <f t="shared" ca="1" si="55"/>
        <v>0</v>
      </c>
      <c r="P110" s="58">
        <f t="shared" ca="1" si="95"/>
        <v>52</v>
      </c>
      <c r="R110" s="56">
        <f t="shared" ca="1" si="56"/>
        <v>0</v>
      </c>
      <c r="S110" s="76">
        <f t="shared" ca="1" si="57"/>
        <v>0</v>
      </c>
      <c r="T110" s="55">
        <f t="shared" ca="1" si="58"/>
        <v>0</v>
      </c>
      <c r="U110" s="56">
        <f t="shared" ca="1" si="59"/>
        <v>0</v>
      </c>
      <c r="V110" s="55">
        <f t="shared" ca="1" si="60"/>
        <v>4792.685577861349</v>
      </c>
      <c r="W110" s="55">
        <f t="shared" ca="1" si="61"/>
        <v>0</v>
      </c>
      <c r="X110" s="55">
        <f ca="1">V110-MAX(V110:$V$258)</f>
        <v>-676.38360576946798</v>
      </c>
      <c r="Y110" s="56">
        <f ca="1">(V110-MAX(V110:$V$258))/MAX(V110:$V$258)</f>
        <v>-0.12367435537182747</v>
      </c>
      <c r="Z110" s="56"/>
      <c r="AA110" s="17"/>
      <c r="AB110" s="55">
        <f ca="1">E110*(2/($AB$3+1))+IF(AB111=0,AVERAGE(E111:OFFSET(E111,$AB$3-1,0))*(1-(2/($AB$3+1))),AB111*(1-(2/($AB$3+1))))</f>
        <v>8.8331845171101673</v>
      </c>
      <c r="AC110" s="59">
        <f ca="1">E110*(2/($AC$3+1))+IF(AC111=0,AVERAGE(E111:OFFSET(E111,$AC$3-1,0))*(1-(2/($AC$3+1))),AC111*(1-(2/($AC$3+1))))</f>
        <v>9.0217748557544386</v>
      </c>
      <c r="AE110" s="58">
        <f t="shared" ca="1" si="86"/>
        <v>0</v>
      </c>
      <c r="AF110" s="58">
        <f t="shared" ca="1" si="62"/>
        <v>0</v>
      </c>
      <c r="AG110" s="58">
        <f t="shared" ca="1" si="63"/>
        <v>0</v>
      </c>
      <c r="AH110" s="58">
        <f t="shared" ca="1" si="96"/>
        <v>23</v>
      </c>
      <c r="AJ110" s="56">
        <f t="shared" ca="1" si="64"/>
        <v>0</v>
      </c>
      <c r="AK110" s="76">
        <f t="shared" ca="1" si="65"/>
        <v>0</v>
      </c>
      <c r="AL110" s="55">
        <f t="shared" ca="1" si="66"/>
        <v>0</v>
      </c>
      <c r="AM110" s="56">
        <f t="shared" ca="1" si="67"/>
        <v>0</v>
      </c>
      <c r="AN110" s="55">
        <f t="shared" ca="1" si="68"/>
        <v>5066.8835655600906</v>
      </c>
      <c r="AO110" s="55">
        <f t="shared" ca="1" si="69"/>
        <v>0</v>
      </c>
      <c r="AP110" s="55">
        <f ca="1">AN110-MAX(AN110:$AN$258)</f>
        <v>-633.4564585706521</v>
      </c>
      <c r="AQ110" s="56">
        <f ca="1">(AN110-MAX(AN110:$AN$258))/MAX(AN110:$AN$258)</f>
        <v>-0.11112608298611963</v>
      </c>
      <c r="AS110" s="55">
        <f t="shared" si="70"/>
        <v>-8.5000000000000853E-2</v>
      </c>
      <c r="AT110" s="55">
        <f t="shared" si="87"/>
        <v>0</v>
      </c>
      <c r="AU110" s="55">
        <f t="shared" si="88"/>
        <v>8.5000000000000853E-2</v>
      </c>
      <c r="AV110" s="55">
        <f ca="1">IF(AV111=0,AVERAGE(AT110:OFFSET(AT110,$AZ$3-1,0)),(AV111*($AZ$3-1)+AT110)/$AZ$3)</f>
        <v>4.7895404325598169E-2</v>
      </c>
      <c r="AW110" s="55">
        <f ca="1">IF(AW111=0,AVERAGE(AU110:OFFSET(AU110,$AZ$3-1,0)),(AW111*($AZ$3-1)+AU110)/$AZ$3)</f>
        <v>6.6774045670166163E-2</v>
      </c>
      <c r="AX110" s="55">
        <f t="shared" ca="1" si="89"/>
        <v>0.71727575953956701</v>
      </c>
      <c r="AY110" s="55"/>
      <c r="AZ110" s="55">
        <f t="shared" ca="1" si="71"/>
        <v>41.768234108881956</v>
      </c>
      <c r="BB110" s="58">
        <f t="shared" ca="1" si="72"/>
        <v>0</v>
      </c>
      <c r="BC110" s="58">
        <f t="shared" ca="1" si="73"/>
        <v>0</v>
      </c>
      <c r="BD110" s="58">
        <f t="shared" ca="1" si="91"/>
        <v>0</v>
      </c>
      <c r="BE110" s="58">
        <f t="shared" ca="1" si="97"/>
        <v>78</v>
      </c>
      <c r="BG110" s="56">
        <f t="shared" ca="1" si="74"/>
        <v>0</v>
      </c>
      <c r="BH110" s="55">
        <f t="shared" ca="1" si="75"/>
        <v>0</v>
      </c>
      <c r="BI110" s="55">
        <f t="shared" ca="1" si="76"/>
        <v>0</v>
      </c>
      <c r="BJ110" s="56">
        <f t="shared" ca="1" si="77"/>
        <v>0</v>
      </c>
      <c r="BK110" s="55">
        <f t="shared" ca="1" si="78"/>
        <v>5104.7493693100787</v>
      </c>
      <c r="BL110" s="55">
        <f t="shared" ca="1" si="79"/>
        <v>0</v>
      </c>
      <c r="BM110" s="55">
        <f ca="1">BK110-MAX(BK110:$BK$258)</f>
        <v>-595.59065482066399</v>
      </c>
      <c r="BN110" s="56">
        <f ca="1">(BK110-MAX(BK110:$BK$258))/MAX(BK110:$BK$258)</f>
        <v>-0.10448335578218194</v>
      </c>
      <c r="BO110" s="17"/>
      <c r="BP110" s="55">
        <f t="shared" ca="1" si="80"/>
        <v>-5.480634372639992</v>
      </c>
      <c r="BR110" s="58">
        <f t="shared" ca="1" si="94"/>
        <v>0</v>
      </c>
      <c r="BS110" s="58">
        <f t="shared" ca="1" si="81"/>
        <v>0</v>
      </c>
      <c r="BT110" s="58">
        <f t="shared" ca="1" si="92"/>
        <v>0</v>
      </c>
      <c r="BU110" s="58">
        <f t="shared" ca="1" si="82"/>
        <v>78</v>
      </c>
      <c r="BW110" s="56">
        <f t="shared" ca="1" si="83"/>
        <v>0</v>
      </c>
      <c r="BX110" s="76">
        <f t="shared" ca="1" si="84"/>
        <v>0</v>
      </c>
      <c r="BY110" s="55">
        <f t="shared" ca="1" si="93"/>
        <v>0</v>
      </c>
      <c r="BZ110" s="56">
        <f t="shared" ca="1" si="90"/>
        <v>0</v>
      </c>
      <c r="CA110" s="55">
        <f t="shared" ca="1" si="98"/>
        <v>5046.0677854557398</v>
      </c>
      <c r="CB110" s="55">
        <f t="shared" ca="1" si="52"/>
        <v>0</v>
      </c>
      <c r="CC110" s="55">
        <f ca="1">CA110-MAX($CA110:CA$258)</f>
        <v>-654.27223867500288</v>
      </c>
      <c r="CD110" s="56">
        <f ca="1">(CA110-MAX($CA110:CA$258))/MAX($CA110:CA$258)</f>
        <v>-0.11477775639792194</v>
      </c>
    </row>
    <row r="111" spans="1:82" s="58" customFormat="1" x14ac:dyDescent="0.25">
      <c r="A111" s="54">
        <v>44088</v>
      </c>
      <c r="B111" s="55">
        <v>8.8260000000000005</v>
      </c>
      <c r="C111" s="55">
        <v>8.8629999999999995</v>
      </c>
      <c r="D111" s="55">
        <v>8.7530000000000001</v>
      </c>
      <c r="E111" s="55">
        <v>8.8460000000000001</v>
      </c>
      <c r="F111" s="56">
        <f t="shared" si="53"/>
        <v>8.3209848398495545E-3</v>
      </c>
      <c r="G111" s="57"/>
      <c r="H111" s="56"/>
      <c r="I111" s="17"/>
      <c r="J111" s="55">
        <f ca="1">AVERAGE(E111:OFFSET(E111,$J$3-1,0))</f>
        <v>8.8664000000000005</v>
      </c>
      <c r="K111" s="55">
        <f ca="1">AVERAGE(E111:OFFSET(E111,$K$3-1,0))</f>
        <v>9.0454333333333317</v>
      </c>
      <c r="M111" s="58">
        <f t="shared" ca="1" si="85"/>
        <v>0</v>
      </c>
      <c r="N111" s="58">
        <f t="shared" ca="1" si="54"/>
        <v>0</v>
      </c>
      <c r="O111" s="58">
        <f t="shared" ca="1" si="55"/>
        <v>0</v>
      </c>
      <c r="P111" s="58">
        <f t="shared" ca="1" si="95"/>
        <v>51</v>
      </c>
      <c r="R111" s="56">
        <f t="shared" ca="1" si="56"/>
        <v>0</v>
      </c>
      <c r="S111" s="76">
        <f t="shared" ca="1" si="57"/>
        <v>0</v>
      </c>
      <c r="T111" s="55">
        <f t="shared" ca="1" si="58"/>
        <v>0</v>
      </c>
      <c r="U111" s="56">
        <f t="shared" ca="1" si="59"/>
        <v>0</v>
      </c>
      <c r="V111" s="55">
        <f t="shared" ca="1" si="60"/>
        <v>4792.685577861349</v>
      </c>
      <c r="W111" s="55">
        <f t="shared" ca="1" si="61"/>
        <v>0</v>
      </c>
      <c r="X111" s="55">
        <f ca="1">V111-MAX(V111:$V$258)</f>
        <v>-676.38360576946798</v>
      </c>
      <c r="Y111" s="56">
        <f ca="1">(V111-MAX(V111:$V$258))/MAX(V111:$V$258)</f>
        <v>-0.12367435537182747</v>
      </c>
      <c r="Z111" s="56"/>
      <c r="AA111" s="17"/>
      <c r="AB111" s="55">
        <f ca="1">E111*(2/($AB$3+1))+IF(AB112=0,AVERAGE(E112:OFFSET(E112,$AB$3-1,0))*(1-(2/($AB$3+1))),AB112*(1-(2/($AB$3+1))))</f>
        <v>8.8692767756652504</v>
      </c>
      <c r="AC111" s="59">
        <f ca="1">E111*(2/($AC$3+1))+IF(AC112=0,AVERAGE(E112:OFFSET(E112,$AC$3-1,0))*(1-(2/($AC$3+1))),AC112*(1-(2/($AC$3+1))))</f>
        <v>9.0397593285650881</v>
      </c>
      <c r="AE111" s="58">
        <f t="shared" ca="1" si="86"/>
        <v>0</v>
      </c>
      <c r="AF111" s="58">
        <f t="shared" ca="1" si="62"/>
        <v>0</v>
      </c>
      <c r="AG111" s="58">
        <f t="shared" ca="1" si="63"/>
        <v>0</v>
      </c>
      <c r="AH111" s="58">
        <f t="shared" ca="1" si="96"/>
        <v>22</v>
      </c>
      <c r="AJ111" s="56">
        <f t="shared" ca="1" si="64"/>
        <v>0</v>
      </c>
      <c r="AK111" s="76">
        <f t="shared" ca="1" si="65"/>
        <v>0</v>
      </c>
      <c r="AL111" s="55">
        <f t="shared" ca="1" si="66"/>
        <v>0</v>
      </c>
      <c r="AM111" s="56">
        <f t="shared" ca="1" si="67"/>
        <v>0</v>
      </c>
      <c r="AN111" s="55">
        <f t="shared" ca="1" si="68"/>
        <v>5066.8835655600906</v>
      </c>
      <c r="AO111" s="55">
        <f t="shared" ca="1" si="69"/>
        <v>0</v>
      </c>
      <c r="AP111" s="55">
        <f ca="1">AN111-MAX(AN111:$AN$258)</f>
        <v>-633.4564585706521</v>
      </c>
      <c r="AQ111" s="56">
        <f ca="1">(AN111-MAX(AN111:$AN$258))/MAX(AN111:$AN$258)</f>
        <v>-0.11112608298611963</v>
      </c>
      <c r="AS111" s="55">
        <f t="shared" si="70"/>
        <v>7.3000000000000398E-2</v>
      </c>
      <c r="AT111" s="55">
        <f t="shared" si="87"/>
        <v>7.3000000000000398E-2</v>
      </c>
      <c r="AU111" s="55">
        <f t="shared" si="88"/>
        <v>0</v>
      </c>
      <c r="AV111" s="55">
        <f ca="1">IF(AV112=0,AVERAGE(AT111:OFFSET(AT111,$AZ$3-1,0)),(AV112*($AZ$3-1)+AT111)/$AZ$3)</f>
        <v>5.1579666196798026E-2</v>
      </c>
      <c r="AW111" s="55">
        <f ca="1">IF(AW112=0,AVERAGE(AU111:OFFSET(AU111,$AZ$3-1,0)),(AW112*($AZ$3-1)+AU111)/$AZ$3)</f>
        <v>6.5372049183255801E-2</v>
      </c>
      <c r="AX111" s="55">
        <f t="shared" ca="1" si="89"/>
        <v>0.78901712339177343</v>
      </c>
      <c r="AY111" s="55"/>
      <c r="AZ111" s="55">
        <f t="shared" ca="1" si="71"/>
        <v>44.103385768375801</v>
      </c>
      <c r="BB111" s="58">
        <f t="shared" ca="1" si="72"/>
        <v>0</v>
      </c>
      <c r="BC111" s="58">
        <f t="shared" ca="1" si="73"/>
        <v>0</v>
      </c>
      <c r="BD111" s="58">
        <f t="shared" ca="1" si="91"/>
        <v>0</v>
      </c>
      <c r="BE111" s="58">
        <f t="shared" ca="1" si="97"/>
        <v>77</v>
      </c>
      <c r="BG111" s="56">
        <f t="shared" ca="1" si="74"/>
        <v>0</v>
      </c>
      <c r="BH111" s="55">
        <f t="shared" ca="1" si="75"/>
        <v>0</v>
      </c>
      <c r="BI111" s="55">
        <f t="shared" ca="1" si="76"/>
        <v>0</v>
      </c>
      <c r="BJ111" s="56">
        <f t="shared" ca="1" si="77"/>
        <v>0</v>
      </c>
      <c r="BK111" s="55">
        <f t="shared" ca="1" si="78"/>
        <v>5104.7493693100787</v>
      </c>
      <c r="BL111" s="55">
        <f t="shared" ca="1" si="79"/>
        <v>0</v>
      </c>
      <c r="BM111" s="55">
        <f ca="1">BK111-MAX(BK111:$BK$258)</f>
        <v>-595.59065482066399</v>
      </c>
      <c r="BN111" s="56">
        <f ca="1">(BK111-MAX(BK111:$BK$258))/MAX(BK111:$BK$258)</f>
        <v>-0.10448335578218194</v>
      </c>
      <c r="BO111" s="17"/>
      <c r="BP111" s="55">
        <f t="shared" ca="1" si="80"/>
        <v>-2.791208791208788</v>
      </c>
      <c r="BR111" s="58">
        <f t="shared" ca="1" si="94"/>
        <v>0</v>
      </c>
      <c r="BS111" s="58">
        <f t="shared" ca="1" si="81"/>
        <v>0</v>
      </c>
      <c r="BT111" s="58">
        <f t="shared" ca="1" si="92"/>
        <v>0</v>
      </c>
      <c r="BU111" s="58">
        <f t="shared" ca="1" si="82"/>
        <v>77</v>
      </c>
      <c r="BW111" s="56">
        <f t="shared" ca="1" si="83"/>
        <v>0</v>
      </c>
      <c r="BX111" s="76">
        <f t="shared" ca="1" si="84"/>
        <v>0</v>
      </c>
      <c r="BY111" s="55">
        <f t="shared" ca="1" si="93"/>
        <v>0</v>
      </c>
      <c r="BZ111" s="56">
        <f t="shared" ca="1" si="90"/>
        <v>0</v>
      </c>
      <c r="CA111" s="55">
        <f t="shared" ca="1" si="98"/>
        <v>5046.0677854557398</v>
      </c>
      <c r="CB111" s="55">
        <f t="shared" ca="1" si="52"/>
        <v>0</v>
      </c>
      <c r="CC111" s="55">
        <f ca="1">CA111-MAX($CA111:CA$258)</f>
        <v>-654.27223867500288</v>
      </c>
      <c r="CD111" s="56">
        <f ca="1">(CA111-MAX($CA111:CA$258))/MAX($CA111:CA$258)</f>
        <v>-0.11477775639792194</v>
      </c>
    </row>
    <row r="112" spans="1:82" s="58" customFormat="1" x14ac:dyDescent="0.25">
      <c r="A112" s="54">
        <v>44085</v>
      </c>
      <c r="B112" s="55">
        <v>8.8810000000000002</v>
      </c>
      <c r="C112" s="55">
        <v>8.9</v>
      </c>
      <c r="D112" s="55">
        <v>8.76</v>
      </c>
      <c r="E112" s="55">
        <v>8.7729999999999997</v>
      </c>
      <c r="F112" s="56">
        <f t="shared" si="53"/>
        <v>-1.6148929011999602E-2</v>
      </c>
      <c r="G112" s="57"/>
      <c r="H112" s="56"/>
      <c r="I112" s="17"/>
      <c r="J112" s="55">
        <f ca="1">AVERAGE(E112:OFFSET(E112,$J$3-1,0))</f>
        <v>8.9038000000000004</v>
      </c>
      <c r="K112" s="55">
        <f ca="1">AVERAGE(E112:OFFSET(E112,$K$3-1,0))</f>
        <v>9.0460999999999991</v>
      </c>
      <c r="M112" s="58">
        <f t="shared" ca="1" si="85"/>
        <v>0</v>
      </c>
      <c r="N112" s="58">
        <f t="shared" ca="1" si="54"/>
        <v>0</v>
      </c>
      <c r="O112" s="58">
        <f t="shared" ca="1" si="55"/>
        <v>0</v>
      </c>
      <c r="P112" s="58">
        <f t="shared" ca="1" si="95"/>
        <v>50</v>
      </c>
      <c r="R112" s="56">
        <f t="shared" ca="1" si="56"/>
        <v>0</v>
      </c>
      <c r="S112" s="76">
        <f t="shared" ca="1" si="57"/>
        <v>0</v>
      </c>
      <c r="T112" s="55">
        <f t="shared" ca="1" si="58"/>
        <v>0</v>
      </c>
      <c r="U112" s="56">
        <f t="shared" ca="1" si="59"/>
        <v>0</v>
      </c>
      <c r="V112" s="55">
        <f t="shared" ca="1" si="60"/>
        <v>4792.685577861349</v>
      </c>
      <c r="W112" s="55">
        <f t="shared" ca="1" si="61"/>
        <v>0</v>
      </c>
      <c r="X112" s="55">
        <f ca="1">V112-MAX(V112:$V$258)</f>
        <v>-676.38360576946798</v>
      </c>
      <c r="Y112" s="56">
        <f ca="1">(V112-MAX(V112:$V$258))/MAX(V112:$V$258)</f>
        <v>-0.12367435537182747</v>
      </c>
      <c r="Z112" s="56"/>
      <c r="AA112" s="17"/>
      <c r="AB112" s="55">
        <f ca="1">E112*(2/($AB$3+1))+IF(AB113=0,AVERAGE(E113:OFFSET(E113,$AB$3-1,0))*(1-(2/($AB$3+1))),AB113*(1-(2/($AB$3+1))))</f>
        <v>8.8809151634978747</v>
      </c>
      <c r="AC112" s="59">
        <f ca="1">E112*(2/($AC$3+1))+IF(AC113=0,AVERAGE(E113:OFFSET(E113,$AC$3-1,0))*(1-(2/($AC$3+1))),AC113*(1-(2/($AC$3+1))))</f>
        <v>9.05312204087992</v>
      </c>
      <c r="AE112" s="58">
        <f t="shared" ca="1" si="86"/>
        <v>0</v>
      </c>
      <c r="AF112" s="58">
        <f t="shared" ca="1" si="62"/>
        <v>0</v>
      </c>
      <c r="AG112" s="58">
        <f t="shared" ca="1" si="63"/>
        <v>0</v>
      </c>
      <c r="AH112" s="58">
        <f t="shared" ca="1" si="96"/>
        <v>21</v>
      </c>
      <c r="AJ112" s="56">
        <f t="shared" ca="1" si="64"/>
        <v>0</v>
      </c>
      <c r="AK112" s="76">
        <f t="shared" ca="1" si="65"/>
        <v>0</v>
      </c>
      <c r="AL112" s="55">
        <f t="shared" ca="1" si="66"/>
        <v>0</v>
      </c>
      <c r="AM112" s="56">
        <f t="shared" ca="1" si="67"/>
        <v>0</v>
      </c>
      <c r="AN112" s="55">
        <f t="shared" ca="1" si="68"/>
        <v>5066.8835655600906</v>
      </c>
      <c r="AO112" s="55">
        <f t="shared" ca="1" si="69"/>
        <v>0</v>
      </c>
      <c r="AP112" s="55">
        <f ca="1">AN112-MAX(AN112:$AN$258)</f>
        <v>-633.4564585706521</v>
      </c>
      <c r="AQ112" s="56">
        <f ca="1">(AN112-MAX(AN112:$AN$258))/MAX(AN112:$AN$258)</f>
        <v>-0.11112608298611963</v>
      </c>
      <c r="AS112" s="55">
        <f t="shared" si="70"/>
        <v>-0.14400000000000013</v>
      </c>
      <c r="AT112" s="55">
        <f t="shared" si="87"/>
        <v>0</v>
      </c>
      <c r="AU112" s="55">
        <f t="shared" si="88"/>
        <v>0.14400000000000013</v>
      </c>
      <c r="AV112" s="55">
        <f ca="1">IF(AV113=0,AVERAGE(AT112:OFFSET(AT112,$AZ$3-1,0)),(AV113*($AZ$3-1)+AT112)/$AZ$3)</f>
        <v>4.9931948211936306E-2</v>
      </c>
      <c r="AW112" s="55">
        <f ca="1">IF(AW113=0,AVERAGE(AU112:OFFSET(AU112,$AZ$3-1,0)),(AW113*($AZ$3-1)+AU112)/$AZ$3)</f>
        <v>7.0400668351198556E-2</v>
      </c>
      <c r="AX112" s="55">
        <f t="shared" ca="1" si="89"/>
        <v>0.70925389461996813</v>
      </c>
      <c r="AY112" s="55"/>
      <c r="AZ112" s="55">
        <f t="shared" ca="1" si="71"/>
        <v>41.494940971169306</v>
      </c>
      <c r="BB112" s="58">
        <f t="shared" ca="1" si="72"/>
        <v>0</v>
      </c>
      <c r="BC112" s="58">
        <f t="shared" ca="1" si="73"/>
        <v>0</v>
      </c>
      <c r="BD112" s="58">
        <f t="shared" ca="1" si="91"/>
        <v>0</v>
      </c>
      <c r="BE112" s="58">
        <f t="shared" ca="1" si="97"/>
        <v>76</v>
      </c>
      <c r="BG112" s="56">
        <f t="shared" ca="1" si="74"/>
        <v>0</v>
      </c>
      <c r="BH112" s="55">
        <f t="shared" ca="1" si="75"/>
        <v>0</v>
      </c>
      <c r="BI112" s="55">
        <f t="shared" ca="1" si="76"/>
        <v>0</v>
      </c>
      <c r="BJ112" s="56">
        <f t="shared" ca="1" si="77"/>
        <v>0</v>
      </c>
      <c r="BK112" s="55">
        <f t="shared" ca="1" si="78"/>
        <v>5104.7493693100787</v>
      </c>
      <c r="BL112" s="55">
        <f t="shared" ca="1" si="79"/>
        <v>0</v>
      </c>
      <c r="BM112" s="55">
        <f ca="1">BK112-MAX(BK112:$BK$258)</f>
        <v>-595.59065482066399</v>
      </c>
      <c r="BN112" s="56">
        <f ca="1">(BK112-MAX(BK112:$BK$258))/MAX(BK112:$BK$258)</f>
        <v>-0.10448335578218194</v>
      </c>
      <c r="BO112" s="17"/>
      <c r="BP112" s="55">
        <f t="shared" ca="1" si="80"/>
        <v>-4.3189006434725785</v>
      </c>
      <c r="BR112" s="58">
        <f t="shared" ca="1" si="94"/>
        <v>0</v>
      </c>
      <c r="BS112" s="58">
        <f t="shared" ca="1" si="81"/>
        <v>0</v>
      </c>
      <c r="BT112" s="58">
        <f t="shared" ca="1" si="92"/>
        <v>0</v>
      </c>
      <c r="BU112" s="58">
        <f t="shared" ca="1" si="82"/>
        <v>76</v>
      </c>
      <c r="BW112" s="56">
        <f t="shared" ca="1" si="83"/>
        <v>0</v>
      </c>
      <c r="BX112" s="76">
        <f t="shared" ca="1" si="84"/>
        <v>0</v>
      </c>
      <c r="BY112" s="55">
        <f t="shared" ca="1" si="93"/>
        <v>0</v>
      </c>
      <c r="BZ112" s="56">
        <f t="shared" ca="1" si="90"/>
        <v>0</v>
      </c>
      <c r="CA112" s="55">
        <f t="shared" ca="1" si="98"/>
        <v>5046.0677854557398</v>
      </c>
      <c r="CB112" s="55">
        <f t="shared" ca="1" si="52"/>
        <v>0</v>
      </c>
      <c r="CC112" s="55">
        <f ca="1">CA112-MAX($CA112:CA$258)</f>
        <v>-654.27223867500288</v>
      </c>
      <c r="CD112" s="56">
        <f ca="1">(CA112-MAX($CA112:CA$258))/MAX($CA112:CA$258)</f>
        <v>-0.11477775639792194</v>
      </c>
    </row>
    <row r="113" spans="1:82" s="58" customFormat="1" x14ac:dyDescent="0.25">
      <c r="A113" s="54">
        <v>44084</v>
      </c>
      <c r="B113" s="55">
        <v>8.9429999999999996</v>
      </c>
      <c r="C113" s="55">
        <v>9.0299999999999994</v>
      </c>
      <c r="D113" s="55">
        <v>8.8460000000000001</v>
      </c>
      <c r="E113" s="55">
        <v>8.9169999999999998</v>
      </c>
      <c r="F113" s="56">
        <f t="shared" si="53"/>
        <v>-5.7977477979707093E-3</v>
      </c>
      <c r="G113" s="57"/>
      <c r="H113" s="56"/>
      <c r="I113" s="17"/>
      <c r="J113" s="55">
        <f ca="1">AVERAGE(E113:OFFSET(E113,$J$3-1,0))</f>
        <v>8.9456000000000007</v>
      </c>
      <c r="K113" s="55">
        <f ca="1">AVERAGE(E113:OFFSET(E113,$K$3-1,0))</f>
        <v>9.044066666666664</v>
      </c>
      <c r="M113" s="58">
        <f t="shared" ca="1" si="85"/>
        <v>0</v>
      </c>
      <c r="N113" s="58">
        <f t="shared" ca="1" si="54"/>
        <v>0</v>
      </c>
      <c r="O113" s="58">
        <f t="shared" ca="1" si="55"/>
        <v>0</v>
      </c>
      <c r="P113" s="58">
        <f t="shared" ca="1" si="95"/>
        <v>49</v>
      </c>
      <c r="R113" s="56">
        <f t="shared" ca="1" si="56"/>
        <v>0</v>
      </c>
      <c r="S113" s="76">
        <f t="shared" ca="1" si="57"/>
        <v>0</v>
      </c>
      <c r="T113" s="55">
        <f t="shared" ca="1" si="58"/>
        <v>0</v>
      </c>
      <c r="U113" s="56">
        <f t="shared" ca="1" si="59"/>
        <v>0</v>
      </c>
      <c r="V113" s="55">
        <f t="shared" ca="1" si="60"/>
        <v>4792.685577861349</v>
      </c>
      <c r="W113" s="55">
        <f t="shared" ca="1" si="61"/>
        <v>0</v>
      </c>
      <c r="X113" s="55">
        <f ca="1">V113-MAX(V113:$V$258)</f>
        <v>-676.38360576946798</v>
      </c>
      <c r="Y113" s="56">
        <f ca="1">(V113-MAX(V113:$V$258))/MAX(V113:$V$258)</f>
        <v>-0.12367435537182747</v>
      </c>
      <c r="Z113" s="56"/>
      <c r="AA113" s="17"/>
      <c r="AB113" s="55">
        <f ca="1">E113*(2/($AB$3+1))+IF(AB114=0,AVERAGE(E114:OFFSET(E114,$AB$3-1,0))*(1-(2/($AB$3+1))),AB114*(1-(2/($AB$3+1))))</f>
        <v>8.9348727452468104</v>
      </c>
      <c r="AC113" s="59">
        <f ca="1">E113*(2/($AC$3+1))+IF(AC114=0,AVERAGE(E114:OFFSET(E114,$AC$3-1,0))*(1-(2/($AC$3+1))),AC114*(1-(2/($AC$3+1))))</f>
        <v>9.0724408023199139</v>
      </c>
      <c r="AE113" s="58">
        <f t="shared" ca="1" si="86"/>
        <v>0</v>
      </c>
      <c r="AF113" s="58">
        <f t="shared" ca="1" si="62"/>
        <v>0</v>
      </c>
      <c r="AG113" s="58">
        <f t="shared" ca="1" si="63"/>
        <v>0</v>
      </c>
      <c r="AH113" s="58">
        <f t="shared" ca="1" si="96"/>
        <v>20</v>
      </c>
      <c r="AJ113" s="56">
        <f t="shared" ca="1" si="64"/>
        <v>0</v>
      </c>
      <c r="AK113" s="76">
        <f t="shared" ca="1" si="65"/>
        <v>0</v>
      </c>
      <c r="AL113" s="55">
        <f t="shared" ca="1" si="66"/>
        <v>0</v>
      </c>
      <c r="AM113" s="56">
        <f t="shared" ca="1" si="67"/>
        <v>0</v>
      </c>
      <c r="AN113" s="55">
        <f t="shared" ca="1" si="68"/>
        <v>5066.8835655600906</v>
      </c>
      <c r="AO113" s="55">
        <f t="shared" ca="1" si="69"/>
        <v>0</v>
      </c>
      <c r="AP113" s="55">
        <f ca="1">AN113-MAX(AN113:$AN$258)</f>
        <v>-633.4564585706521</v>
      </c>
      <c r="AQ113" s="56">
        <f ca="1">(AN113-MAX(AN113:$AN$258))/MAX(AN113:$AN$258)</f>
        <v>-0.11112608298611963</v>
      </c>
      <c r="AS113" s="55">
        <f t="shared" si="70"/>
        <v>-5.1999999999999602E-2</v>
      </c>
      <c r="AT113" s="55">
        <f t="shared" si="87"/>
        <v>0</v>
      </c>
      <c r="AU113" s="55">
        <f t="shared" si="88"/>
        <v>5.1999999999999602E-2</v>
      </c>
      <c r="AV113" s="55">
        <f ca="1">IF(AV114=0,AVERAGE(AT113:OFFSET(AT113,$AZ$3-1,0)),(AV114*($AZ$3-1)+AT113)/$AZ$3)</f>
        <v>5.3772867305162175E-2</v>
      </c>
      <c r="AW113" s="55">
        <f ca="1">IF(AW114=0,AVERAGE(AU113:OFFSET(AU113,$AZ$3-1,0)),(AW114*($AZ$3-1)+AU113)/$AZ$3)</f>
        <v>6.4739181301290749E-2</v>
      </c>
      <c r="AX113" s="55">
        <f t="shared" ca="1" si="89"/>
        <v>0.8306077745238658</v>
      </c>
      <c r="AY113" s="55"/>
      <c r="AZ113" s="55">
        <f t="shared" ca="1" si="71"/>
        <v>45.373333713711766</v>
      </c>
      <c r="BB113" s="58">
        <f t="shared" ca="1" si="72"/>
        <v>0</v>
      </c>
      <c r="BC113" s="58">
        <f t="shared" ca="1" si="73"/>
        <v>0</v>
      </c>
      <c r="BD113" s="58">
        <f t="shared" ca="1" si="91"/>
        <v>0</v>
      </c>
      <c r="BE113" s="58">
        <f t="shared" ca="1" si="97"/>
        <v>75</v>
      </c>
      <c r="BG113" s="56">
        <f t="shared" ca="1" si="74"/>
        <v>0</v>
      </c>
      <c r="BH113" s="55">
        <f t="shared" ca="1" si="75"/>
        <v>0</v>
      </c>
      <c r="BI113" s="55">
        <f t="shared" ca="1" si="76"/>
        <v>0</v>
      </c>
      <c r="BJ113" s="56">
        <f t="shared" ca="1" si="77"/>
        <v>0</v>
      </c>
      <c r="BK113" s="55">
        <f t="shared" ca="1" si="78"/>
        <v>5104.7493693100787</v>
      </c>
      <c r="BL113" s="55">
        <f t="shared" ca="1" si="79"/>
        <v>0</v>
      </c>
      <c r="BM113" s="55">
        <f ca="1">BK113-MAX(BK113:$BK$258)</f>
        <v>-595.59065482066399</v>
      </c>
      <c r="BN113" s="56">
        <f ca="1">(BK113-MAX(BK113:$BK$258))/MAX(BK113:$BK$258)</f>
        <v>-0.10448335578218194</v>
      </c>
      <c r="BO113" s="17"/>
      <c r="BP113" s="55">
        <f t="shared" ca="1" si="80"/>
        <v>-2.1507736201031413</v>
      </c>
      <c r="BR113" s="58">
        <f t="shared" ca="1" si="94"/>
        <v>0</v>
      </c>
      <c r="BS113" s="58">
        <f t="shared" ca="1" si="81"/>
        <v>0</v>
      </c>
      <c r="BT113" s="58">
        <f t="shared" ca="1" si="92"/>
        <v>0</v>
      </c>
      <c r="BU113" s="58">
        <f t="shared" ca="1" si="82"/>
        <v>75</v>
      </c>
      <c r="BW113" s="56">
        <f t="shared" ca="1" si="83"/>
        <v>0</v>
      </c>
      <c r="BX113" s="76">
        <f t="shared" ca="1" si="84"/>
        <v>0</v>
      </c>
      <c r="BY113" s="55">
        <f t="shared" ca="1" si="93"/>
        <v>0</v>
      </c>
      <c r="BZ113" s="56">
        <f t="shared" ca="1" si="90"/>
        <v>0</v>
      </c>
      <c r="CA113" s="55">
        <f t="shared" ca="1" si="98"/>
        <v>5046.0677854557398</v>
      </c>
      <c r="CB113" s="55">
        <f t="shared" ca="1" si="52"/>
        <v>0</v>
      </c>
      <c r="CC113" s="55">
        <f ca="1">CA113-MAX($CA113:CA$258)</f>
        <v>-654.27223867500288</v>
      </c>
      <c r="CD113" s="56">
        <f ca="1">(CA113-MAX($CA113:CA$258))/MAX($CA113:CA$258)</f>
        <v>-0.11477775639792194</v>
      </c>
    </row>
    <row r="114" spans="1:82" s="58" customFormat="1" x14ac:dyDescent="0.25">
      <c r="A114" s="54">
        <v>44083</v>
      </c>
      <c r="B114" s="55">
        <v>8.8140000000000001</v>
      </c>
      <c r="C114" s="55">
        <v>8.9770000000000003</v>
      </c>
      <c r="D114" s="55">
        <v>8.7729999999999997</v>
      </c>
      <c r="E114" s="55">
        <v>8.9689999999999994</v>
      </c>
      <c r="F114" s="56">
        <f t="shared" si="53"/>
        <v>1.608700577772737E-2</v>
      </c>
      <c r="G114" s="57"/>
      <c r="H114" s="56"/>
      <c r="I114" s="17"/>
      <c r="J114" s="55">
        <f ca="1">AVERAGE(E114:OFFSET(E114,$J$3-1,0))</f>
        <v>8.9310000000000009</v>
      </c>
      <c r="K114" s="55">
        <f ca="1">AVERAGE(E114:OFFSET(E114,$K$3-1,0))</f>
        <v>9.0411333333333328</v>
      </c>
      <c r="M114" s="58">
        <f t="shared" ca="1" si="85"/>
        <v>0</v>
      </c>
      <c r="N114" s="58">
        <f t="shared" ca="1" si="54"/>
        <v>0</v>
      </c>
      <c r="O114" s="58">
        <f t="shared" ca="1" si="55"/>
        <v>0</v>
      </c>
      <c r="P114" s="58">
        <f t="shared" ca="1" si="95"/>
        <v>48</v>
      </c>
      <c r="R114" s="56">
        <f t="shared" ca="1" si="56"/>
        <v>0</v>
      </c>
      <c r="S114" s="76">
        <f t="shared" ca="1" si="57"/>
        <v>0</v>
      </c>
      <c r="T114" s="55">
        <f t="shared" ca="1" si="58"/>
        <v>0</v>
      </c>
      <c r="U114" s="56">
        <f t="shared" ca="1" si="59"/>
        <v>0</v>
      </c>
      <c r="V114" s="55">
        <f t="shared" ca="1" si="60"/>
        <v>4792.685577861349</v>
      </c>
      <c r="W114" s="55">
        <f t="shared" ca="1" si="61"/>
        <v>0</v>
      </c>
      <c r="X114" s="55">
        <f ca="1">V114-MAX(V114:$V$258)</f>
        <v>-676.38360576946798</v>
      </c>
      <c r="Y114" s="56">
        <f ca="1">(V114-MAX(V114:$V$258))/MAX(V114:$V$258)</f>
        <v>-0.12367435537182747</v>
      </c>
      <c r="Z114" s="56"/>
      <c r="AA114" s="17"/>
      <c r="AB114" s="55">
        <f ca="1">E114*(2/($AB$3+1))+IF(AB115=0,AVERAGE(E115:OFFSET(E115,$AB$3-1,0))*(1-(2/($AB$3+1))),AB115*(1-(2/($AB$3+1))))</f>
        <v>8.943809117870213</v>
      </c>
      <c r="AC114" s="59">
        <f ca="1">E114*(2/($AC$3+1))+IF(AC115=0,AVERAGE(E115:OFFSET(E115,$AC$3-1,0))*(1-(2/($AC$3+1))),AC115*(1-(2/($AC$3+1))))</f>
        <v>9.0831608576523202</v>
      </c>
      <c r="AE114" s="58">
        <f t="shared" ca="1" si="86"/>
        <v>0</v>
      </c>
      <c r="AF114" s="58">
        <f t="shared" ca="1" si="62"/>
        <v>0</v>
      </c>
      <c r="AG114" s="58">
        <f t="shared" ca="1" si="63"/>
        <v>0</v>
      </c>
      <c r="AH114" s="58">
        <f t="shared" ca="1" si="96"/>
        <v>19</v>
      </c>
      <c r="AJ114" s="56">
        <f t="shared" ca="1" si="64"/>
        <v>0</v>
      </c>
      <c r="AK114" s="76">
        <f t="shared" ca="1" si="65"/>
        <v>0</v>
      </c>
      <c r="AL114" s="55">
        <f t="shared" ca="1" si="66"/>
        <v>0</v>
      </c>
      <c r="AM114" s="56">
        <f t="shared" ca="1" si="67"/>
        <v>0</v>
      </c>
      <c r="AN114" s="55">
        <f t="shared" ca="1" si="68"/>
        <v>5066.8835655600906</v>
      </c>
      <c r="AO114" s="55">
        <f t="shared" ca="1" si="69"/>
        <v>0</v>
      </c>
      <c r="AP114" s="55">
        <f ca="1">AN114-MAX(AN114:$AN$258)</f>
        <v>-633.4564585706521</v>
      </c>
      <c r="AQ114" s="56">
        <f ca="1">(AN114-MAX(AN114:$AN$258))/MAX(AN114:$AN$258)</f>
        <v>-0.11112608298611963</v>
      </c>
      <c r="AS114" s="55">
        <f t="shared" si="70"/>
        <v>0.14199999999999946</v>
      </c>
      <c r="AT114" s="55">
        <f t="shared" si="87"/>
        <v>0.14199999999999946</v>
      </c>
      <c r="AU114" s="55">
        <f t="shared" si="88"/>
        <v>0</v>
      </c>
      <c r="AV114" s="55">
        <f ca="1">IF(AV115=0,AVERAGE(AT114:OFFSET(AT114,$AZ$3-1,0)),(AV115*($AZ$3-1)+AT114)/$AZ$3)</f>
        <v>5.7909241713251569E-2</v>
      </c>
      <c r="AW114" s="55">
        <f ca="1">IF(AW115=0,AVERAGE(AU114:OFFSET(AU114,$AZ$3-1,0)),(AW115*($AZ$3-1)+AU114)/$AZ$3)</f>
        <v>6.5719118324466988E-2</v>
      </c>
      <c r="AX114" s="55">
        <f t="shared" ca="1" si="89"/>
        <v>0.88116279082356719</v>
      </c>
      <c r="AY114" s="55"/>
      <c r="AZ114" s="55">
        <f t="shared" ca="1" si="71"/>
        <v>46.84138954490998</v>
      </c>
      <c r="BB114" s="58">
        <f t="shared" ca="1" si="72"/>
        <v>0</v>
      </c>
      <c r="BC114" s="58">
        <f t="shared" ca="1" si="73"/>
        <v>0</v>
      </c>
      <c r="BD114" s="58">
        <f t="shared" ca="1" si="91"/>
        <v>0</v>
      </c>
      <c r="BE114" s="58">
        <f t="shared" ca="1" si="97"/>
        <v>74</v>
      </c>
      <c r="BG114" s="56">
        <f t="shared" ca="1" si="74"/>
        <v>0</v>
      </c>
      <c r="BH114" s="55">
        <f t="shared" ca="1" si="75"/>
        <v>0</v>
      </c>
      <c r="BI114" s="55">
        <f t="shared" ca="1" si="76"/>
        <v>0</v>
      </c>
      <c r="BJ114" s="56">
        <f t="shared" ca="1" si="77"/>
        <v>0</v>
      </c>
      <c r="BK114" s="55">
        <f t="shared" ca="1" si="78"/>
        <v>5104.7493693100787</v>
      </c>
      <c r="BL114" s="55">
        <f t="shared" ca="1" si="79"/>
        <v>0</v>
      </c>
      <c r="BM114" s="55">
        <f ca="1">BK114-MAX(BK114:$BK$258)</f>
        <v>-595.59065482066399</v>
      </c>
      <c r="BN114" s="56">
        <f ca="1">(BK114-MAX(BK114:$BK$258))/MAX(BK114:$BK$258)</f>
        <v>-0.10448335578218194</v>
      </c>
      <c r="BO114" s="17"/>
      <c r="BP114" s="55">
        <f t="shared" ca="1" si="80"/>
        <v>-1.7095890410958936</v>
      </c>
      <c r="BR114" s="58">
        <f t="shared" ca="1" si="94"/>
        <v>0</v>
      </c>
      <c r="BS114" s="58">
        <f t="shared" ca="1" si="81"/>
        <v>0</v>
      </c>
      <c r="BT114" s="58">
        <f t="shared" ca="1" si="92"/>
        <v>0</v>
      </c>
      <c r="BU114" s="58">
        <f t="shared" ca="1" si="82"/>
        <v>74</v>
      </c>
      <c r="BW114" s="56">
        <f t="shared" ca="1" si="83"/>
        <v>0</v>
      </c>
      <c r="BX114" s="76">
        <f t="shared" ca="1" si="84"/>
        <v>0</v>
      </c>
      <c r="BY114" s="55">
        <f t="shared" ca="1" si="93"/>
        <v>0</v>
      </c>
      <c r="BZ114" s="56">
        <f t="shared" ca="1" si="90"/>
        <v>0</v>
      </c>
      <c r="CA114" s="55">
        <f t="shared" ca="1" si="98"/>
        <v>5046.0677854557398</v>
      </c>
      <c r="CB114" s="55">
        <f t="shared" ca="1" si="52"/>
        <v>0</v>
      </c>
      <c r="CC114" s="55">
        <f ca="1">CA114-MAX($CA114:CA$258)</f>
        <v>-654.27223867500288</v>
      </c>
      <c r="CD114" s="56">
        <f ca="1">(CA114-MAX($CA114:CA$258))/MAX($CA114:CA$258)</f>
        <v>-0.11477775639792194</v>
      </c>
    </row>
    <row r="115" spans="1:82" s="58" customFormat="1" x14ac:dyDescent="0.25">
      <c r="A115" s="54">
        <v>44082</v>
      </c>
      <c r="B115" s="55">
        <v>9.0419999999999998</v>
      </c>
      <c r="C115" s="55">
        <v>9.0760000000000005</v>
      </c>
      <c r="D115" s="55">
        <v>8.82</v>
      </c>
      <c r="E115" s="55">
        <v>8.827</v>
      </c>
      <c r="F115" s="56">
        <f t="shared" si="53"/>
        <v>-2.2805269567142683E-2</v>
      </c>
      <c r="G115" s="57"/>
      <c r="H115" s="56"/>
      <c r="I115" s="17"/>
      <c r="J115" s="55">
        <f ca="1">AVERAGE(E115:OFFSET(E115,$J$3-1,0))</f>
        <v>8.9123999999999999</v>
      </c>
      <c r="K115" s="55">
        <f ca="1">AVERAGE(E115:OFFSET(E115,$K$3-1,0))</f>
        <v>9.0492333333333317</v>
      </c>
      <c r="M115" s="58">
        <f t="shared" ca="1" si="85"/>
        <v>0</v>
      </c>
      <c r="N115" s="58">
        <f t="shared" ca="1" si="54"/>
        <v>0</v>
      </c>
      <c r="O115" s="58">
        <f t="shared" ca="1" si="55"/>
        <v>0</v>
      </c>
      <c r="P115" s="58">
        <f t="shared" ca="1" si="95"/>
        <v>47</v>
      </c>
      <c r="R115" s="56">
        <f t="shared" ca="1" si="56"/>
        <v>0</v>
      </c>
      <c r="S115" s="76">
        <f t="shared" ca="1" si="57"/>
        <v>0</v>
      </c>
      <c r="T115" s="55">
        <f t="shared" ca="1" si="58"/>
        <v>0</v>
      </c>
      <c r="U115" s="56">
        <f ca="1">IF(O116=0,0,$E115/$E116-1)</f>
        <v>0</v>
      </c>
      <c r="V115" s="55">
        <f t="shared" ca="1" si="60"/>
        <v>4792.685577861349</v>
      </c>
      <c r="W115" s="55">
        <f t="shared" ca="1" si="61"/>
        <v>0</v>
      </c>
      <c r="X115" s="55">
        <f ca="1">V115-MAX(V115:$V$258)</f>
        <v>-676.38360576946798</v>
      </c>
      <c r="Y115" s="56">
        <f ca="1">(V115-MAX(V115:$V$258))/MAX(V115:$V$258)</f>
        <v>-0.12367435537182747</v>
      </c>
      <c r="Z115" s="56"/>
      <c r="AA115" s="17"/>
      <c r="AB115" s="55">
        <f ca="1">E115*(2/($AB$3+1))+IF(AB116=0,AVERAGE(E116:OFFSET(E116,$AB$3-1,0))*(1-(2/($AB$3+1))),AB116*(1-(2/($AB$3+1))))</f>
        <v>8.9312136768053172</v>
      </c>
      <c r="AC115" s="59">
        <f ca="1">E115*(2/($AC$3+1))+IF(AC116=0,AVERAGE(E116:OFFSET(E116,$AC$3-1,0))*(1-(2/($AC$3+1))),AC116*(1-(2/($AC$3+1))))</f>
        <v>9.0910340202490314</v>
      </c>
      <c r="AE115" s="58">
        <f t="shared" ca="1" si="86"/>
        <v>0</v>
      </c>
      <c r="AF115" s="58">
        <f t="shared" ca="1" si="62"/>
        <v>0</v>
      </c>
      <c r="AG115" s="58">
        <f t="shared" ca="1" si="63"/>
        <v>0</v>
      </c>
      <c r="AH115" s="58">
        <f t="shared" ca="1" si="96"/>
        <v>18</v>
      </c>
      <c r="AJ115" s="56">
        <f t="shared" ca="1" si="64"/>
        <v>0</v>
      </c>
      <c r="AK115" s="76">
        <f t="shared" ca="1" si="65"/>
        <v>0</v>
      </c>
      <c r="AL115" s="55">
        <f t="shared" ca="1" si="66"/>
        <v>0</v>
      </c>
      <c r="AM115" s="56">
        <f t="shared" ca="1" si="67"/>
        <v>0</v>
      </c>
      <c r="AN115" s="55">
        <f t="shared" ca="1" si="68"/>
        <v>5066.8835655600906</v>
      </c>
      <c r="AO115" s="55">
        <f t="shared" ca="1" si="69"/>
        <v>0</v>
      </c>
      <c r="AP115" s="55">
        <f ca="1">AN115-MAX(AN115:$AN$258)</f>
        <v>-633.4564585706521</v>
      </c>
      <c r="AQ115" s="56">
        <f ca="1">(AN115-MAX(AN115:$AN$258))/MAX(AN115:$AN$258)</f>
        <v>-0.11112608298611963</v>
      </c>
      <c r="AS115" s="55">
        <f t="shared" si="70"/>
        <v>-0.20599999999999952</v>
      </c>
      <c r="AT115" s="55">
        <f t="shared" si="87"/>
        <v>0</v>
      </c>
      <c r="AU115" s="55">
        <f t="shared" si="88"/>
        <v>0.20599999999999952</v>
      </c>
      <c r="AV115" s="55">
        <f ca="1">IF(AV116=0,AVERAGE(AT115:OFFSET(AT115,$AZ$3-1,0)),(AV116*($AZ$3-1)+AT115)/$AZ$3)</f>
        <v>5.1440721845040192E-2</v>
      </c>
      <c r="AW115" s="55">
        <f ca="1">IF(AW116=0,AVERAGE(AU115:OFFSET(AU115,$AZ$3-1,0)),(AW116*($AZ$3-1)+AU115)/$AZ$3)</f>
        <v>7.0774435118656748E-2</v>
      </c>
      <c r="AX115" s="55">
        <f t="shared" ca="1" si="89"/>
        <v>0.72682631459788194</v>
      </c>
      <c r="AY115" s="55"/>
      <c r="AZ115" s="55">
        <f t="shared" ca="1" si="71"/>
        <v>42.090296427242862</v>
      </c>
      <c r="BB115" s="58">
        <f t="shared" ca="1" si="72"/>
        <v>0</v>
      </c>
      <c r="BC115" s="58">
        <f t="shared" ca="1" si="73"/>
        <v>0</v>
      </c>
      <c r="BD115" s="58">
        <f t="shared" ca="1" si="91"/>
        <v>0</v>
      </c>
      <c r="BE115" s="58">
        <f t="shared" ca="1" si="97"/>
        <v>73</v>
      </c>
      <c r="BG115" s="56">
        <f t="shared" ca="1" si="74"/>
        <v>0</v>
      </c>
      <c r="BH115" s="55">
        <f t="shared" ca="1" si="75"/>
        <v>0</v>
      </c>
      <c r="BI115" s="55">
        <f t="shared" ca="1" si="76"/>
        <v>0</v>
      </c>
      <c r="BJ115" s="56">
        <f t="shared" ca="1" si="77"/>
        <v>0</v>
      </c>
      <c r="BK115" s="55">
        <f t="shared" ca="1" si="78"/>
        <v>5104.7493693100787</v>
      </c>
      <c r="BL115" s="55">
        <f t="shared" ca="1" si="79"/>
        <v>0</v>
      </c>
      <c r="BM115" s="55">
        <f ca="1">BK115-MAX(BK115:$BK$258)</f>
        <v>-595.59065482066399</v>
      </c>
      <c r="BN115" s="56">
        <f ca="1">(BK115-MAX(BK115:$BK$258))/MAX(BK115:$BK$258)</f>
        <v>-0.10448335578218194</v>
      </c>
      <c r="BO115" s="17"/>
      <c r="BP115" s="55">
        <f t="shared" ca="1" si="80"/>
        <v>-0.88704244329665949</v>
      </c>
      <c r="BR115" s="58">
        <f t="shared" ca="1" si="94"/>
        <v>0</v>
      </c>
      <c r="BS115" s="58">
        <f t="shared" ca="1" si="81"/>
        <v>0</v>
      </c>
      <c r="BT115" s="58">
        <f t="shared" ca="1" si="92"/>
        <v>0</v>
      </c>
      <c r="BU115" s="58">
        <f t="shared" ca="1" si="82"/>
        <v>73</v>
      </c>
      <c r="BW115" s="56">
        <f t="shared" ca="1" si="83"/>
        <v>0</v>
      </c>
      <c r="BX115" s="76">
        <f t="shared" ca="1" si="84"/>
        <v>0</v>
      </c>
      <c r="BY115" s="55">
        <f t="shared" ca="1" si="93"/>
        <v>0</v>
      </c>
      <c r="BZ115" s="56">
        <f t="shared" ca="1" si="90"/>
        <v>0</v>
      </c>
      <c r="CA115" s="55">
        <f t="shared" ca="1" si="98"/>
        <v>5046.0677854557398</v>
      </c>
      <c r="CB115" s="55">
        <f t="shared" ca="1" si="52"/>
        <v>0</v>
      </c>
      <c r="CC115" s="55">
        <f ca="1">CA115-MAX($CA115:CA$258)</f>
        <v>-654.27223867500288</v>
      </c>
      <c r="CD115" s="56">
        <f ca="1">(CA115-MAX($CA115:CA$258))/MAX($CA115:CA$258)</f>
        <v>-0.11477775639792194</v>
      </c>
    </row>
    <row r="116" spans="1:82" s="58" customFormat="1" x14ac:dyDescent="0.25">
      <c r="A116" s="54">
        <v>44081</v>
      </c>
      <c r="B116" s="55">
        <v>9.09</v>
      </c>
      <c r="C116" s="55">
        <v>9.09</v>
      </c>
      <c r="D116" s="55">
        <v>8.9420000000000002</v>
      </c>
      <c r="E116" s="55">
        <v>9.0329999999999995</v>
      </c>
      <c r="F116" s="56">
        <f t="shared" si="53"/>
        <v>5.6780227120909466E-3</v>
      </c>
      <c r="G116" s="57"/>
      <c r="H116" s="56"/>
      <c r="I116" s="17"/>
      <c r="J116" s="55">
        <f ca="1">AVERAGE(E116:OFFSET(E116,$J$3-1,0))</f>
        <v>8.9328000000000003</v>
      </c>
      <c r="K116" s="55">
        <f ca="1">AVERAGE(E116:OFFSET(E116,$K$3-1,0))</f>
        <v>9.0652666666666661</v>
      </c>
      <c r="M116" s="58">
        <f t="shared" ca="1" si="85"/>
        <v>0</v>
      </c>
      <c r="N116" s="58">
        <f t="shared" ca="1" si="54"/>
        <v>0</v>
      </c>
      <c r="O116" s="58">
        <f t="shared" ca="1" si="55"/>
        <v>0</v>
      </c>
      <c r="P116" s="58">
        <f t="shared" ca="1" si="95"/>
        <v>46</v>
      </c>
      <c r="R116" s="56">
        <f t="shared" ca="1" si="56"/>
        <v>0</v>
      </c>
      <c r="S116" s="76">
        <f t="shared" ca="1" si="57"/>
        <v>0</v>
      </c>
      <c r="T116" s="55">
        <f t="shared" ca="1" si="58"/>
        <v>0</v>
      </c>
      <c r="U116" s="56">
        <f t="shared" ca="1" si="59"/>
        <v>0</v>
      </c>
      <c r="V116" s="55">
        <f t="shared" ca="1" si="60"/>
        <v>4792.685577861349</v>
      </c>
      <c r="W116" s="55">
        <f t="shared" ca="1" si="61"/>
        <v>0</v>
      </c>
      <c r="X116" s="55">
        <f ca="1">V116-MAX(V116:$V$258)</f>
        <v>-676.38360576946798</v>
      </c>
      <c r="Y116" s="56">
        <f ca="1">(V116-MAX(V116:$V$258))/MAX(V116:$V$258)</f>
        <v>-0.12367435537182747</v>
      </c>
      <c r="Z116" s="56"/>
      <c r="AA116" s="17"/>
      <c r="AB116" s="55">
        <f ca="1">E116*(2/($AB$3+1))+IF(AB117=0,AVERAGE(E117:OFFSET(E117,$AB$3-1,0))*(1-(2/($AB$3+1))),AB117*(1-(2/($AB$3+1))))</f>
        <v>8.9833205152079767</v>
      </c>
      <c r="AC116" s="59">
        <f ca="1">E116*(2/($AC$3+1))+IF(AC117=0,AVERAGE(E117:OFFSET(E117,$AC$3-1,0))*(1-(2/($AC$3+1))),AC117*(1-(2/($AC$3+1))))</f>
        <v>9.1092432630248261</v>
      </c>
      <c r="AE116" s="58">
        <f t="shared" ca="1" si="86"/>
        <v>0</v>
      </c>
      <c r="AF116" s="58">
        <f t="shared" ca="1" si="62"/>
        <v>0</v>
      </c>
      <c r="AG116" s="58">
        <f t="shared" ca="1" si="63"/>
        <v>0</v>
      </c>
      <c r="AH116" s="58">
        <f t="shared" ca="1" si="96"/>
        <v>17</v>
      </c>
      <c r="AJ116" s="56">
        <f t="shared" ca="1" si="64"/>
        <v>0</v>
      </c>
      <c r="AK116" s="76">
        <f t="shared" ca="1" si="65"/>
        <v>0</v>
      </c>
      <c r="AL116" s="55">
        <f t="shared" ca="1" si="66"/>
        <v>0</v>
      </c>
      <c r="AM116" s="56">
        <f t="shared" ca="1" si="67"/>
        <v>0</v>
      </c>
      <c r="AN116" s="55">
        <f t="shared" ca="1" si="68"/>
        <v>5066.8835655600906</v>
      </c>
      <c r="AO116" s="55">
        <f t="shared" ca="1" si="69"/>
        <v>0</v>
      </c>
      <c r="AP116" s="55">
        <f ca="1">AN116-MAX(AN116:$AN$258)</f>
        <v>-633.4564585706521</v>
      </c>
      <c r="AQ116" s="56">
        <f ca="1">(AN116-MAX(AN116:$AN$258))/MAX(AN116:$AN$258)</f>
        <v>-0.11112608298611963</v>
      </c>
      <c r="AS116" s="55">
        <f t="shared" si="70"/>
        <v>5.1000000000000156E-2</v>
      </c>
      <c r="AT116" s="55">
        <f t="shared" si="87"/>
        <v>5.1000000000000156E-2</v>
      </c>
      <c r="AU116" s="55">
        <f t="shared" si="88"/>
        <v>0</v>
      </c>
      <c r="AV116" s="55">
        <f ca="1">IF(AV117=0,AVERAGE(AT116:OFFSET(AT116,$AZ$3-1,0)),(AV117*($AZ$3-1)+AT116)/$AZ$3)</f>
        <v>5.5397700448504825E-2</v>
      </c>
      <c r="AW116" s="55">
        <f ca="1">IF(AW117=0,AVERAGE(AU116:OFFSET(AU116,$AZ$3-1,0)),(AW117*($AZ$3-1)+AU116)/$AZ$3)</f>
        <v>6.0372468589322693E-2</v>
      </c>
      <c r="AX116" s="55">
        <f t="shared" ca="1" si="89"/>
        <v>0.91759872907205098</v>
      </c>
      <c r="AY116" s="55"/>
      <c r="AZ116" s="55">
        <f t="shared" ca="1" si="71"/>
        <v>47.8514464554369</v>
      </c>
      <c r="BB116" s="58">
        <f t="shared" ca="1" si="72"/>
        <v>0</v>
      </c>
      <c r="BC116" s="58">
        <f t="shared" ca="1" si="73"/>
        <v>0</v>
      </c>
      <c r="BD116" s="58">
        <f t="shared" ca="1" si="91"/>
        <v>0</v>
      </c>
      <c r="BE116" s="58">
        <f t="shared" ca="1" si="97"/>
        <v>72</v>
      </c>
      <c r="BG116" s="56">
        <f t="shared" ca="1" si="74"/>
        <v>0</v>
      </c>
      <c r="BH116" s="55">
        <f t="shared" ca="1" si="75"/>
        <v>0</v>
      </c>
      <c r="BI116" s="55">
        <f t="shared" ca="1" si="76"/>
        <v>0</v>
      </c>
      <c r="BJ116" s="56">
        <f t="shared" ca="1" si="77"/>
        <v>0</v>
      </c>
      <c r="BK116" s="55">
        <f t="shared" ca="1" si="78"/>
        <v>5104.7493693100787</v>
      </c>
      <c r="BL116" s="55">
        <f t="shared" ca="1" si="79"/>
        <v>0</v>
      </c>
      <c r="BM116" s="55">
        <f ca="1">BK116-MAX(BK116:$BK$258)</f>
        <v>-595.59065482066399</v>
      </c>
      <c r="BN116" s="56">
        <f ca="1">(BK116-MAX(BK116:$BK$258))/MAX(BK116:$BK$258)</f>
        <v>-0.10448335578218194</v>
      </c>
      <c r="BO116" s="17"/>
      <c r="BP116" s="55">
        <f t="shared" ca="1" si="80"/>
        <v>0.51185045065094137</v>
      </c>
      <c r="BR116" s="58">
        <f t="shared" ca="1" si="94"/>
        <v>0</v>
      </c>
      <c r="BS116" s="58">
        <f t="shared" ca="1" si="81"/>
        <v>0</v>
      </c>
      <c r="BT116" s="58">
        <f t="shared" ca="1" si="92"/>
        <v>0</v>
      </c>
      <c r="BU116" s="58">
        <f t="shared" ca="1" si="82"/>
        <v>72</v>
      </c>
      <c r="BW116" s="56">
        <f t="shared" ca="1" si="83"/>
        <v>0</v>
      </c>
      <c r="BX116" s="76">
        <f t="shared" ca="1" si="84"/>
        <v>0</v>
      </c>
      <c r="BY116" s="55">
        <f t="shared" ca="1" si="93"/>
        <v>0</v>
      </c>
      <c r="BZ116" s="56">
        <f t="shared" ca="1" si="90"/>
        <v>0</v>
      </c>
      <c r="CA116" s="55">
        <f t="shared" ca="1" si="98"/>
        <v>5046.0677854557398</v>
      </c>
      <c r="CB116" s="55">
        <f t="shared" ca="1" si="52"/>
        <v>0</v>
      </c>
      <c r="CC116" s="55">
        <f ca="1">CA116-MAX($CA116:CA$258)</f>
        <v>-654.27223867500288</v>
      </c>
      <c r="CD116" s="56">
        <f ca="1">(CA116-MAX($CA116:CA$258))/MAX($CA116:CA$258)</f>
        <v>-0.11477775639792194</v>
      </c>
    </row>
    <row r="117" spans="1:82" s="58" customFormat="1" x14ac:dyDescent="0.25">
      <c r="A117" s="54">
        <v>44078</v>
      </c>
      <c r="B117" s="55">
        <v>8.8759999999999994</v>
      </c>
      <c r="C117" s="55">
        <v>9.0950000000000006</v>
      </c>
      <c r="D117" s="55">
        <v>8.8759999999999994</v>
      </c>
      <c r="E117" s="55">
        <v>8.9819999999999993</v>
      </c>
      <c r="F117" s="56">
        <f t="shared" si="53"/>
        <v>1.5603799185888834E-2</v>
      </c>
      <c r="G117" s="57"/>
      <c r="H117" s="56"/>
      <c r="I117" s="17"/>
      <c r="J117" s="55">
        <f ca="1">AVERAGE(E117:OFFSET(E117,$J$3-1,0))</f>
        <v>8.9361999999999995</v>
      </c>
      <c r="K117" s="55">
        <f ca="1">AVERAGE(E117:OFFSET(E117,$K$3-1,0))</f>
        <v>9.0727666666666646</v>
      </c>
      <c r="M117" s="58">
        <f t="shared" ca="1" si="85"/>
        <v>0</v>
      </c>
      <c r="N117" s="58">
        <f t="shared" ca="1" si="54"/>
        <v>0</v>
      </c>
      <c r="O117" s="58">
        <f t="shared" ca="1" si="55"/>
        <v>0</v>
      </c>
      <c r="P117" s="58">
        <f t="shared" ca="1" si="95"/>
        <v>45</v>
      </c>
      <c r="R117" s="56">
        <f t="shared" ca="1" si="56"/>
        <v>0</v>
      </c>
      <c r="S117" s="76">
        <f t="shared" ca="1" si="57"/>
        <v>0</v>
      </c>
      <c r="T117" s="55">
        <f t="shared" ca="1" si="58"/>
        <v>0</v>
      </c>
      <c r="U117" s="56">
        <f t="shared" ca="1" si="59"/>
        <v>0</v>
      </c>
      <c r="V117" s="55">
        <f t="shared" ca="1" si="60"/>
        <v>4792.685577861349</v>
      </c>
      <c r="W117" s="55">
        <f t="shared" ca="1" si="61"/>
        <v>0</v>
      </c>
      <c r="X117" s="55">
        <f ca="1">V117-MAX(V117:$V$258)</f>
        <v>-676.38360576946798</v>
      </c>
      <c r="Y117" s="56">
        <f ca="1">(V117-MAX(V117:$V$258))/MAX(V117:$V$258)</f>
        <v>-0.12367435537182747</v>
      </c>
      <c r="Z117" s="56"/>
      <c r="AA117" s="17"/>
      <c r="AB117" s="55">
        <f ca="1">E117*(2/($AB$3+1))+IF(AB118=0,AVERAGE(E118:OFFSET(E118,$AB$3-1,0))*(1-(2/($AB$3+1))),AB118*(1-(2/($AB$3+1))))</f>
        <v>8.9584807728119635</v>
      </c>
      <c r="AC117" s="59">
        <f ca="1">E117*(2/($AC$3+1))+IF(AC118=0,AVERAGE(E118:OFFSET(E118,$AC$3-1,0))*(1-(2/($AC$3+1))),AC118*(1-(2/($AC$3+1))))</f>
        <v>9.1145014190955038</v>
      </c>
      <c r="AE117" s="58">
        <f t="shared" ca="1" si="86"/>
        <v>0</v>
      </c>
      <c r="AF117" s="58">
        <f t="shared" ca="1" si="62"/>
        <v>0</v>
      </c>
      <c r="AG117" s="58">
        <f t="shared" ca="1" si="63"/>
        <v>0</v>
      </c>
      <c r="AH117" s="58">
        <f t="shared" ca="1" si="96"/>
        <v>16</v>
      </c>
      <c r="AJ117" s="56">
        <f t="shared" ca="1" si="64"/>
        <v>0</v>
      </c>
      <c r="AK117" s="76">
        <f t="shared" ca="1" si="65"/>
        <v>0</v>
      </c>
      <c r="AL117" s="55">
        <f t="shared" ca="1" si="66"/>
        <v>0</v>
      </c>
      <c r="AM117" s="56">
        <f t="shared" ca="1" si="67"/>
        <v>0</v>
      </c>
      <c r="AN117" s="55">
        <f t="shared" ca="1" si="68"/>
        <v>5066.8835655600906</v>
      </c>
      <c r="AO117" s="55">
        <f t="shared" ca="1" si="69"/>
        <v>0</v>
      </c>
      <c r="AP117" s="55">
        <f ca="1">AN117-MAX(AN117:$AN$258)</f>
        <v>-633.4564585706521</v>
      </c>
      <c r="AQ117" s="56">
        <f ca="1">(AN117-MAX(AN117:$AN$258))/MAX(AN117:$AN$258)</f>
        <v>-0.11112608298611963</v>
      </c>
      <c r="AS117" s="55">
        <f t="shared" si="70"/>
        <v>0.1379999999999999</v>
      </c>
      <c r="AT117" s="55">
        <f t="shared" si="87"/>
        <v>0.1379999999999999</v>
      </c>
      <c r="AU117" s="55">
        <f t="shared" si="88"/>
        <v>0</v>
      </c>
      <c r="AV117" s="55">
        <f ca="1">IF(AV118=0,AVERAGE(AT117:OFFSET(AT117,$AZ$3-1,0)),(AV118*($AZ$3-1)+AT117)/$AZ$3)</f>
        <v>5.5735985098389798E-2</v>
      </c>
      <c r="AW117" s="55">
        <f ca="1">IF(AW118=0,AVERAGE(AU117:OFFSET(AU117,$AZ$3-1,0)),(AW118*($AZ$3-1)+AU117)/$AZ$3)</f>
        <v>6.5016504634655206E-2</v>
      </c>
      <c r="AX117" s="55">
        <f t="shared" ca="1" si="89"/>
        <v>0.85725902079148852</v>
      </c>
      <c r="AY117" s="55"/>
      <c r="AZ117" s="55">
        <f t="shared" ca="1" si="71"/>
        <v>46.157214001639872</v>
      </c>
      <c r="BB117" s="58">
        <f t="shared" ca="1" si="72"/>
        <v>0</v>
      </c>
      <c r="BC117" s="58">
        <f t="shared" ca="1" si="73"/>
        <v>0</v>
      </c>
      <c r="BD117" s="58">
        <f t="shared" ca="1" si="91"/>
        <v>0</v>
      </c>
      <c r="BE117" s="58">
        <f t="shared" ca="1" si="97"/>
        <v>71</v>
      </c>
      <c r="BG117" s="56">
        <f t="shared" ca="1" si="74"/>
        <v>0</v>
      </c>
      <c r="BH117" s="55">
        <f t="shared" ca="1" si="75"/>
        <v>0</v>
      </c>
      <c r="BI117" s="55">
        <f t="shared" ca="1" si="76"/>
        <v>0</v>
      </c>
      <c r="BJ117" s="56">
        <f t="shared" ca="1" si="77"/>
        <v>0</v>
      </c>
      <c r="BK117" s="55">
        <f t="shared" ca="1" si="78"/>
        <v>5104.7493693100787</v>
      </c>
      <c r="BL117" s="55">
        <f t="shared" ca="1" si="79"/>
        <v>0</v>
      </c>
      <c r="BM117" s="55">
        <f ca="1">BK117-MAX(BK117:$BK$258)</f>
        <v>-595.59065482066399</v>
      </c>
      <c r="BN117" s="56">
        <f ca="1">(BK117-MAX(BK117:$BK$258))/MAX(BK117:$BK$258)</f>
        <v>-0.10448335578218194</v>
      </c>
      <c r="BO117" s="17"/>
      <c r="BP117" s="55">
        <f t="shared" ca="1" si="80"/>
        <v>-2.1355415123120669</v>
      </c>
      <c r="BR117" s="58">
        <f t="shared" ca="1" si="94"/>
        <v>0</v>
      </c>
      <c r="BS117" s="58">
        <f t="shared" ca="1" si="81"/>
        <v>0</v>
      </c>
      <c r="BT117" s="58">
        <f t="shared" ca="1" si="92"/>
        <v>0</v>
      </c>
      <c r="BU117" s="58">
        <f t="shared" ca="1" si="82"/>
        <v>71</v>
      </c>
      <c r="BW117" s="56">
        <f t="shared" ca="1" si="83"/>
        <v>0</v>
      </c>
      <c r="BX117" s="76">
        <f t="shared" ca="1" si="84"/>
        <v>0</v>
      </c>
      <c r="BY117" s="55">
        <f t="shared" ca="1" si="93"/>
        <v>0</v>
      </c>
      <c r="BZ117" s="56">
        <f t="shared" ca="1" si="90"/>
        <v>0</v>
      </c>
      <c r="CA117" s="55">
        <f t="shared" ca="1" si="98"/>
        <v>5046.0677854557398</v>
      </c>
      <c r="CB117" s="55">
        <f t="shared" ca="1" si="52"/>
        <v>0</v>
      </c>
      <c r="CC117" s="55">
        <f ca="1">CA117-MAX($CA117:CA$258)</f>
        <v>-654.27223867500288</v>
      </c>
      <c r="CD117" s="56">
        <f ca="1">(CA117-MAX($CA117:CA$258))/MAX($CA117:CA$258)</f>
        <v>-0.11477775639792194</v>
      </c>
    </row>
    <row r="118" spans="1:82" s="58" customFormat="1" x14ac:dyDescent="0.25">
      <c r="A118" s="54">
        <v>44077</v>
      </c>
      <c r="B118" s="55">
        <v>8.9719999999999995</v>
      </c>
      <c r="C118" s="55">
        <v>9.0990000000000002</v>
      </c>
      <c r="D118" s="55">
        <v>8.7880000000000003</v>
      </c>
      <c r="E118" s="55">
        <v>8.8439999999999994</v>
      </c>
      <c r="F118" s="56">
        <f t="shared" si="53"/>
        <v>-3.6052275799910438E-3</v>
      </c>
      <c r="G118" s="57"/>
      <c r="H118" s="56"/>
      <c r="I118" s="17"/>
      <c r="J118" s="55">
        <f ca="1">AVERAGE(E118:OFFSET(E118,$J$3-1,0))</f>
        <v>8.9935999999999989</v>
      </c>
      <c r="K118" s="55">
        <f ca="1">AVERAGE(E118:OFFSET(E118,$K$3-1,0))</f>
        <v>9.0889333333333315</v>
      </c>
      <c r="M118" s="58">
        <f t="shared" ca="1" si="85"/>
        <v>0</v>
      </c>
      <c r="N118" s="58">
        <f t="shared" ca="1" si="54"/>
        <v>0</v>
      </c>
      <c r="O118" s="58">
        <f t="shared" ca="1" si="55"/>
        <v>0</v>
      </c>
      <c r="P118" s="58">
        <f t="shared" ca="1" si="95"/>
        <v>44</v>
      </c>
      <c r="R118" s="56">
        <f t="shared" ca="1" si="56"/>
        <v>0</v>
      </c>
      <c r="S118" s="76">
        <f t="shared" ca="1" si="57"/>
        <v>0</v>
      </c>
      <c r="T118" s="55">
        <f t="shared" ca="1" si="58"/>
        <v>0</v>
      </c>
      <c r="U118" s="56">
        <f t="shared" ca="1" si="59"/>
        <v>0</v>
      </c>
      <c r="V118" s="55">
        <f t="shared" ca="1" si="60"/>
        <v>4792.685577861349</v>
      </c>
      <c r="W118" s="55">
        <f t="shared" ca="1" si="61"/>
        <v>0</v>
      </c>
      <c r="X118" s="55">
        <f ca="1">V118-MAX(V118:$V$258)</f>
        <v>-676.38360576946798</v>
      </c>
      <c r="Y118" s="56">
        <f ca="1">(V118-MAX(V118:$V$258))/MAX(V118:$V$258)</f>
        <v>-0.12367435537182747</v>
      </c>
      <c r="Z118" s="56"/>
      <c r="AA118" s="17"/>
      <c r="AB118" s="55">
        <f ca="1">E118*(2/($AB$3+1))+IF(AB119=0,AVERAGE(E119:OFFSET(E119,$AB$3-1,0))*(1-(2/($AB$3+1))),AB119*(1-(2/($AB$3+1))))</f>
        <v>8.9467211592179456</v>
      </c>
      <c r="AC118" s="59">
        <f ca="1">E118*(2/($AC$3+1))+IF(AC119=0,AVERAGE(E119:OFFSET(E119,$AC$3-1,0))*(1-(2/($AC$3+1))),AC119*(1-(2/($AC$3+1))))</f>
        <v>9.1236394479986416</v>
      </c>
      <c r="AE118" s="58">
        <f t="shared" ca="1" si="86"/>
        <v>0</v>
      </c>
      <c r="AF118" s="58">
        <f t="shared" ca="1" si="62"/>
        <v>0</v>
      </c>
      <c r="AG118" s="58">
        <f t="shared" ca="1" si="63"/>
        <v>0</v>
      </c>
      <c r="AH118" s="58">
        <f t="shared" ca="1" si="96"/>
        <v>15</v>
      </c>
      <c r="AJ118" s="56">
        <f t="shared" ca="1" si="64"/>
        <v>0</v>
      </c>
      <c r="AK118" s="76">
        <f t="shared" ca="1" si="65"/>
        <v>0</v>
      </c>
      <c r="AL118" s="55">
        <f t="shared" ca="1" si="66"/>
        <v>0</v>
      </c>
      <c r="AM118" s="56">
        <f t="shared" ca="1" si="67"/>
        <v>0</v>
      </c>
      <c r="AN118" s="55">
        <f t="shared" ca="1" si="68"/>
        <v>5066.8835655600906</v>
      </c>
      <c r="AO118" s="55">
        <f t="shared" ca="1" si="69"/>
        <v>0</v>
      </c>
      <c r="AP118" s="55">
        <f ca="1">AN118-MAX(AN118:$AN$258)</f>
        <v>-633.4564585706521</v>
      </c>
      <c r="AQ118" s="56">
        <f ca="1">(AN118-MAX(AN118:$AN$258))/MAX(AN118:$AN$258)</f>
        <v>-0.11112608298611963</v>
      </c>
      <c r="AS118" s="55">
        <f t="shared" si="70"/>
        <v>-3.2000000000000028E-2</v>
      </c>
      <c r="AT118" s="55">
        <f t="shared" si="87"/>
        <v>0</v>
      </c>
      <c r="AU118" s="55">
        <f t="shared" si="88"/>
        <v>3.2000000000000028E-2</v>
      </c>
      <c r="AV118" s="55">
        <f ca="1">IF(AV119=0,AVERAGE(AT118:OFFSET(AT118,$AZ$3-1,0)),(AV119*($AZ$3-1)+AT118)/$AZ$3)</f>
        <v>4.94079839521121E-2</v>
      </c>
      <c r="AW118" s="55">
        <f ca="1">IF(AW119=0,AVERAGE(AU118:OFFSET(AU118,$AZ$3-1,0)),(AW119*($AZ$3-1)+AU118)/$AZ$3)</f>
        <v>7.0017774221936377E-2</v>
      </c>
      <c r="AX118" s="55">
        <f t="shared" ca="1" si="89"/>
        <v>0.70564916553192447</v>
      </c>
      <c r="AY118" s="55"/>
      <c r="AZ118" s="55">
        <f t="shared" ca="1" si="71"/>
        <v>41.371296031552909</v>
      </c>
      <c r="BB118" s="58">
        <f t="shared" ca="1" si="72"/>
        <v>0</v>
      </c>
      <c r="BC118" s="58">
        <f t="shared" ca="1" si="73"/>
        <v>0</v>
      </c>
      <c r="BD118" s="58">
        <f t="shared" ca="1" si="91"/>
        <v>0</v>
      </c>
      <c r="BE118" s="58">
        <f t="shared" ca="1" si="97"/>
        <v>70</v>
      </c>
      <c r="BG118" s="56">
        <f t="shared" ca="1" si="74"/>
        <v>0</v>
      </c>
      <c r="BH118" s="55">
        <f t="shared" ca="1" si="75"/>
        <v>0</v>
      </c>
      <c r="BI118" s="55">
        <f t="shared" ca="1" si="76"/>
        <v>0</v>
      </c>
      <c r="BJ118" s="56">
        <f t="shared" ca="1" si="77"/>
        <v>0</v>
      </c>
      <c r="BK118" s="55">
        <f t="shared" ca="1" si="78"/>
        <v>5104.7493693100787</v>
      </c>
      <c r="BL118" s="55">
        <f t="shared" ca="1" si="79"/>
        <v>0</v>
      </c>
      <c r="BM118" s="55">
        <f ca="1">BK118-MAX(BK118:$BK$258)</f>
        <v>-595.59065482066399</v>
      </c>
      <c r="BN118" s="56">
        <f ca="1">(BK118-MAX(BK118:$BK$258))/MAX(BK118:$BK$258)</f>
        <v>-0.10448335578218194</v>
      </c>
      <c r="BO118" s="17"/>
      <c r="BP118" s="55">
        <f t="shared" ca="1" si="80"/>
        <v>-2.0706455542022106</v>
      </c>
      <c r="BR118" s="58">
        <f t="shared" ca="1" si="94"/>
        <v>0</v>
      </c>
      <c r="BS118" s="58">
        <f t="shared" ca="1" si="81"/>
        <v>0</v>
      </c>
      <c r="BT118" s="58">
        <f t="shared" ca="1" si="92"/>
        <v>0</v>
      </c>
      <c r="BU118" s="58">
        <f t="shared" ca="1" si="82"/>
        <v>70</v>
      </c>
      <c r="BW118" s="56">
        <f t="shared" ca="1" si="83"/>
        <v>0</v>
      </c>
      <c r="BX118" s="76">
        <f t="shared" ca="1" si="84"/>
        <v>0</v>
      </c>
      <c r="BY118" s="55">
        <f t="shared" ca="1" si="93"/>
        <v>0</v>
      </c>
      <c r="BZ118" s="56">
        <f t="shared" ca="1" si="90"/>
        <v>0</v>
      </c>
      <c r="CA118" s="55">
        <f t="shared" ca="1" si="98"/>
        <v>5046.0677854557398</v>
      </c>
      <c r="CB118" s="55">
        <f t="shared" ca="1" si="52"/>
        <v>0</v>
      </c>
      <c r="CC118" s="55">
        <f ca="1">CA118-MAX($CA118:CA$258)</f>
        <v>-654.27223867500288</v>
      </c>
      <c r="CD118" s="56">
        <f ca="1">(CA118-MAX($CA118:CA$258))/MAX($CA118:CA$258)</f>
        <v>-0.11477775639792194</v>
      </c>
    </row>
    <row r="119" spans="1:82" s="58" customFormat="1" x14ac:dyDescent="0.25">
      <c r="A119" s="54">
        <v>44076</v>
      </c>
      <c r="B119" s="55">
        <v>8.9860000000000007</v>
      </c>
      <c r="C119" s="55">
        <v>8.9890000000000008</v>
      </c>
      <c r="D119" s="55">
        <v>8.8520000000000003</v>
      </c>
      <c r="E119" s="55">
        <v>8.8759999999999994</v>
      </c>
      <c r="F119" s="56">
        <f t="shared" si="53"/>
        <v>-5.9357150856760299E-3</v>
      </c>
      <c r="G119" s="57"/>
      <c r="H119" s="56"/>
      <c r="I119" s="17"/>
      <c r="J119" s="55">
        <f ca="1">AVERAGE(E119:OFFSET(E119,$J$3-1,0))</f>
        <v>9.0448000000000004</v>
      </c>
      <c r="K119" s="55">
        <f ca="1">AVERAGE(E119:OFFSET(E119,$K$3-1,0))</f>
        <v>9.1131333333333338</v>
      </c>
      <c r="M119" s="58">
        <f t="shared" ca="1" si="85"/>
        <v>0</v>
      </c>
      <c r="N119" s="58">
        <f t="shared" ca="1" si="54"/>
        <v>0</v>
      </c>
      <c r="O119" s="58">
        <f t="shared" ca="1" si="55"/>
        <v>0</v>
      </c>
      <c r="P119" s="58">
        <f t="shared" ca="1" si="95"/>
        <v>43</v>
      </c>
      <c r="R119" s="56">
        <f t="shared" ca="1" si="56"/>
        <v>0</v>
      </c>
      <c r="S119" s="76">
        <f t="shared" ca="1" si="57"/>
        <v>0</v>
      </c>
      <c r="T119" s="55">
        <f t="shared" ca="1" si="58"/>
        <v>0</v>
      </c>
      <c r="U119" s="56">
        <f t="shared" ca="1" si="59"/>
        <v>0</v>
      </c>
      <c r="V119" s="55">
        <f t="shared" ca="1" si="60"/>
        <v>4792.685577861349</v>
      </c>
      <c r="W119" s="55">
        <f t="shared" ca="1" si="61"/>
        <v>0</v>
      </c>
      <c r="X119" s="55">
        <f ca="1">V119-MAX(V119:$V$258)</f>
        <v>-676.38360576946798</v>
      </c>
      <c r="Y119" s="56">
        <f ca="1">(V119-MAX(V119:$V$258))/MAX(V119:$V$258)</f>
        <v>-0.12367435537182747</v>
      </c>
      <c r="Z119" s="56"/>
      <c r="AA119" s="17"/>
      <c r="AB119" s="55">
        <f ca="1">E119*(2/($AB$3+1))+IF(AB120=0,AVERAGE(E120:OFFSET(E120,$AB$3-1,0))*(1-(2/($AB$3+1))),AB120*(1-(2/($AB$3+1))))</f>
        <v>8.9980817388269188</v>
      </c>
      <c r="AC119" s="59">
        <f ca="1">E119*(2/($AC$3+1))+IF(AC120=0,AVERAGE(E120:OFFSET(E120,$AC$3-1,0))*(1-(2/($AC$3+1))),AC120*(1-(2/($AC$3+1))))</f>
        <v>9.1429249271709594</v>
      </c>
      <c r="AE119" s="58">
        <f t="shared" ca="1" si="86"/>
        <v>0</v>
      </c>
      <c r="AF119" s="58">
        <f t="shared" ca="1" si="62"/>
        <v>0</v>
      </c>
      <c r="AG119" s="58">
        <f t="shared" ca="1" si="63"/>
        <v>0</v>
      </c>
      <c r="AH119" s="58">
        <f t="shared" ca="1" si="96"/>
        <v>14</v>
      </c>
      <c r="AJ119" s="56">
        <f t="shared" ca="1" si="64"/>
        <v>0</v>
      </c>
      <c r="AK119" s="76">
        <f t="shared" ca="1" si="65"/>
        <v>0</v>
      </c>
      <c r="AL119" s="55">
        <f t="shared" ca="1" si="66"/>
        <v>0</v>
      </c>
      <c r="AM119" s="56">
        <f t="shared" ca="1" si="67"/>
        <v>0</v>
      </c>
      <c r="AN119" s="55">
        <f t="shared" ca="1" si="68"/>
        <v>5066.8835655600906</v>
      </c>
      <c r="AO119" s="55">
        <f t="shared" ca="1" si="69"/>
        <v>0</v>
      </c>
      <c r="AP119" s="55">
        <f ca="1">AN119-MAX(AN119:$AN$258)</f>
        <v>-633.4564585706521</v>
      </c>
      <c r="AQ119" s="56">
        <f ca="1">(AN119-MAX(AN119:$AN$258))/MAX(AN119:$AN$258)</f>
        <v>-0.11112608298611963</v>
      </c>
      <c r="AS119" s="55">
        <f t="shared" si="70"/>
        <v>-5.3000000000000824E-2</v>
      </c>
      <c r="AT119" s="55">
        <f t="shared" si="87"/>
        <v>0</v>
      </c>
      <c r="AU119" s="55">
        <f t="shared" si="88"/>
        <v>5.3000000000000824E-2</v>
      </c>
      <c r="AV119" s="55">
        <f ca="1">IF(AV120=0,AVERAGE(AT119:OFFSET(AT119,$AZ$3-1,0)),(AV120*($AZ$3-1)+AT119)/$AZ$3)</f>
        <v>5.3208598102274574E-2</v>
      </c>
      <c r="AW119" s="55">
        <f ca="1">IF(AW120=0,AVERAGE(AU119:OFFSET(AU119,$AZ$3-1,0)),(AW120*($AZ$3-1)+AU119)/$AZ$3)</f>
        <v>7.2942218392854558E-2</v>
      </c>
      <c r="AX119" s="55">
        <f t="shared" ca="1" si="89"/>
        <v>0.72946229597380741</v>
      </c>
      <c r="AY119" s="55"/>
      <c r="AZ119" s="55">
        <f t="shared" ca="1" si="71"/>
        <v>42.178560219092233</v>
      </c>
      <c r="BB119" s="58">
        <f t="shared" ca="1" si="72"/>
        <v>0</v>
      </c>
      <c r="BC119" s="58">
        <f t="shared" ca="1" si="73"/>
        <v>0</v>
      </c>
      <c r="BD119" s="58">
        <f t="shared" ca="1" si="91"/>
        <v>0</v>
      </c>
      <c r="BE119" s="58">
        <f t="shared" ca="1" si="97"/>
        <v>69</v>
      </c>
      <c r="BG119" s="56">
        <f t="shared" ca="1" si="74"/>
        <v>0</v>
      </c>
      <c r="BH119" s="55">
        <f t="shared" ca="1" si="75"/>
        <v>0</v>
      </c>
      <c r="BI119" s="55">
        <f t="shared" ca="1" si="76"/>
        <v>0</v>
      </c>
      <c r="BJ119" s="56">
        <f t="shared" ca="1" si="77"/>
        <v>0</v>
      </c>
      <c r="BK119" s="55">
        <f t="shared" ca="1" si="78"/>
        <v>5104.7493693100787</v>
      </c>
      <c r="BL119" s="55">
        <f t="shared" ca="1" si="79"/>
        <v>0</v>
      </c>
      <c r="BM119" s="55">
        <f ca="1">BK119-MAX(BK119:$BK$258)</f>
        <v>-595.59065482066399</v>
      </c>
      <c r="BN119" s="56">
        <f ca="1">(BK119-MAX(BK119:$BK$258))/MAX(BK119:$BK$258)</f>
        <v>-0.10448335578218194</v>
      </c>
      <c r="BO119" s="17"/>
      <c r="BP119" s="55">
        <f t="shared" ca="1" si="80"/>
        <v>-2.867148172466627</v>
      </c>
      <c r="BR119" s="58">
        <f t="shared" ca="1" si="94"/>
        <v>0</v>
      </c>
      <c r="BS119" s="58">
        <f t="shared" ca="1" si="81"/>
        <v>0</v>
      </c>
      <c r="BT119" s="58">
        <f t="shared" ca="1" si="92"/>
        <v>0</v>
      </c>
      <c r="BU119" s="58">
        <f t="shared" ca="1" si="82"/>
        <v>69</v>
      </c>
      <c r="BW119" s="56">
        <f t="shared" ca="1" si="83"/>
        <v>0</v>
      </c>
      <c r="BX119" s="76">
        <f t="shared" ca="1" si="84"/>
        <v>0</v>
      </c>
      <c r="BY119" s="55">
        <f t="shared" ca="1" si="93"/>
        <v>0</v>
      </c>
      <c r="BZ119" s="56">
        <f t="shared" ca="1" si="90"/>
        <v>0</v>
      </c>
      <c r="CA119" s="55">
        <f t="shared" ca="1" si="98"/>
        <v>5046.0677854557398</v>
      </c>
      <c r="CB119" s="55">
        <f t="shared" ca="1" si="52"/>
        <v>0</v>
      </c>
      <c r="CC119" s="55">
        <f ca="1">CA119-MAX($CA119:CA$258)</f>
        <v>-654.27223867500288</v>
      </c>
      <c r="CD119" s="56">
        <f ca="1">(CA119-MAX($CA119:CA$258))/MAX($CA119:CA$258)</f>
        <v>-0.11477775639792194</v>
      </c>
    </row>
    <row r="120" spans="1:82" s="58" customFormat="1" x14ac:dyDescent="0.25">
      <c r="A120" s="54">
        <v>44075</v>
      </c>
      <c r="B120" s="55">
        <v>9.0419999999999998</v>
      </c>
      <c r="C120" s="55">
        <v>9.0679999999999996</v>
      </c>
      <c r="D120" s="55">
        <v>8.8360000000000003</v>
      </c>
      <c r="E120" s="55">
        <v>8.9290000000000003</v>
      </c>
      <c r="F120" s="56">
        <f t="shared" si="53"/>
        <v>-1.3370165745856366E-2</v>
      </c>
      <c r="G120" s="57"/>
      <c r="H120" s="56"/>
      <c r="I120" s="17"/>
      <c r="J120" s="55">
        <f ca="1">AVERAGE(E120:OFFSET(E120,$J$3-1,0))</f>
        <v>9.1033999999999988</v>
      </c>
      <c r="K120" s="55">
        <f ca="1">AVERAGE(E120:OFFSET(E120,$K$3-1,0))</f>
        <v>9.1399333333333335</v>
      </c>
      <c r="M120" s="58">
        <f t="shared" ca="1" si="85"/>
        <v>0</v>
      </c>
      <c r="N120" s="58">
        <f t="shared" ca="1" si="54"/>
        <v>0</v>
      </c>
      <c r="O120" s="58">
        <f t="shared" ca="1" si="55"/>
        <v>0</v>
      </c>
      <c r="P120" s="58">
        <f t="shared" ca="1" si="95"/>
        <v>42</v>
      </c>
      <c r="R120" s="56">
        <f t="shared" ca="1" si="56"/>
        <v>0</v>
      </c>
      <c r="S120" s="76">
        <f t="shared" ca="1" si="57"/>
        <v>0</v>
      </c>
      <c r="T120" s="55">
        <f t="shared" ca="1" si="58"/>
        <v>0</v>
      </c>
      <c r="U120" s="56">
        <f t="shared" ca="1" si="59"/>
        <v>0</v>
      </c>
      <c r="V120" s="55">
        <f t="shared" ca="1" si="60"/>
        <v>4792.685577861349</v>
      </c>
      <c r="W120" s="55">
        <f t="shared" ca="1" si="61"/>
        <v>0</v>
      </c>
      <c r="X120" s="55">
        <f ca="1">V120-MAX(V120:$V$258)</f>
        <v>-676.38360576946798</v>
      </c>
      <c r="Y120" s="56">
        <f ca="1">(V120-MAX(V120:$V$258))/MAX(V120:$V$258)</f>
        <v>-0.12367435537182747</v>
      </c>
      <c r="Z120" s="56"/>
      <c r="AA120" s="17"/>
      <c r="AB120" s="55">
        <f ca="1">E120*(2/($AB$3+1))+IF(AB121=0,AVERAGE(E121:OFFSET(E121,$AB$3-1,0))*(1-(2/($AB$3+1))),AB121*(1-(2/($AB$3+1))))</f>
        <v>9.0591226082403775</v>
      </c>
      <c r="AC120" s="59">
        <f ca="1">E120*(2/($AC$3+1))+IF(AC121=0,AVERAGE(E121:OFFSET(E121,$AC$3-1,0))*(1-(2/($AC$3+1))),AC121*(1-(2/($AC$3+1))))</f>
        <v>9.1613335428379212</v>
      </c>
      <c r="AE120" s="58">
        <f t="shared" ca="1" si="86"/>
        <v>0</v>
      </c>
      <c r="AF120" s="58">
        <f t="shared" ca="1" si="62"/>
        <v>0</v>
      </c>
      <c r="AG120" s="58">
        <f t="shared" ca="1" si="63"/>
        <v>0</v>
      </c>
      <c r="AH120" s="58">
        <f t="shared" ca="1" si="96"/>
        <v>13</v>
      </c>
      <c r="AJ120" s="56">
        <f t="shared" ca="1" si="64"/>
        <v>0</v>
      </c>
      <c r="AK120" s="76">
        <f t="shared" ca="1" si="65"/>
        <v>0</v>
      </c>
      <c r="AL120" s="55">
        <f t="shared" ca="1" si="66"/>
        <v>0</v>
      </c>
      <c r="AM120" s="56">
        <f t="shared" ca="1" si="67"/>
        <v>0</v>
      </c>
      <c r="AN120" s="55">
        <f t="shared" ca="1" si="68"/>
        <v>5066.8835655600906</v>
      </c>
      <c r="AO120" s="55">
        <f t="shared" ca="1" si="69"/>
        <v>0</v>
      </c>
      <c r="AP120" s="55">
        <f ca="1">AN120-MAX(AN120:$AN$258)</f>
        <v>-633.4564585706521</v>
      </c>
      <c r="AQ120" s="56">
        <f ca="1">(AN120-MAX(AN120:$AN$258))/MAX(AN120:$AN$258)</f>
        <v>-0.11112608298611963</v>
      </c>
      <c r="AS120" s="55">
        <f t="shared" si="70"/>
        <v>-0.12100000000000044</v>
      </c>
      <c r="AT120" s="55">
        <f t="shared" si="87"/>
        <v>0</v>
      </c>
      <c r="AU120" s="55">
        <f t="shared" si="88"/>
        <v>0.12100000000000044</v>
      </c>
      <c r="AV120" s="55">
        <f ca="1">IF(AV121=0,AVERAGE(AT120:OFFSET(AT120,$AZ$3-1,0)),(AV121*($AZ$3-1)+AT120)/$AZ$3)</f>
        <v>5.7301567187064924E-2</v>
      </c>
      <c r="AW120" s="55">
        <f ca="1">IF(AW121=0,AVERAGE(AU120:OFFSET(AU120,$AZ$3-1,0)),(AW121*($AZ$3-1)+AU120)/$AZ$3)</f>
        <v>7.447623519230484E-2</v>
      </c>
      <c r="AX120" s="55">
        <f t="shared" ca="1" si="89"/>
        <v>0.7693939823771534</v>
      </c>
      <c r="AY120" s="55"/>
      <c r="AZ120" s="55">
        <f t="shared" ca="1" si="71"/>
        <v>43.483474570399778</v>
      </c>
      <c r="BB120" s="58">
        <f t="shared" ca="1" si="72"/>
        <v>0</v>
      </c>
      <c r="BC120" s="58">
        <f t="shared" ca="1" si="73"/>
        <v>0</v>
      </c>
      <c r="BD120" s="58">
        <f t="shared" ca="1" si="91"/>
        <v>0</v>
      </c>
      <c r="BE120" s="58">
        <f t="shared" ca="1" si="97"/>
        <v>68</v>
      </c>
      <c r="BG120" s="56">
        <f t="shared" ca="1" si="74"/>
        <v>0</v>
      </c>
      <c r="BH120" s="55">
        <f t="shared" ca="1" si="75"/>
        <v>0</v>
      </c>
      <c r="BI120" s="55">
        <f t="shared" ca="1" si="76"/>
        <v>0</v>
      </c>
      <c r="BJ120" s="56">
        <f t="shared" ca="1" si="77"/>
        <v>0</v>
      </c>
      <c r="BK120" s="55">
        <f t="shared" ca="1" si="78"/>
        <v>5104.7493693100787</v>
      </c>
      <c r="BL120" s="55">
        <f t="shared" ca="1" si="79"/>
        <v>0</v>
      </c>
      <c r="BM120" s="55">
        <f ca="1">BK120-MAX(BK120:$BK$258)</f>
        <v>-595.59065482066399</v>
      </c>
      <c r="BN120" s="56">
        <f ca="1">(BK120-MAX(BK120:$BK$258))/MAX(BK120:$BK$258)</f>
        <v>-0.10448335578218194</v>
      </c>
      <c r="BO120" s="17"/>
      <c r="BP120" s="55">
        <f t="shared" ca="1" si="80"/>
        <v>-3.2925376367377912</v>
      </c>
      <c r="BR120" s="58">
        <f t="shared" ca="1" si="94"/>
        <v>0</v>
      </c>
      <c r="BS120" s="58">
        <f t="shared" ca="1" si="81"/>
        <v>0</v>
      </c>
      <c r="BT120" s="58">
        <f t="shared" ca="1" si="92"/>
        <v>0</v>
      </c>
      <c r="BU120" s="58">
        <f t="shared" ca="1" si="82"/>
        <v>68</v>
      </c>
      <c r="BW120" s="56">
        <f t="shared" ca="1" si="83"/>
        <v>0</v>
      </c>
      <c r="BX120" s="76">
        <f t="shared" ca="1" si="84"/>
        <v>0</v>
      </c>
      <c r="BY120" s="55">
        <f t="shared" ca="1" si="93"/>
        <v>0</v>
      </c>
      <c r="BZ120" s="56">
        <f t="shared" ca="1" si="90"/>
        <v>0</v>
      </c>
      <c r="CA120" s="55">
        <f t="shared" ca="1" si="98"/>
        <v>5046.0677854557398</v>
      </c>
      <c r="CB120" s="55">
        <f t="shared" ca="1" si="52"/>
        <v>0</v>
      </c>
      <c r="CC120" s="55">
        <f ca="1">CA120-MAX($CA120:CA$258)</f>
        <v>-654.27223867500288</v>
      </c>
      <c r="CD120" s="56">
        <f ca="1">(CA120-MAX($CA120:CA$258))/MAX($CA120:CA$258)</f>
        <v>-0.11477775639792194</v>
      </c>
    </row>
    <row r="121" spans="1:82" s="58" customFormat="1" x14ac:dyDescent="0.25">
      <c r="A121" s="54">
        <v>44074</v>
      </c>
      <c r="B121" s="55">
        <v>9.2850000000000001</v>
      </c>
      <c r="C121" s="55">
        <v>9.3350000000000009</v>
      </c>
      <c r="D121" s="55">
        <v>9.0389999999999997</v>
      </c>
      <c r="E121" s="55">
        <v>9.0500000000000007</v>
      </c>
      <c r="F121" s="56">
        <f t="shared" si="53"/>
        <v>-2.3627144244254938E-2</v>
      </c>
      <c r="G121" s="57"/>
      <c r="H121" s="56"/>
      <c r="I121" s="17"/>
      <c r="J121" s="55">
        <f ca="1">AVERAGE(E121:OFFSET(E121,$J$3-1,0))</f>
        <v>9.1402000000000019</v>
      </c>
      <c r="K121" s="55">
        <f ca="1">AVERAGE(E121:OFFSET(E121,$K$3-1,0))</f>
        <v>9.1693333333333324</v>
      </c>
      <c r="M121" s="58">
        <f t="shared" ca="1" si="85"/>
        <v>0</v>
      </c>
      <c r="N121" s="58">
        <f t="shared" ca="1" si="54"/>
        <v>0</v>
      </c>
      <c r="O121" s="58">
        <f t="shared" ca="1" si="55"/>
        <v>0</v>
      </c>
      <c r="P121" s="58">
        <f t="shared" ca="1" si="95"/>
        <v>41</v>
      </c>
      <c r="R121" s="56">
        <f t="shared" ca="1" si="56"/>
        <v>0</v>
      </c>
      <c r="S121" s="76">
        <f t="shared" ca="1" si="57"/>
        <v>0</v>
      </c>
      <c r="T121" s="55">
        <f t="shared" ca="1" si="58"/>
        <v>0</v>
      </c>
      <c r="U121" s="56">
        <f t="shared" ca="1" si="59"/>
        <v>0</v>
      </c>
      <c r="V121" s="55">
        <f t="shared" ca="1" si="60"/>
        <v>4792.685577861349</v>
      </c>
      <c r="W121" s="55">
        <f t="shared" ca="1" si="61"/>
        <v>0</v>
      </c>
      <c r="X121" s="55">
        <f ca="1">V121-MAX(V121:$V$258)</f>
        <v>-676.38360576946798</v>
      </c>
      <c r="Y121" s="56">
        <f ca="1">(V121-MAX(V121:$V$258))/MAX(V121:$V$258)</f>
        <v>-0.12367435537182747</v>
      </c>
      <c r="Z121" s="56"/>
      <c r="AA121" s="17"/>
      <c r="AB121" s="55">
        <f ca="1">E121*(2/($AB$3+1))+IF(AB122=0,AVERAGE(E122:OFFSET(E122,$AB$3-1,0))*(1-(2/($AB$3+1))),AB122*(1-(2/($AB$3+1))))</f>
        <v>9.1241839123605644</v>
      </c>
      <c r="AC121" s="59">
        <f ca="1">E121*(2/($AC$3+1))+IF(AC122=0,AVERAGE(E122:OFFSET(E122,$AC$3-1,0))*(1-(2/($AC$3+1))),AC122*(1-(2/($AC$3+1))))</f>
        <v>9.1773565457922608</v>
      </c>
      <c r="AE121" s="58">
        <f t="shared" ca="1" si="86"/>
        <v>0</v>
      </c>
      <c r="AF121" s="58">
        <f t="shared" ca="1" si="62"/>
        <v>0</v>
      </c>
      <c r="AG121" s="58">
        <f t="shared" ca="1" si="63"/>
        <v>0</v>
      </c>
      <c r="AH121" s="58">
        <f t="shared" ca="1" si="96"/>
        <v>12</v>
      </c>
      <c r="AJ121" s="56">
        <f t="shared" ca="1" si="64"/>
        <v>0</v>
      </c>
      <c r="AK121" s="76">
        <f t="shared" ca="1" si="65"/>
        <v>0</v>
      </c>
      <c r="AL121" s="55">
        <f t="shared" ca="1" si="66"/>
        <v>0</v>
      </c>
      <c r="AM121" s="56">
        <f t="shared" ca="1" si="67"/>
        <v>0</v>
      </c>
      <c r="AN121" s="55">
        <f t="shared" ca="1" si="68"/>
        <v>5066.8835655600906</v>
      </c>
      <c r="AO121" s="55">
        <f t="shared" ca="1" si="69"/>
        <v>0</v>
      </c>
      <c r="AP121" s="55">
        <f ca="1">AN121-MAX(AN121:$AN$258)</f>
        <v>-633.4564585706521</v>
      </c>
      <c r="AQ121" s="56">
        <f ca="1">(AN121-MAX(AN121:$AN$258))/MAX(AN121:$AN$258)</f>
        <v>-0.11112608298611963</v>
      </c>
      <c r="AS121" s="55">
        <f t="shared" si="70"/>
        <v>-0.21899999999999942</v>
      </c>
      <c r="AT121" s="55">
        <f t="shared" si="87"/>
        <v>0</v>
      </c>
      <c r="AU121" s="55">
        <f t="shared" si="88"/>
        <v>0.21899999999999942</v>
      </c>
      <c r="AV121" s="55">
        <f ca="1">IF(AV122=0,AVERAGE(AT121:OFFSET(AT121,$AZ$3-1,0)),(AV122*($AZ$3-1)+AT121)/$AZ$3)</f>
        <v>6.1709380047608377E-2</v>
      </c>
      <c r="AW121" s="55">
        <f ca="1">IF(AW122=0,AVERAGE(AU121:OFFSET(AU121,$AZ$3-1,0)),(AW122*($AZ$3-1)+AU121)/$AZ$3)</f>
        <v>7.0897484053251331E-2</v>
      </c>
      <c r="AX121" s="55">
        <f t="shared" ca="1" si="89"/>
        <v>0.87040296100293579</v>
      </c>
      <c r="AY121" s="55"/>
      <c r="AZ121" s="55">
        <f t="shared" ca="1" si="71"/>
        <v>46.5355850664508</v>
      </c>
      <c r="BB121" s="58">
        <f t="shared" ca="1" si="72"/>
        <v>0</v>
      </c>
      <c r="BC121" s="58">
        <f t="shared" ca="1" si="73"/>
        <v>0</v>
      </c>
      <c r="BD121" s="58">
        <f t="shared" ca="1" si="91"/>
        <v>0</v>
      </c>
      <c r="BE121" s="58">
        <f t="shared" ca="1" si="97"/>
        <v>67</v>
      </c>
      <c r="BG121" s="56">
        <f t="shared" ca="1" si="74"/>
        <v>0</v>
      </c>
      <c r="BH121" s="55">
        <f t="shared" ca="1" si="75"/>
        <v>0</v>
      </c>
      <c r="BI121" s="55">
        <f t="shared" ca="1" si="76"/>
        <v>0</v>
      </c>
      <c r="BJ121" s="56">
        <f t="shared" ca="1" si="77"/>
        <v>0</v>
      </c>
      <c r="BK121" s="55">
        <f t="shared" ca="1" si="78"/>
        <v>5104.7493693100787</v>
      </c>
      <c r="BL121" s="55">
        <f t="shared" ca="1" si="79"/>
        <v>0</v>
      </c>
      <c r="BM121" s="55">
        <f ca="1">BK121-MAX(BK121:$BK$258)</f>
        <v>-595.59065482066399</v>
      </c>
      <c r="BN121" s="56">
        <f ca="1">(BK121-MAX(BK121:$BK$258))/MAX(BK121:$BK$258)</f>
        <v>-0.10448335578218194</v>
      </c>
      <c r="BO121" s="17"/>
      <c r="BP121" s="55">
        <f t="shared" ca="1" si="80"/>
        <v>-2.7090948183186248</v>
      </c>
      <c r="BR121" s="58">
        <f t="shared" ca="1" si="94"/>
        <v>0</v>
      </c>
      <c r="BS121" s="58">
        <f t="shared" ca="1" si="81"/>
        <v>0</v>
      </c>
      <c r="BT121" s="58">
        <f t="shared" ca="1" si="92"/>
        <v>0</v>
      </c>
      <c r="BU121" s="58">
        <f t="shared" ca="1" si="82"/>
        <v>67</v>
      </c>
      <c r="BW121" s="56">
        <f t="shared" ca="1" si="83"/>
        <v>0</v>
      </c>
      <c r="BX121" s="76">
        <f t="shared" ca="1" si="84"/>
        <v>0</v>
      </c>
      <c r="BY121" s="55">
        <f t="shared" ca="1" si="93"/>
        <v>0</v>
      </c>
      <c r="BZ121" s="56">
        <f t="shared" ca="1" si="90"/>
        <v>0</v>
      </c>
      <c r="CA121" s="55">
        <f t="shared" ca="1" si="98"/>
        <v>5046.0677854557398</v>
      </c>
      <c r="CB121" s="55">
        <f t="shared" ca="1" si="52"/>
        <v>0</v>
      </c>
      <c r="CC121" s="55">
        <f ca="1">CA121-MAX($CA121:CA$258)</f>
        <v>-654.27223867500288</v>
      </c>
      <c r="CD121" s="56">
        <f ca="1">(CA121-MAX($CA121:CA$258))/MAX($CA121:CA$258)</f>
        <v>-0.11477775639792194</v>
      </c>
    </row>
    <row r="122" spans="1:82" s="58" customFormat="1" x14ac:dyDescent="0.25">
      <c r="A122" s="54">
        <v>44071</v>
      </c>
      <c r="B122" s="55">
        <v>9.1820000000000004</v>
      </c>
      <c r="C122" s="55">
        <v>9.32</v>
      </c>
      <c r="D122" s="55">
        <v>9.109</v>
      </c>
      <c r="E122" s="55">
        <v>9.2690000000000001</v>
      </c>
      <c r="F122" s="56">
        <f t="shared" si="53"/>
        <v>1.8571428571428683E-2</v>
      </c>
      <c r="G122" s="57"/>
      <c r="H122" s="56"/>
      <c r="I122" s="17"/>
      <c r="J122" s="55">
        <f ca="1">AVERAGE(E122:OFFSET(E122,$J$3-1,0))</f>
        <v>9.1551999999999989</v>
      </c>
      <c r="K122" s="55">
        <f ca="1">AVERAGE(E122:OFFSET(E122,$K$3-1,0))</f>
        <v>9.1914999999999978</v>
      </c>
      <c r="M122" s="58">
        <f t="shared" ca="1" si="85"/>
        <v>0</v>
      </c>
      <c r="N122" s="58">
        <f t="shared" ca="1" si="54"/>
        <v>0</v>
      </c>
      <c r="O122" s="58">
        <f t="shared" ca="1" si="55"/>
        <v>0</v>
      </c>
      <c r="P122" s="58">
        <f t="shared" ca="1" si="95"/>
        <v>40</v>
      </c>
      <c r="R122" s="56">
        <f t="shared" ca="1" si="56"/>
        <v>0</v>
      </c>
      <c r="S122" s="76">
        <f t="shared" ca="1" si="57"/>
        <v>0</v>
      </c>
      <c r="T122" s="55">
        <f t="shared" ca="1" si="58"/>
        <v>0</v>
      </c>
      <c r="U122" s="56">
        <f t="shared" ca="1" si="59"/>
        <v>0</v>
      </c>
      <c r="V122" s="55">
        <f t="shared" ca="1" si="60"/>
        <v>4792.685577861349</v>
      </c>
      <c r="W122" s="55">
        <f t="shared" ca="1" si="61"/>
        <v>0</v>
      </c>
      <c r="X122" s="55">
        <f ca="1">V122-MAX(V122:$V$258)</f>
        <v>-676.38360576946798</v>
      </c>
      <c r="Y122" s="56">
        <f ca="1">(V122-MAX(V122:$V$258))/MAX(V122:$V$258)</f>
        <v>-0.12367435537182747</v>
      </c>
      <c r="Z122" s="56"/>
      <c r="AA122" s="17"/>
      <c r="AB122" s="55">
        <f ca="1">E122*(2/($AB$3+1))+IF(AB123=0,AVERAGE(E123:OFFSET(E123,$AB$3-1,0))*(1-(2/($AB$3+1))),AB123*(1-(2/($AB$3+1))))</f>
        <v>9.1612758685408444</v>
      </c>
      <c r="AC122" s="59">
        <f ca="1">E122*(2/($AC$3+1))+IF(AC123=0,AVERAGE(E123:OFFSET(E123,$AC$3-1,0))*(1-(2/($AC$3+1))),AC123*(1-(2/($AC$3+1))))</f>
        <v>9.1861397558468987</v>
      </c>
      <c r="AE122" s="58">
        <f t="shared" ca="1" si="86"/>
        <v>0</v>
      </c>
      <c r="AF122" s="58">
        <f t="shared" ca="1" si="62"/>
        <v>0</v>
      </c>
      <c r="AG122" s="58">
        <f t="shared" ca="1" si="63"/>
        <v>0</v>
      </c>
      <c r="AH122" s="58">
        <f t="shared" ca="1" si="96"/>
        <v>11</v>
      </c>
      <c r="AJ122" s="56">
        <f t="shared" ca="1" si="64"/>
        <v>0</v>
      </c>
      <c r="AK122" s="76">
        <f t="shared" ca="1" si="65"/>
        <v>0</v>
      </c>
      <c r="AL122" s="55">
        <f t="shared" ca="1" si="66"/>
        <v>0</v>
      </c>
      <c r="AM122" s="56">
        <f t="shared" ca="1" si="67"/>
        <v>0</v>
      </c>
      <c r="AN122" s="55">
        <f t="shared" ca="1" si="68"/>
        <v>5066.8835655600906</v>
      </c>
      <c r="AO122" s="55">
        <f t="shared" ca="1" si="69"/>
        <v>0</v>
      </c>
      <c r="AP122" s="55">
        <f ca="1">AN122-MAX(AN122:$AN$258)</f>
        <v>-633.4564585706521</v>
      </c>
      <c r="AQ122" s="56">
        <f ca="1">(AN122-MAX(AN122:$AN$258))/MAX(AN122:$AN$258)</f>
        <v>-0.11112608298611963</v>
      </c>
      <c r="AS122" s="55">
        <f t="shared" si="70"/>
        <v>0.16900000000000048</v>
      </c>
      <c r="AT122" s="55">
        <f t="shared" si="87"/>
        <v>0.16900000000000048</v>
      </c>
      <c r="AU122" s="55">
        <f t="shared" si="88"/>
        <v>0</v>
      </c>
      <c r="AV122" s="55">
        <f ca="1">IF(AV123=0,AVERAGE(AT122:OFFSET(AT122,$AZ$3-1,0)),(AV123*($AZ$3-1)+AT122)/$AZ$3)</f>
        <v>6.6456255435885944E-2</v>
      </c>
      <c r="AW122" s="55">
        <f ca="1">IF(AW123=0,AVERAGE(AU122:OFFSET(AU122,$AZ$3-1,0)),(AW123*($AZ$3-1)+AU122)/$AZ$3)</f>
        <v>5.9504982826578394E-2</v>
      </c>
      <c r="AX122" s="55">
        <f t="shared" ca="1" si="89"/>
        <v>1.1168183281317192</v>
      </c>
      <c r="AY122" s="55"/>
      <c r="AZ122" s="55">
        <f t="shared" ca="1" si="71"/>
        <v>52.759290359953141</v>
      </c>
      <c r="BB122" s="58">
        <f t="shared" ca="1" si="72"/>
        <v>0</v>
      </c>
      <c r="BC122" s="58">
        <f t="shared" ca="1" si="73"/>
        <v>0</v>
      </c>
      <c r="BD122" s="58">
        <f t="shared" ca="1" si="91"/>
        <v>0</v>
      </c>
      <c r="BE122" s="58">
        <f t="shared" ca="1" si="97"/>
        <v>66</v>
      </c>
      <c r="BG122" s="56">
        <f t="shared" ca="1" si="74"/>
        <v>0</v>
      </c>
      <c r="BH122" s="55">
        <f t="shared" ca="1" si="75"/>
        <v>0</v>
      </c>
      <c r="BI122" s="55">
        <f t="shared" ca="1" si="76"/>
        <v>0</v>
      </c>
      <c r="BJ122" s="56">
        <f t="shared" ca="1" si="77"/>
        <v>0</v>
      </c>
      <c r="BK122" s="55">
        <f t="shared" ca="1" si="78"/>
        <v>5104.7493693100787</v>
      </c>
      <c r="BL122" s="55">
        <f t="shared" ca="1" si="79"/>
        <v>0</v>
      </c>
      <c r="BM122" s="55">
        <f ca="1">BK122-MAX(BK122:$BK$258)</f>
        <v>-595.59065482066399</v>
      </c>
      <c r="BN122" s="56">
        <f ca="1">(BK122-MAX(BK122:$BK$258))/MAX(BK122:$BK$258)</f>
        <v>-0.10448335578218194</v>
      </c>
      <c r="BO122" s="17"/>
      <c r="BP122" s="55">
        <f t="shared" ca="1" si="80"/>
        <v>-2.266975959510753</v>
      </c>
      <c r="BR122" s="58">
        <f t="shared" ca="1" si="94"/>
        <v>0</v>
      </c>
      <c r="BS122" s="58">
        <f t="shared" ca="1" si="81"/>
        <v>0</v>
      </c>
      <c r="BT122" s="58">
        <f t="shared" ca="1" si="92"/>
        <v>0</v>
      </c>
      <c r="BU122" s="58">
        <f t="shared" ca="1" si="82"/>
        <v>66</v>
      </c>
      <c r="BW122" s="56">
        <f t="shared" ca="1" si="83"/>
        <v>0</v>
      </c>
      <c r="BX122" s="76">
        <f t="shared" ca="1" si="84"/>
        <v>0</v>
      </c>
      <c r="BY122" s="55">
        <f t="shared" ca="1" si="93"/>
        <v>0</v>
      </c>
      <c r="BZ122" s="56">
        <f t="shared" ca="1" si="90"/>
        <v>0</v>
      </c>
      <c r="CA122" s="55">
        <f t="shared" ca="1" si="98"/>
        <v>5046.0677854557398</v>
      </c>
      <c r="CB122" s="55">
        <f t="shared" ca="1" si="52"/>
        <v>0</v>
      </c>
      <c r="CC122" s="55">
        <f ca="1">CA122-MAX($CA122:CA$258)</f>
        <v>-654.27223867500288</v>
      </c>
      <c r="CD122" s="56">
        <f ca="1">(CA122-MAX($CA122:CA$258))/MAX($CA122:CA$258)</f>
        <v>-0.11477775639792194</v>
      </c>
    </row>
    <row r="123" spans="1:82" s="58" customFormat="1" x14ac:dyDescent="0.25">
      <c r="A123" s="54">
        <v>44070</v>
      </c>
      <c r="B123" s="55">
        <v>9.1189999999999998</v>
      </c>
      <c r="C123" s="55">
        <v>9.1639999999999997</v>
      </c>
      <c r="D123" s="55">
        <v>9.0370000000000008</v>
      </c>
      <c r="E123" s="55">
        <v>9.1</v>
      </c>
      <c r="F123" s="56">
        <f t="shared" si="53"/>
        <v>-7.5253571818083564E-3</v>
      </c>
      <c r="G123" s="57"/>
      <c r="H123" s="56"/>
      <c r="I123" s="17"/>
      <c r="J123" s="55">
        <f ca="1">AVERAGE(E123:OFFSET(E123,$J$3-1,0))</f>
        <v>9.0825999999999993</v>
      </c>
      <c r="K123" s="55">
        <f ca="1">AVERAGE(E123:OFFSET(E123,$K$3-1,0))</f>
        <v>9.2054666666666645</v>
      </c>
      <c r="M123" s="58">
        <f t="shared" ca="1" si="85"/>
        <v>0</v>
      </c>
      <c r="N123" s="58">
        <f t="shared" ca="1" si="54"/>
        <v>0</v>
      </c>
      <c r="O123" s="58">
        <f t="shared" ca="1" si="55"/>
        <v>0</v>
      </c>
      <c r="P123" s="58">
        <f t="shared" ca="1" si="95"/>
        <v>39</v>
      </c>
      <c r="R123" s="56">
        <f t="shared" ca="1" si="56"/>
        <v>0</v>
      </c>
      <c r="S123" s="76">
        <f t="shared" ca="1" si="57"/>
        <v>0</v>
      </c>
      <c r="T123" s="55">
        <f t="shared" ca="1" si="58"/>
        <v>0</v>
      </c>
      <c r="U123" s="56">
        <f t="shared" ca="1" si="59"/>
        <v>0</v>
      </c>
      <c r="V123" s="55">
        <f t="shared" ca="1" si="60"/>
        <v>4792.685577861349</v>
      </c>
      <c r="W123" s="55">
        <f t="shared" ca="1" si="61"/>
        <v>0</v>
      </c>
      <c r="X123" s="55">
        <f ca="1">V123-MAX(V123:$V$258)</f>
        <v>-676.38360576946798</v>
      </c>
      <c r="Y123" s="56">
        <f ca="1">(V123-MAX(V123:$V$258))/MAX(V123:$V$258)</f>
        <v>-0.12367435537182747</v>
      </c>
      <c r="Z123" s="56"/>
      <c r="AA123" s="17"/>
      <c r="AB123" s="55">
        <f ca="1">E123*(2/($AB$3+1))+IF(AB124=0,AVERAGE(E124:OFFSET(E124,$AB$3-1,0))*(1-(2/($AB$3+1))),AB124*(1-(2/($AB$3+1))))</f>
        <v>9.1074138028112657</v>
      </c>
      <c r="AC123" s="59">
        <f ca="1">E123*(2/($AC$3+1))+IF(AC124=0,AVERAGE(E124:OFFSET(E124,$AC$3-1,0))*(1-(2/($AC$3+1))),AC124*(1-(2/($AC$3+1))))</f>
        <v>9.1804252562501318</v>
      </c>
      <c r="AE123" s="58">
        <f t="shared" ca="1" si="86"/>
        <v>0</v>
      </c>
      <c r="AF123" s="58">
        <f t="shared" ca="1" si="62"/>
        <v>0</v>
      </c>
      <c r="AG123" s="58">
        <f t="shared" ca="1" si="63"/>
        <v>0</v>
      </c>
      <c r="AH123" s="58">
        <f t="shared" ca="1" si="96"/>
        <v>10</v>
      </c>
      <c r="AJ123" s="56">
        <f t="shared" ca="1" si="64"/>
        <v>0</v>
      </c>
      <c r="AK123" s="76">
        <f t="shared" ca="1" si="65"/>
        <v>0</v>
      </c>
      <c r="AL123" s="55">
        <f t="shared" ca="1" si="66"/>
        <v>0</v>
      </c>
      <c r="AM123" s="56">
        <f t="shared" ca="1" si="67"/>
        <v>0</v>
      </c>
      <c r="AN123" s="55">
        <f t="shared" ca="1" si="68"/>
        <v>5066.8835655600906</v>
      </c>
      <c r="AO123" s="55">
        <f t="shared" ca="1" si="69"/>
        <v>0</v>
      </c>
      <c r="AP123" s="55">
        <f ca="1">AN123-MAX(AN123:$AN$258)</f>
        <v>-633.4564585706521</v>
      </c>
      <c r="AQ123" s="56">
        <f ca="1">(AN123-MAX(AN123:$AN$258))/MAX(AN123:$AN$258)</f>
        <v>-0.11112608298611963</v>
      </c>
      <c r="AS123" s="55">
        <f t="shared" si="70"/>
        <v>-6.9000000000000838E-2</v>
      </c>
      <c r="AT123" s="55">
        <f t="shared" si="87"/>
        <v>0</v>
      </c>
      <c r="AU123" s="55">
        <f t="shared" si="88"/>
        <v>6.9000000000000838E-2</v>
      </c>
      <c r="AV123" s="55">
        <f ca="1">IF(AV124=0,AVERAGE(AT123:OFFSET(AT123,$AZ$3-1,0)),(AV124*($AZ$3-1)+AT123)/$AZ$3)</f>
        <v>5.8568275084800218E-2</v>
      </c>
      <c r="AW123" s="55">
        <f ca="1">IF(AW124=0,AVERAGE(AU123:OFFSET(AU123,$AZ$3-1,0)),(AW124*($AZ$3-1)+AU123)/$AZ$3)</f>
        <v>6.4082289197853651E-2</v>
      </c>
      <c r="AX123" s="55">
        <f t="shared" ca="1" si="89"/>
        <v>0.91395416452697331</v>
      </c>
      <c r="AY123" s="55"/>
      <c r="AZ123" s="55">
        <f t="shared" ca="1" si="71"/>
        <v>47.752144824892071</v>
      </c>
      <c r="BB123" s="58">
        <f t="shared" ca="1" si="72"/>
        <v>0</v>
      </c>
      <c r="BC123" s="58">
        <f t="shared" ca="1" si="73"/>
        <v>0</v>
      </c>
      <c r="BD123" s="58">
        <f t="shared" ca="1" si="91"/>
        <v>0</v>
      </c>
      <c r="BE123" s="58">
        <f t="shared" ca="1" si="97"/>
        <v>65</v>
      </c>
      <c r="BG123" s="56">
        <f t="shared" ca="1" si="74"/>
        <v>0</v>
      </c>
      <c r="BH123" s="55">
        <f t="shared" ca="1" si="75"/>
        <v>0</v>
      </c>
      <c r="BI123" s="55">
        <f t="shared" ca="1" si="76"/>
        <v>0</v>
      </c>
      <c r="BJ123" s="56">
        <f t="shared" ca="1" si="77"/>
        <v>0</v>
      </c>
      <c r="BK123" s="55">
        <f t="shared" ca="1" si="78"/>
        <v>5104.7493693100787</v>
      </c>
      <c r="BL123" s="55">
        <f t="shared" ca="1" si="79"/>
        <v>0</v>
      </c>
      <c r="BM123" s="55">
        <f ca="1">BK123-MAX(BK123:$BK$258)</f>
        <v>-595.59065482066399</v>
      </c>
      <c r="BN123" s="56">
        <f ca="1">(BK123-MAX(BK123:$BK$258))/MAX(BK123:$BK$258)</f>
        <v>-0.10448335578218194</v>
      </c>
      <c r="BO123" s="17"/>
      <c r="BP123" s="55">
        <f t="shared" ca="1" si="80"/>
        <v>-3.2943676939426236</v>
      </c>
      <c r="BR123" s="58">
        <f t="shared" ca="1" si="94"/>
        <v>0</v>
      </c>
      <c r="BS123" s="58">
        <f t="shared" ca="1" si="81"/>
        <v>0</v>
      </c>
      <c r="BT123" s="58">
        <f t="shared" ca="1" si="92"/>
        <v>0</v>
      </c>
      <c r="BU123" s="58">
        <f t="shared" ca="1" si="82"/>
        <v>65</v>
      </c>
      <c r="BW123" s="56">
        <f t="shared" ca="1" si="83"/>
        <v>0</v>
      </c>
      <c r="BX123" s="76">
        <f t="shared" ca="1" si="84"/>
        <v>0</v>
      </c>
      <c r="BY123" s="55">
        <f t="shared" ca="1" si="93"/>
        <v>0</v>
      </c>
      <c r="BZ123" s="56">
        <f t="shared" ca="1" si="90"/>
        <v>0</v>
      </c>
      <c r="CA123" s="55">
        <f t="shared" ca="1" si="98"/>
        <v>5046.0677854557398</v>
      </c>
      <c r="CB123" s="55">
        <f t="shared" ca="1" si="52"/>
        <v>0</v>
      </c>
      <c r="CC123" s="55">
        <f ca="1">CA123-MAX($CA123:CA$258)</f>
        <v>-654.27223867500288</v>
      </c>
      <c r="CD123" s="56">
        <f ca="1">(CA123-MAX($CA123:CA$258))/MAX($CA123:CA$258)</f>
        <v>-0.11477775639792194</v>
      </c>
    </row>
    <row r="124" spans="1:82" s="58" customFormat="1" x14ac:dyDescent="0.25">
      <c r="A124" s="54">
        <v>44069</v>
      </c>
      <c r="B124" s="55">
        <v>9.0749999999999993</v>
      </c>
      <c r="C124" s="55">
        <v>9.1940000000000008</v>
      </c>
      <c r="D124" s="55">
        <v>9.0749999999999993</v>
      </c>
      <c r="E124" s="55">
        <v>9.1690000000000005</v>
      </c>
      <c r="F124" s="56">
        <f t="shared" si="53"/>
        <v>6.1450674860090704E-3</v>
      </c>
      <c r="G124" s="57"/>
      <c r="H124" s="56"/>
      <c r="I124" s="17"/>
      <c r="J124" s="55">
        <f ca="1">AVERAGE(E124:OFFSET(E124,$J$3-1,0))</f>
        <v>9.06</v>
      </c>
      <c r="K124" s="55">
        <f ca="1">AVERAGE(E124:OFFSET(E124,$K$3-1,0))</f>
        <v>9.2281999999999993</v>
      </c>
      <c r="M124" s="58">
        <f t="shared" ca="1" si="85"/>
        <v>0</v>
      </c>
      <c r="N124" s="58">
        <f t="shared" ca="1" si="54"/>
        <v>0</v>
      </c>
      <c r="O124" s="58">
        <f t="shared" ca="1" si="55"/>
        <v>0</v>
      </c>
      <c r="P124" s="58">
        <f t="shared" ca="1" si="95"/>
        <v>38</v>
      </c>
      <c r="R124" s="56">
        <f t="shared" ca="1" si="56"/>
        <v>0</v>
      </c>
      <c r="S124" s="76">
        <f t="shared" ca="1" si="57"/>
        <v>0</v>
      </c>
      <c r="T124" s="55">
        <f t="shared" ca="1" si="58"/>
        <v>0</v>
      </c>
      <c r="U124" s="56">
        <f t="shared" ca="1" si="59"/>
        <v>0</v>
      </c>
      <c r="V124" s="55">
        <f t="shared" ca="1" si="60"/>
        <v>4792.685577861349</v>
      </c>
      <c r="W124" s="55">
        <f t="shared" ca="1" si="61"/>
        <v>0</v>
      </c>
      <c r="X124" s="55">
        <f ca="1">V124-MAX(V124:$V$258)</f>
        <v>-676.38360576946798</v>
      </c>
      <c r="Y124" s="56">
        <f ca="1">(V124-MAX(V124:$V$258))/MAX(V124:$V$258)</f>
        <v>-0.12367435537182747</v>
      </c>
      <c r="Z124" s="56"/>
      <c r="AA124" s="17"/>
      <c r="AB124" s="55">
        <f ca="1">E124*(2/($AB$3+1))+IF(AB125=0,AVERAGE(E125:OFFSET(E125,$AB$3-1,0))*(1-(2/($AB$3+1))),AB125*(1-(2/($AB$3+1))))</f>
        <v>9.1111207042168978</v>
      </c>
      <c r="AC124" s="59">
        <f ca="1">E124*(2/($AC$3+1))+IF(AC125=0,AVERAGE(E125:OFFSET(E125,$AC$3-1,0))*(1-(2/($AC$3+1))),AC125*(1-(2/($AC$3+1))))</f>
        <v>9.1859718256466909</v>
      </c>
      <c r="AE124" s="58">
        <f t="shared" ca="1" si="86"/>
        <v>0</v>
      </c>
      <c r="AF124" s="58">
        <f t="shared" ca="1" si="62"/>
        <v>0</v>
      </c>
      <c r="AG124" s="58">
        <f t="shared" ca="1" si="63"/>
        <v>0</v>
      </c>
      <c r="AH124" s="58">
        <f t="shared" ca="1" si="96"/>
        <v>9</v>
      </c>
      <c r="AJ124" s="56">
        <f t="shared" ca="1" si="64"/>
        <v>0</v>
      </c>
      <c r="AK124" s="76">
        <f t="shared" ca="1" si="65"/>
        <v>0</v>
      </c>
      <c r="AL124" s="55">
        <f t="shared" ca="1" si="66"/>
        <v>0</v>
      </c>
      <c r="AM124" s="56">
        <f t="shared" ca="1" si="67"/>
        <v>0</v>
      </c>
      <c r="AN124" s="55">
        <f t="shared" ca="1" si="68"/>
        <v>5066.8835655600906</v>
      </c>
      <c r="AO124" s="55">
        <f t="shared" ca="1" si="69"/>
        <v>0</v>
      </c>
      <c r="AP124" s="55">
        <f ca="1">AN124-MAX(AN124:$AN$258)</f>
        <v>-633.4564585706521</v>
      </c>
      <c r="AQ124" s="56">
        <f ca="1">(AN124-MAX(AN124:$AN$258))/MAX(AN124:$AN$258)</f>
        <v>-0.11112608298611963</v>
      </c>
      <c r="AS124" s="55">
        <f t="shared" si="70"/>
        <v>5.6000000000000938E-2</v>
      </c>
      <c r="AT124" s="55">
        <f t="shared" si="87"/>
        <v>5.6000000000000938E-2</v>
      </c>
      <c r="AU124" s="55">
        <f t="shared" si="88"/>
        <v>0</v>
      </c>
      <c r="AV124" s="55">
        <f ca="1">IF(AV125=0,AVERAGE(AT124:OFFSET(AT124,$AZ$3-1,0)),(AV125*($AZ$3-1)+AT124)/$AZ$3)</f>
        <v>6.3073527014400235E-2</v>
      </c>
      <c r="AW124" s="55">
        <f ca="1">IF(AW125=0,AVERAGE(AU124:OFFSET(AU124,$AZ$3-1,0)),(AW125*($AZ$3-1)+AU124)/$AZ$3)</f>
        <v>6.3704003751534635E-2</v>
      </c>
      <c r="AX124" s="55">
        <f t="shared" ca="1" si="89"/>
        <v>0.99010302806722394</v>
      </c>
      <c r="AY124" s="55"/>
      <c r="AZ124" s="55">
        <f t="shared" ca="1" si="71"/>
        <v>49.751345237075796</v>
      </c>
      <c r="BB124" s="58">
        <f t="shared" ca="1" si="72"/>
        <v>0</v>
      </c>
      <c r="BC124" s="58">
        <f t="shared" ca="1" si="73"/>
        <v>0</v>
      </c>
      <c r="BD124" s="58">
        <f t="shared" ca="1" si="91"/>
        <v>0</v>
      </c>
      <c r="BE124" s="58">
        <f t="shared" ca="1" si="97"/>
        <v>64</v>
      </c>
      <c r="BG124" s="56">
        <f t="shared" ca="1" si="74"/>
        <v>0</v>
      </c>
      <c r="BH124" s="55">
        <f t="shared" ca="1" si="75"/>
        <v>0</v>
      </c>
      <c r="BI124" s="55">
        <f t="shared" ca="1" si="76"/>
        <v>0</v>
      </c>
      <c r="BJ124" s="56">
        <f t="shared" ca="1" si="77"/>
        <v>0</v>
      </c>
      <c r="BK124" s="55">
        <f t="shared" ca="1" si="78"/>
        <v>5104.7493693100787</v>
      </c>
      <c r="BL124" s="55">
        <f t="shared" ca="1" si="79"/>
        <v>0</v>
      </c>
      <c r="BM124" s="55">
        <f ca="1">BK124-MAX(BK124:$BK$258)</f>
        <v>-595.59065482066399</v>
      </c>
      <c r="BN124" s="56">
        <f ca="1">(BK124-MAX(BK124:$BK$258))/MAX(BK124:$BK$258)</f>
        <v>-0.10448335578218194</v>
      </c>
      <c r="BO124" s="17"/>
      <c r="BP124" s="55">
        <f t="shared" ca="1" si="80"/>
        <v>1.1026574043444759</v>
      </c>
      <c r="BR124" s="58">
        <f t="shared" ca="1" si="94"/>
        <v>0</v>
      </c>
      <c r="BS124" s="58">
        <f t="shared" ca="1" si="81"/>
        <v>0</v>
      </c>
      <c r="BT124" s="58">
        <f t="shared" ca="1" si="92"/>
        <v>0</v>
      </c>
      <c r="BU124" s="58">
        <f t="shared" ca="1" si="82"/>
        <v>64</v>
      </c>
      <c r="BW124" s="56">
        <f t="shared" ca="1" si="83"/>
        <v>0</v>
      </c>
      <c r="BX124" s="76">
        <f t="shared" ca="1" si="84"/>
        <v>0</v>
      </c>
      <c r="BY124" s="55">
        <f t="shared" ca="1" si="93"/>
        <v>0</v>
      </c>
      <c r="BZ124" s="56">
        <f t="shared" ca="1" si="90"/>
        <v>0</v>
      </c>
      <c r="CA124" s="55">
        <f t="shared" ca="1" si="98"/>
        <v>5046.0677854557398</v>
      </c>
      <c r="CB124" s="55">
        <f t="shared" ca="1" si="52"/>
        <v>0</v>
      </c>
      <c r="CC124" s="55">
        <f ca="1">CA124-MAX($CA124:CA$258)</f>
        <v>-654.27223867500288</v>
      </c>
      <c r="CD124" s="56">
        <f ca="1">(CA124-MAX($CA124:CA$258))/MAX($CA124:CA$258)</f>
        <v>-0.11477775639792194</v>
      </c>
    </row>
    <row r="125" spans="1:82" s="58" customFormat="1" x14ac:dyDescent="0.25">
      <c r="A125" s="54">
        <v>44068</v>
      </c>
      <c r="B125" s="55">
        <v>9.2420000000000009</v>
      </c>
      <c r="C125" s="55">
        <v>9.3079999999999998</v>
      </c>
      <c r="D125" s="55">
        <v>9.1129999999999995</v>
      </c>
      <c r="E125" s="55">
        <v>9.1129999999999995</v>
      </c>
      <c r="F125" s="56">
        <f t="shared" si="53"/>
        <v>-1.3150684931507728E-3</v>
      </c>
      <c r="G125" s="57"/>
      <c r="H125" s="56"/>
      <c r="I125" s="17"/>
      <c r="J125" s="55">
        <f ca="1">AVERAGE(E125:OFFSET(E125,$J$3-1,0))</f>
        <v>9.0617999999999999</v>
      </c>
      <c r="K125" s="55">
        <f ca="1">AVERAGE(E125:OFFSET(E125,$K$3-1,0))</f>
        <v>9.2479999999999976</v>
      </c>
      <c r="M125" s="58">
        <f t="shared" ca="1" si="85"/>
        <v>0</v>
      </c>
      <c r="N125" s="58">
        <f t="shared" ca="1" si="54"/>
        <v>0</v>
      </c>
      <c r="O125" s="58">
        <f t="shared" ca="1" si="55"/>
        <v>0</v>
      </c>
      <c r="P125" s="58">
        <f t="shared" ca="1" si="95"/>
        <v>37</v>
      </c>
      <c r="R125" s="56">
        <f t="shared" ca="1" si="56"/>
        <v>0</v>
      </c>
      <c r="S125" s="76">
        <f t="shared" ca="1" si="57"/>
        <v>0</v>
      </c>
      <c r="T125" s="55">
        <f t="shared" ca="1" si="58"/>
        <v>0</v>
      </c>
      <c r="U125" s="56">
        <f t="shared" ca="1" si="59"/>
        <v>0</v>
      </c>
      <c r="V125" s="55">
        <f t="shared" ca="1" si="60"/>
        <v>4792.685577861349</v>
      </c>
      <c r="W125" s="55">
        <f t="shared" ca="1" si="61"/>
        <v>0</v>
      </c>
      <c r="X125" s="55">
        <f ca="1">V125-MAX(V125:$V$258)</f>
        <v>-676.38360576946798</v>
      </c>
      <c r="Y125" s="56">
        <f ca="1">(V125-MAX(V125:$V$258))/MAX(V125:$V$258)</f>
        <v>-0.12367435537182747</v>
      </c>
      <c r="Z125" s="56"/>
      <c r="AA125" s="17"/>
      <c r="AB125" s="55">
        <f ca="1">E125*(2/($AB$3+1))+IF(AB126=0,AVERAGE(E126:OFFSET(E126,$AB$3-1,0))*(1-(2/($AB$3+1))),AB126*(1-(2/($AB$3+1))))</f>
        <v>9.0821810563253464</v>
      </c>
      <c r="AC125" s="59">
        <f ca="1">E125*(2/($AC$3+1))+IF(AC126=0,AVERAGE(E126:OFFSET(E126,$AC$3-1,0))*(1-(2/($AC$3+1))),AC126*(1-(2/($AC$3+1))))</f>
        <v>9.1871422963809461</v>
      </c>
      <c r="AE125" s="58">
        <f t="shared" ca="1" si="86"/>
        <v>0</v>
      </c>
      <c r="AF125" s="58">
        <f t="shared" ca="1" si="62"/>
        <v>0</v>
      </c>
      <c r="AG125" s="58">
        <f t="shared" ca="1" si="63"/>
        <v>0</v>
      </c>
      <c r="AH125" s="58">
        <f t="shared" ca="1" si="96"/>
        <v>8</v>
      </c>
      <c r="AJ125" s="56">
        <f t="shared" ca="1" si="64"/>
        <v>0</v>
      </c>
      <c r="AK125" s="76">
        <f t="shared" ca="1" si="65"/>
        <v>0</v>
      </c>
      <c r="AL125" s="55">
        <f t="shared" ca="1" si="66"/>
        <v>0</v>
      </c>
      <c r="AM125" s="56">
        <f t="shared" ca="1" si="67"/>
        <v>0</v>
      </c>
      <c r="AN125" s="55">
        <f t="shared" ca="1" si="68"/>
        <v>5066.8835655600906</v>
      </c>
      <c r="AO125" s="55">
        <f t="shared" ca="1" si="69"/>
        <v>0</v>
      </c>
      <c r="AP125" s="55">
        <f ca="1">AN125-MAX(AN125:$AN$258)</f>
        <v>-633.4564585706521</v>
      </c>
      <c r="AQ125" s="56">
        <f ca="1">(AN125-MAX(AN125:$AN$258))/MAX(AN125:$AN$258)</f>
        <v>-0.11112608298611963</v>
      </c>
      <c r="AS125" s="55">
        <f t="shared" si="70"/>
        <v>-1.2000000000000455E-2</v>
      </c>
      <c r="AT125" s="55">
        <f t="shared" si="87"/>
        <v>0</v>
      </c>
      <c r="AU125" s="55">
        <f t="shared" si="88"/>
        <v>1.2000000000000455E-2</v>
      </c>
      <c r="AV125" s="55">
        <f ca="1">IF(AV126=0,AVERAGE(AT125:OFFSET(AT125,$AZ$3-1,0)),(AV126*($AZ$3-1)+AT125)/$AZ$3)</f>
        <v>6.3617644477046334E-2</v>
      </c>
      <c r="AW125" s="55">
        <f ca="1">IF(AW126=0,AVERAGE(AU125:OFFSET(AU125,$AZ$3-1,0)),(AW126*($AZ$3-1)+AU125)/$AZ$3)</f>
        <v>6.8604311732421916E-2</v>
      </c>
      <c r="AX125" s="55">
        <f t="shared" ca="1" si="89"/>
        <v>0.92731262613893528</v>
      </c>
      <c r="AY125" s="55"/>
      <c r="AZ125" s="55">
        <f t="shared" ca="1" si="71"/>
        <v>48.11428169786128</v>
      </c>
      <c r="BB125" s="58">
        <f t="shared" ca="1" si="72"/>
        <v>0</v>
      </c>
      <c r="BC125" s="58">
        <f t="shared" ca="1" si="73"/>
        <v>0</v>
      </c>
      <c r="BD125" s="58">
        <f t="shared" ca="1" si="91"/>
        <v>0</v>
      </c>
      <c r="BE125" s="58">
        <f t="shared" ca="1" si="97"/>
        <v>63</v>
      </c>
      <c r="BG125" s="56">
        <f t="shared" ca="1" si="74"/>
        <v>0</v>
      </c>
      <c r="BH125" s="55">
        <f t="shared" ca="1" si="75"/>
        <v>0</v>
      </c>
      <c r="BI125" s="55">
        <f t="shared" ca="1" si="76"/>
        <v>0</v>
      </c>
      <c r="BJ125" s="56">
        <f t="shared" ca="1" si="77"/>
        <v>0</v>
      </c>
      <c r="BK125" s="55">
        <f t="shared" ca="1" si="78"/>
        <v>5104.7493693100787</v>
      </c>
      <c r="BL125" s="55">
        <f t="shared" ca="1" si="79"/>
        <v>0</v>
      </c>
      <c r="BM125" s="55">
        <f ca="1">BK125-MAX(BK125:$BK$258)</f>
        <v>-595.59065482066399</v>
      </c>
      <c r="BN125" s="56">
        <f ca="1">(BK125-MAX(BK125:$BK$258))/MAX(BK125:$BK$258)</f>
        <v>-0.10448335578218194</v>
      </c>
      <c r="BO125" s="17"/>
      <c r="BP125" s="55">
        <f t="shared" ca="1" si="80"/>
        <v>2.5430403960841508</v>
      </c>
      <c r="BR125" s="58">
        <f t="shared" ca="1" si="94"/>
        <v>0</v>
      </c>
      <c r="BS125" s="58">
        <f t="shared" ca="1" si="81"/>
        <v>0</v>
      </c>
      <c r="BT125" s="58">
        <f t="shared" ca="1" si="92"/>
        <v>0</v>
      </c>
      <c r="BU125" s="58">
        <f t="shared" ca="1" si="82"/>
        <v>63</v>
      </c>
      <c r="BW125" s="56">
        <f t="shared" ca="1" si="83"/>
        <v>0</v>
      </c>
      <c r="BX125" s="76">
        <f t="shared" ca="1" si="84"/>
        <v>0</v>
      </c>
      <c r="BY125" s="55">
        <f t="shared" ca="1" si="93"/>
        <v>0</v>
      </c>
      <c r="BZ125" s="56">
        <f t="shared" ca="1" si="90"/>
        <v>0</v>
      </c>
      <c r="CA125" s="55">
        <f t="shared" ca="1" si="98"/>
        <v>5046.0677854557398</v>
      </c>
      <c r="CB125" s="55">
        <f t="shared" ca="1" si="52"/>
        <v>0</v>
      </c>
      <c r="CC125" s="55">
        <f ca="1">CA125-MAX($CA125:CA$258)</f>
        <v>-654.27223867500288</v>
      </c>
      <c r="CD125" s="56">
        <f ca="1">(CA125-MAX($CA125:CA$258))/MAX($CA125:CA$258)</f>
        <v>-0.11477775639792194</v>
      </c>
    </row>
    <row r="126" spans="1:82" s="58" customFormat="1" x14ac:dyDescent="0.25">
      <c r="A126" s="54">
        <v>44067</v>
      </c>
      <c r="B126" s="55">
        <v>9.0090000000000003</v>
      </c>
      <c r="C126" s="55">
        <v>9.125</v>
      </c>
      <c r="D126" s="55">
        <v>8.9719999999999995</v>
      </c>
      <c r="E126" s="55">
        <v>9.125</v>
      </c>
      <c r="F126" s="56">
        <f t="shared" si="53"/>
        <v>2.4590163934426146E-2</v>
      </c>
      <c r="G126" s="57"/>
      <c r="H126" s="56"/>
      <c r="I126" s="17"/>
      <c r="J126" s="55">
        <f ca="1">AVERAGE(E126:OFFSET(E126,$J$3-1,0))</f>
        <v>9.045399999999999</v>
      </c>
      <c r="K126" s="55">
        <f ca="1">AVERAGE(E126:OFFSET(E126,$K$3-1,0))</f>
        <v>9.2650666666666641</v>
      </c>
      <c r="M126" s="58">
        <f t="shared" ca="1" si="85"/>
        <v>0</v>
      </c>
      <c r="N126" s="58">
        <f t="shared" ca="1" si="54"/>
        <v>0</v>
      </c>
      <c r="O126" s="58">
        <f t="shared" ca="1" si="55"/>
        <v>0</v>
      </c>
      <c r="P126" s="58">
        <f t="shared" ca="1" si="95"/>
        <v>36</v>
      </c>
      <c r="R126" s="56">
        <f t="shared" ca="1" si="56"/>
        <v>0</v>
      </c>
      <c r="S126" s="76">
        <f t="shared" ca="1" si="57"/>
        <v>0</v>
      </c>
      <c r="T126" s="55">
        <f t="shared" ca="1" si="58"/>
        <v>0</v>
      </c>
      <c r="U126" s="56">
        <f t="shared" ca="1" si="59"/>
        <v>0</v>
      </c>
      <c r="V126" s="55">
        <f t="shared" ca="1" si="60"/>
        <v>4792.685577861349</v>
      </c>
      <c r="W126" s="55">
        <f t="shared" ca="1" si="61"/>
        <v>0</v>
      </c>
      <c r="X126" s="55">
        <f ca="1">V126-MAX(V126:$V$258)</f>
        <v>-676.38360576946798</v>
      </c>
      <c r="Y126" s="56">
        <f ca="1">(V126-MAX(V126:$V$258))/MAX(V126:$V$258)</f>
        <v>-0.12367435537182747</v>
      </c>
      <c r="Z126" s="56"/>
      <c r="AA126" s="17"/>
      <c r="AB126" s="55">
        <f ca="1">E126*(2/($AB$3+1))+IF(AB127=0,AVERAGE(E127:OFFSET(E127,$AB$3-1,0))*(1-(2/($AB$3+1))),AB127*(1-(2/($AB$3+1))))</f>
        <v>9.0667715844880181</v>
      </c>
      <c r="AC126" s="59">
        <f ca="1">E126*(2/($AC$3+1))+IF(AC127=0,AVERAGE(E127:OFFSET(E127,$AC$3-1,0))*(1-(2/($AC$3+1))),AC127*(1-(2/($AC$3+1))))</f>
        <v>9.1922555582003209</v>
      </c>
      <c r="AE126" s="58">
        <f t="shared" ca="1" si="86"/>
        <v>0</v>
      </c>
      <c r="AF126" s="58">
        <f t="shared" ca="1" si="62"/>
        <v>0</v>
      </c>
      <c r="AG126" s="58">
        <f t="shared" ca="1" si="63"/>
        <v>0</v>
      </c>
      <c r="AH126" s="58">
        <f t="shared" ca="1" si="96"/>
        <v>7</v>
      </c>
      <c r="AJ126" s="56">
        <f t="shared" ca="1" si="64"/>
        <v>0</v>
      </c>
      <c r="AK126" s="76">
        <f t="shared" ca="1" si="65"/>
        <v>0</v>
      </c>
      <c r="AL126" s="55">
        <f t="shared" ca="1" si="66"/>
        <v>0</v>
      </c>
      <c r="AM126" s="56">
        <f t="shared" ca="1" si="67"/>
        <v>0</v>
      </c>
      <c r="AN126" s="55">
        <f t="shared" ca="1" si="68"/>
        <v>5066.8835655600906</v>
      </c>
      <c r="AO126" s="55">
        <f t="shared" ca="1" si="69"/>
        <v>0</v>
      </c>
      <c r="AP126" s="55">
        <f ca="1">AN126-MAX(AN126:$AN$258)</f>
        <v>-633.4564585706521</v>
      </c>
      <c r="AQ126" s="56">
        <f ca="1">(AN126-MAX(AN126:$AN$258))/MAX(AN126:$AN$258)</f>
        <v>-0.11112608298611963</v>
      </c>
      <c r="AS126" s="55">
        <f t="shared" si="70"/>
        <v>0.21899999999999942</v>
      </c>
      <c r="AT126" s="55">
        <f t="shared" si="87"/>
        <v>0.21899999999999942</v>
      </c>
      <c r="AU126" s="55">
        <f t="shared" si="88"/>
        <v>0</v>
      </c>
      <c r="AV126" s="55">
        <f ca="1">IF(AV127=0,AVERAGE(AT126:OFFSET(AT126,$AZ$3-1,0)),(AV127*($AZ$3-1)+AT126)/$AZ$3)</f>
        <v>6.8511309436819129E-2</v>
      </c>
      <c r="AW126" s="55">
        <f ca="1">IF(AW127=0,AVERAGE(AU126:OFFSET(AU126,$AZ$3-1,0)),(AW127*($AZ$3-1)+AU126)/$AZ$3)</f>
        <v>7.2958489557992806E-2</v>
      </c>
      <c r="AX126" s="55">
        <f t="shared" ca="1" si="89"/>
        <v>0.93904506318433678</v>
      </c>
      <c r="AY126" s="55"/>
      <c r="AZ126" s="55">
        <f t="shared" ca="1" si="71"/>
        <v>48.42822278932595</v>
      </c>
      <c r="BB126" s="58">
        <f t="shared" ca="1" si="72"/>
        <v>0</v>
      </c>
      <c r="BC126" s="58">
        <f t="shared" ca="1" si="73"/>
        <v>0</v>
      </c>
      <c r="BD126" s="58">
        <f t="shared" ca="1" si="91"/>
        <v>0</v>
      </c>
      <c r="BE126" s="58">
        <f t="shared" ca="1" si="97"/>
        <v>62</v>
      </c>
      <c r="BG126" s="56">
        <f t="shared" ca="1" si="74"/>
        <v>0</v>
      </c>
      <c r="BH126" s="55">
        <f t="shared" ca="1" si="75"/>
        <v>0</v>
      </c>
      <c r="BI126" s="55">
        <f t="shared" ca="1" si="76"/>
        <v>0</v>
      </c>
      <c r="BJ126" s="56">
        <f t="shared" ca="1" si="77"/>
        <v>0</v>
      </c>
      <c r="BK126" s="55">
        <f t="shared" ca="1" si="78"/>
        <v>5104.7493693100787</v>
      </c>
      <c r="BL126" s="55">
        <f t="shared" ca="1" si="79"/>
        <v>0</v>
      </c>
      <c r="BM126" s="55">
        <f ca="1">BK126-MAX(BK126:$BK$258)</f>
        <v>-595.59065482066399</v>
      </c>
      <c r="BN126" s="56">
        <f ca="1">(BK126-MAX(BK126:$BK$258))/MAX(BK126:$BK$258)</f>
        <v>-0.10448335578218194</v>
      </c>
      <c r="BO126" s="17"/>
      <c r="BP126" s="55">
        <f t="shared" ca="1" si="80"/>
        <v>2.3555804823331528</v>
      </c>
      <c r="BR126" s="58">
        <f t="shared" ca="1" si="94"/>
        <v>0</v>
      </c>
      <c r="BS126" s="58">
        <f t="shared" ca="1" si="81"/>
        <v>0</v>
      </c>
      <c r="BT126" s="58">
        <f t="shared" ca="1" si="92"/>
        <v>0</v>
      </c>
      <c r="BU126" s="58">
        <f t="shared" ca="1" si="82"/>
        <v>62</v>
      </c>
      <c r="BW126" s="56">
        <f t="shared" ca="1" si="83"/>
        <v>0</v>
      </c>
      <c r="BX126" s="76">
        <f t="shared" ca="1" si="84"/>
        <v>0</v>
      </c>
      <c r="BY126" s="55">
        <f t="shared" ca="1" si="93"/>
        <v>0</v>
      </c>
      <c r="BZ126" s="56">
        <f t="shared" ca="1" si="90"/>
        <v>0</v>
      </c>
      <c r="CA126" s="55">
        <f t="shared" ca="1" si="98"/>
        <v>5046.0677854557398</v>
      </c>
      <c r="CB126" s="55">
        <f t="shared" ca="1" si="52"/>
        <v>0</v>
      </c>
      <c r="CC126" s="55">
        <f ca="1">CA126-MAX($CA126:CA$258)</f>
        <v>-654.27223867500288</v>
      </c>
      <c r="CD126" s="56">
        <f ca="1">(CA126-MAX($CA126:CA$258))/MAX($CA126:CA$258)</f>
        <v>-0.11477775639792194</v>
      </c>
    </row>
    <row r="127" spans="1:82" s="58" customFormat="1" x14ac:dyDescent="0.25">
      <c r="A127" s="54">
        <v>44064</v>
      </c>
      <c r="B127" s="55">
        <v>9.0239999999999991</v>
      </c>
      <c r="C127" s="55">
        <v>9.0239999999999991</v>
      </c>
      <c r="D127" s="55">
        <v>8.8230000000000004</v>
      </c>
      <c r="E127" s="55">
        <v>8.9060000000000006</v>
      </c>
      <c r="F127" s="56">
        <f t="shared" si="53"/>
        <v>-9.0130188049404314E-3</v>
      </c>
      <c r="G127" s="57"/>
      <c r="H127" s="56"/>
      <c r="I127" s="17"/>
      <c r="J127" s="55">
        <f ca="1">AVERAGE(E127:OFFSET(E127,$J$3-1,0))</f>
        <v>9.048</v>
      </c>
      <c r="K127" s="55">
        <f ca="1">AVERAGE(E127:OFFSET(E127,$K$3-1,0))</f>
        <v>9.2827333333333328</v>
      </c>
      <c r="M127" s="58">
        <f t="shared" ca="1" si="85"/>
        <v>0</v>
      </c>
      <c r="N127" s="58">
        <f t="shared" ca="1" si="54"/>
        <v>0</v>
      </c>
      <c r="O127" s="58">
        <f t="shared" ca="1" si="55"/>
        <v>0</v>
      </c>
      <c r="P127" s="58">
        <f t="shared" ca="1" si="95"/>
        <v>35</v>
      </c>
      <c r="R127" s="56">
        <f t="shared" ca="1" si="56"/>
        <v>0</v>
      </c>
      <c r="S127" s="76">
        <f t="shared" ca="1" si="57"/>
        <v>0</v>
      </c>
      <c r="T127" s="55">
        <f t="shared" ca="1" si="58"/>
        <v>0</v>
      </c>
      <c r="U127" s="56">
        <f t="shared" ca="1" si="59"/>
        <v>0</v>
      </c>
      <c r="V127" s="55">
        <f t="shared" ca="1" si="60"/>
        <v>4792.685577861349</v>
      </c>
      <c r="W127" s="55">
        <f t="shared" ca="1" si="61"/>
        <v>0</v>
      </c>
      <c r="X127" s="55">
        <f ca="1">V127-MAX(V127:$V$258)</f>
        <v>-676.38360576946798</v>
      </c>
      <c r="Y127" s="56">
        <f ca="1">(V127-MAX(V127:$V$258))/MAX(V127:$V$258)</f>
        <v>-0.12367435537182747</v>
      </c>
      <c r="Z127" s="56"/>
      <c r="AA127" s="17"/>
      <c r="AB127" s="55">
        <f ca="1">E127*(2/($AB$3+1))+IF(AB128=0,AVERAGE(E128:OFFSET(E128,$AB$3-1,0))*(1-(2/($AB$3+1))),AB128*(1-(2/($AB$3+1))))</f>
        <v>9.0376573767320263</v>
      </c>
      <c r="AC127" s="59">
        <f ca="1">E127*(2/($AC$3+1))+IF(AC128=0,AVERAGE(E128:OFFSET(E128,$AC$3-1,0))*(1-(2/($AC$3+1))),AC128*(1-(2/($AC$3+1))))</f>
        <v>9.1968938725589648</v>
      </c>
      <c r="AE127" s="58">
        <f t="shared" ca="1" si="86"/>
        <v>0</v>
      </c>
      <c r="AF127" s="58">
        <f t="shared" ca="1" si="62"/>
        <v>0</v>
      </c>
      <c r="AG127" s="58">
        <f t="shared" ca="1" si="63"/>
        <v>0</v>
      </c>
      <c r="AH127" s="58">
        <f t="shared" ca="1" si="96"/>
        <v>6</v>
      </c>
      <c r="AJ127" s="56">
        <f t="shared" ca="1" si="64"/>
        <v>0</v>
      </c>
      <c r="AK127" s="76">
        <f t="shared" ca="1" si="65"/>
        <v>0</v>
      </c>
      <c r="AL127" s="55">
        <f t="shared" ca="1" si="66"/>
        <v>0</v>
      </c>
      <c r="AM127" s="56">
        <f t="shared" ca="1" si="67"/>
        <v>0</v>
      </c>
      <c r="AN127" s="55">
        <f t="shared" ca="1" si="68"/>
        <v>5066.8835655600906</v>
      </c>
      <c r="AO127" s="55">
        <f t="shared" ca="1" si="69"/>
        <v>0</v>
      </c>
      <c r="AP127" s="55">
        <f ca="1">AN127-MAX(AN127:$AN$258)</f>
        <v>-633.4564585706521</v>
      </c>
      <c r="AQ127" s="56">
        <f ca="1">(AN127-MAX(AN127:$AN$258))/MAX(AN127:$AN$258)</f>
        <v>-0.11112608298611963</v>
      </c>
      <c r="AS127" s="55">
        <f t="shared" si="70"/>
        <v>-8.0999999999999517E-2</v>
      </c>
      <c r="AT127" s="55">
        <f t="shared" si="87"/>
        <v>0</v>
      </c>
      <c r="AU127" s="55">
        <f t="shared" si="88"/>
        <v>8.0999999999999517E-2</v>
      </c>
      <c r="AV127" s="55">
        <f ca="1">IF(AV128=0,AVERAGE(AT127:OFFSET(AT127,$AZ$3-1,0)),(AV128*($AZ$3-1)+AT127)/$AZ$3)</f>
        <v>5.6935256316574499E-2</v>
      </c>
      <c r="AW127" s="55">
        <f ca="1">IF(AW128=0,AVERAGE(AU127:OFFSET(AU127,$AZ$3-1,0)),(AW128*($AZ$3-1)+AU127)/$AZ$3)</f>
        <v>7.8570681062453795E-2</v>
      </c>
      <c r="AX127" s="55">
        <f t="shared" ca="1" si="89"/>
        <v>0.72463742895798677</v>
      </c>
      <c r="AY127" s="55"/>
      <c r="AZ127" s="55">
        <f t="shared" ca="1" si="71"/>
        <v>42.016798243547775</v>
      </c>
      <c r="BB127" s="58">
        <f t="shared" ca="1" si="72"/>
        <v>0</v>
      </c>
      <c r="BC127" s="58">
        <f t="shared" ca="1" si="73"/>
        <v>0</v>
      </c>
      <c r="BD127" s="58">
        <f t="shared" ca="1" si="91"/>
        <v>0</v>
      </c>
      <c r="BE127" s="58">
        <f t="shared" ca="1" si="97"/>
        <v>61</v>
      </c>
      <c r="BG127" s="56">
        <f t="shared" ca="1" si="74"/>
        <v>0</v>
      </c>
      <c r="BH127" s="55">
        <f t="shared" ca="1" si="75"/>
        <v>0</v>
      </c>
      <c r="BI127" s="55">
        <f t="shared" ca="1" si="76"/>
        <v>0</v>
      </c>
      <c r="BJ127" s="56">
        <f t="shared" ca="1" si="77"/>
        <v>0</v>
      </c>
      <c r="BK127" s="55">
        <f t="shared" ca="1" si="78"/>
        <v>5104.7493693100787</v>
      </c>
      <c r="BL127" s="55">
        <f t="shared" ca="1" si="79"/>
        <v>0</v>
      </c>
      <c r="BM127" s="55">
        <f ca="1">BK127-MAX(BK127:$BK$258)</f>
        <v>-595.59065482066399</v>
      </c>
      <c r="BN127" s="56">
        <f ca="1">(BK127-MAX(BK127:$BK$258))/MAX(BK127:$BK$258)</f>
        <v>-0.10448335578218194</v>
      </c>
      <c r="BO127" s="17"/>
      <c r="BP127" s="55">
        <f t="shared" ca="1" si="80"/>
        <v>-1.0444444444444367</v>
      </c>
      <c r="BR127" s="58">
        <f t="shared" ca="1" si="94"/>
        <v>0</v>
      </c>
      <c r="BS127" s="58">
        <f t="shared" ca="1" si="81"/>
        <v>0</v>
      </c>
      <c r="BT127" s="58">
        <f t="shared" ca="1" si="92"/>
        <v>0</v>
      </c>
      <c r="BU127" s="58">
        <f t="shared" ca="1" si="82"/>
        <v>61</v>
      </c>
      <c r="BW127" s="56">
        <f t="shared" ca="1" si="83"/>
        <v>0</v>
      </c>
      <c r="BX127" s="76">
        <f t="shared" ca="1" si="84"/>
        <v>0</v>
      </c>
      <c r="BY127" s="55">
        <f t="shared" ca="1" si="93"/>
        <v>0</v>
      </c>
      <c r="BZ127" s="56">
        <f t="shared" ca="1" si="90"/>
        <v>0</v>
      </c>
      <c r="CA127" s="55">
        <f t="shared" ca="1" si="98"/>
        <v>5046.0677854557398</v>
      </c>
      <c r="CB127" s="55">
        <f t="shared" ca="1" si="52"/>
        <v>0</v>
      </c>
      <c r="CC127" s="55">
        <f ca="1">CA127-MAX($CA127:CA$258)</f>
        <v>-654.27223867500288</v>
      </c>
      <c r="CD127" s="56">
        <f ca="1">(CA127-MAX($CA127:CA$258))/MAX($CA127:CA$258)</f>
        <v>-0.11477775639792194</v>
      </c>
    </row>
    <row r="128" spans="1:82" s="58" customFormat="1" x14ac:dyDescent="0.25">
      <c r="A128" s="54">
        <v>44063</v>
      </c>
      <c r="B128" s="55">
        <v>9.0069999999999997</v>
      </c>
      <c r="C128" s="55">
        <v>9.0410000000000004</v>
      </c>
      <c r="D128" s="55">
        <v>8.9369999999999994</v>
      </c>
      <c r="E128" s="55">
        <v>8.9870000000000001</v>
      </c>
      <c r="F128" s="56">
        <f t="shared" si="53"/>
        <v>-2.0810634125081773E-2</v>
      </c>
      <c r="G128" s="57"/>
      <c r="H128" s="56"/>
      <c r="I128" s="17"/>
      <c r="J128" s="55">
        <f ca="1">AVERAGE(E128:OFFSET(E128,$J$3-1,0))</f>
        <v>9.1133999999999986</v>
      </c>
      <c r="K128" s="55">
        <f ca="1">AVERAGE(E128:OFFSET(E128,$K$3-1,0))</f>
        <v>9.3026999999999997</v>
      </c>
      <c r="M128" s="58">
        <f t="shared" ca="1" si="85"/>
        <v>0</v>
      </c>
      <c r="N128" s="58">
        <f t="shared" ca="1" si="54"/>
        <v>0</v>
      </c>
      <c r="O128" s="58">
        <f t="shared" ca="1" si="55"/>
        <v>0</v>
      </c>
      <c r="P128" s="58">
        <f t="shared" ca="1" si="95"/>
        <v>34</v>
      </c>
      <c r="R128" s="56">
        <f t="shared" ca="1" si="56"/>
        <v>0</v>
      </c>
      <c r="S128" s="76">
        <f t="shared" ca="1" si="57"/>
        <v>0</v>
      </c>
      <c r="T128" s="55">
        <f t="shared" ca="1" si="58"/>
        <v>0</v>
      </c>
      <c r="U128" s="56">
        <f t="shared" ca="1" si="59"/>
        <v>0</v>
      </c>
      <c r="V128" s="55">
        <f t="shared" ca="1" si="60"/>
        <v>4792.685577861349</v>
      </c>
      <c r="W128" s="55">
        <f t="shared" ca="1" si="61"/>
        <v>0</v>
      </c>
      <c r="X128" s="55">
        <f ca="1">V128-MAX(V128:$V$258)</f>
        <v>-676.38360576946798</v>
      </c>
      <c r="Y128" s="56">
        <f ca="1">(V128-MAX(V128:$V$258))/MAX(V128:$V$258)</f>
        <v>-0.12367435537182747</v>
      </c>
      <c r="Z128" s="56"/>
      <c r="AA128" s="17"/>
      <c r="AB128" s="55">
        <f ca="1">E128*(2/($AB$3+1))+IF(AB129=0,AVERAGE(E129:OFFSET(E129,$AB$3-1,0))*(1-(2/($AB$3+1))),AB129*(1-(2/($AB$3+1))))</f>
        <v>9.1034860650980391</v>
      </c>
      <c r="AC128" s="59">
        <f ca="1">E128*(2/($AC$3+1))+IF(AC129=0,AVERAGE(E129:OFFSET(E129,$AC$3-1,0))*(1-(2/($AC$3+1))),AC129*(1-(2/($AC$3+1))))</f>
        <v>9.2169555189423402</v>
      </c>
      <c r="AE128" s="58">
        <f t="shared" ca="1" si="86"/>
        <v>0</v>
      </c>
      <c r="AF128" s="58">
        <f t="shared" ca="1" si="62"/>
        <v>0</v>
      </c>
      <c r="AG128" s="58">
        <f t="shared" ca="1" si="63"/>
        <v>0</v>
      </c>
      <c r="AH128" s="58">
        <f t="shared" ca="1" si="96"/>
        <v>5</v>
      </c>
      <c r="AJ128" s="56">
        <f t="shared" ca="1" si="64"/>
        <v>0</v>
      </c>
      <c r="AK128" s="76">
        <f t="shared" ca="1" si="65"/>
        <v>0</v>
      </c>
      <c r="AL128" s="55">
        <f t="shared" ca="1" si="66"/>
        <v>0</v>
      </c>
      <c r="AM128" s="56">
        <f t="shared" ca="1" si="67"/>
        <v>0</v>
      </c>
      <c r="AN128" s="55">
        <f t="shared" ca="1" si="68"/>
        <v>5066.8835655600906</v>
      </c>
      <c r="AO128" s="55">
        <f t="shared" ca="1" si="69"/>
        <v>0</v>
      </c>
      <c r="AP128" s="55">
        <f ca="1">AN128-MAX(AN128:$AN$258)</f>
        <v>-633.4564585706521</v>
      </c>
      <c r="AQ128" s="56">
        <f ca="1">(AN128-MAX(AN128:$AN$258))/MAX(AN128:$AN$258)</f>
        <v>-0.11112608298611963</v>
      </c>
      <c r="AS128" s="55">
        <f t="shared" si="70"/>
        <v>-0.19100000000000072</v>
      </c>
      <c r="AT128" s="55">
        <f t="shared" si="87"/>
        <v>0</v>
      </c>
      <c r="AU128" s="55">
        <f t="shared" si="88"/>
        <v>0.19100000000000072</v>
      </c>
      <c r="AV128" s="55">
        <f ca="1">IF(AV129=0,AVERAGE(AT128:OFFSET(AT128,$AZ$3-1,0)),(AV129*($AZ$3-1)+AT128)/$AZ$3)</f>
        <v>6.1314891417849467E-2</v>
      </c>
      <c r="AW128" s="55">
        <f ca="1">IF(AW129=0,AVERAGE(AU128:OFFSET(AU128,$AZ$3-1,0)),(AW129*($AZ$3-1)+AU128)/$AZ$3)</f>
        <v>7.8383810374950277E-2</v>
      </c>
      <c r="AX128" s="55">
        <f t="shared" ca="1" si="89"/>
        <v>0.78223922930702972</v>
      </c>
      <c r="AY128" s="55"/>
      <c r="AZ128" s="55">
        <f t="shared" ca="1" si="71"/>
        <v>43.890809743379961</v>
      </c>
      <c r="BB128" s="58">
        <f t="shared" ca="1" si="72"/>
        <v>0</v>
      </c>
      <c r="BC128" s="58">
        <f t="shared" ca="1" si="73"/>
        <v>0</v>
      </c>
      <c r="BD128" s="58">
        <f t="shared" ca="1" si="91"/>
        <v>0</v>
      </c>
      <c r="BE128" s="58">
        <f t="shared" ca="1" si="97"/>
        <v>60</v>
      </c>
      <c r="BG128" s="56">
        <f t="shared" ca="1" si="74"/>
        <v>0</v>
      </c>
      <c r="BH128" s="55">
        <f t="shared" ca="1" si="75"/>
        <v>0</v>
      </c>
      <c r="BI128" s="55">
        <f t="shared" ca="1" si="76"/>
        <v>0</v>
      </c>
      <c r="BJ128" s="56">
        <f t="shared" ca="1" si="77"/>
        <v>0</v>
      </c>
      <c r="BK128" s="55">
        <f t="shared" ca="1" si="78"/>
        <v>5104.7493693100787</v>
      </c>
      <c r="BL128" s="55">
        <f t="shared" ca="1" si="79"/>
        <v>0</v>
      </c>
      <c r="BM128" s="55">
        <f ca="1">BK128-MAX(BK128:$BK$258)</f>
        <v>-595.59065482066399</v>
      </c>
      <c r="BN128" s="56">
        <f ca="1">(BK128-MAX(BK128:$BK$258))/MAX(BK128:$BK$258)</f>
        <v>-0.10448335578218194</v>
      </c>
      <c r="BO128" s="17"/>
      <c r="BP128" s="55">
        <f t="shared" ca="1" si="80"/>
        <v>-0.15553827352515759</v>
      </c>
      <c r="BR128" s="58">
        <f t="shared" ca="1" si="94"/>
        <v>0</v>
      </c>
      <c r="BS128" s="58">
        <f t="shared" ca="1" si="81"/>
        <v>0</v>
      </c>
      <c r="BT128" s="58">
        <f t="shared" ca="1" si="92"/>
        <v>0</v>
      </c>
      <c r="BU128" s="58">
        <f t="shared" ca="1" si="82"/>
        <v>60</v>
      </c>
      <c r="BW128" s="56">
        <f t="shared" ca="1" si="83"/>
        <v>0</v>
      </c>
      <c r="BX128" s="76">
        <f t="shared" ca="1" si="84"/>
        <v>0</v>
      </c>
      <c r="BY128" s="55">
        <f t="shared" ca="1" si="93"/>
        <v>0</v>
      </c>
      <c r="BZ128" s="56">
        <f t="shared" ca="1" si="90"/>
        <v>0</v>
      </c>
      <c r="CA128" s="55">
        <f t="shared" ca="1" si="98"/>
        <v>5046.0677854557398</v>
      </c>
      <c r="CB128" s="55">
        <f t="shared" ca="1" si="52"/>
        <v>0</v>
      </c>
      <c r="CC128" s="55">
        <f ca="1">CA128-MAX($CA128:CA$258)</f>
        <v>-654.27223867500288</v>
      </c>
      <c r="CD128" s="56">
        <f ca="1">(CA128-MAX($CA128:CA$258))/MAX($CA128:CA$258)</f>
        <v>-0.11477775639792194</v>
      </c>
    </row>
    <row r="129" spans="1:82" s="58" customFormat="1" x14ac:dyDescent="0.25">
      <c r="A129" s="54">
        <v>44062</v>
      </c>
      <c r="B129" s="55">
        <v>9.0329999999999995</v>
      </c>
      <c r="C129" s="55">
        <v>9.1780000000000008</v>
      </c>
      <c r="D129" s="55">
        <v>9</v>
      </c>
      <c r="E129" s="55">
        <v>9.1780000000000008</v>
      </c>
      <c r="F129" s="56">
        <f t="shared" si="53"/>
        <v>1.627726719078737E-2</v>
      </c>
      <c r="G129" s="57"/>
      <c r="H129" s="56"/>
      <c r="I129" s="17"/>
      <c r="J129" s="55">
        <f ca="1">AVERAGE(E129:OFFSET(E129,$J$3-1,0))</f>
        <v>9.1763999999999992</v>
      </c>
      <c r="K129" s="55">
        <f ca="1">AVERAGE(E129:OFFSET(E129,$K$3-1,0))</f>
        <v>9.3129000000000008</v>
      </c>
      <c r="M129" s="58">
        <f t="shared" ca="1" si="85"/>
        <v>0</v>
      </c>
      <c r="N129" s="58">
        <f t="shared" ca="1" si="54"/>
        <v>0</v>
      </c>
      <c r="O129" s="58">
        <f t="shared" ca="1" si="55"/>
        <v>0</v>
      </c>
      <c r="P129" s="58">
        <f t="shared" ca="1" si="95"/>
        <v>33</v>
      </c>
      <c r="R129" s="56">
        <f t="shared" ca="1" si="56"/>
        <v>0</v>
      </c>
      <c r="S129" s="76">
        <f t="shared" ca="1" si="57"/>
        <v>0</v>
      </c>
      <c r="T129" s="55">
        <f t="shared" ca="1" si="58"/>
        <v>0</v>
      </c>
      <c r="U129" s="56">
        <f t="shared" ca="1" si="59"/>
        <v>0</v>
      </c>
      <c r="V129" s="55">
        <f t="shared" ca="1" si="60"/>
        <v>4792.685577861349</v>
      </c>
      <c r="W129" s="55">
        <f t="shared" ca="1" si="61"/>
        <v>0</v>
      </c>
      <c r="X129" s="55">
        <f ca="1">V129-MAX(V129:$V$258)</f>
        <v>-676.38360576946798</v>
      </c>
      <c r="Y129" s="56">
        <f ca="1">(V129-MAX(V129:$V$258))/MAX(V129:$V$258)</f>
        <v>-0.12367435537182747</v>
      </c>
      <c r="Z129" s="56"/>
      <c r="AA129" s="17"/>
      <c r="AB129" s="55">
        <f ca="1">E129*(2/($AB$3+1))+IF(AB130=0,AVERAGE(E130:OFFSET(E130,$AB$3-1,0))*(1-(2/($AB$3+1))),AB130*(1-(2/($AB$3+1))))</f>
        <v>9.1617290976470578</v>
      </c>
      <c r="AC129" s="59">
        <f ca="1">E129*(2/($AC$3+1))+IF(AC130=0,AVERAGE(E130:OFFSET(E130,$AC$3-1,0))*(1-(2/($AC$3+1))),AC130*(1-(2/($AC$3+1))))</f>
        <v>9.2328145202487075</v>
      </c>
      <c r="AE129" s="58">
        <f t="shared" ca="1" si="86"/>
        <v>0</v>
      </c>
      <c r="AF129" s="58">
        <f t="shared" ca="1" si="62"/>
        <v>0</v>
      </c>
      <c r="AG129" s="58">
        <f t="shared" ca="1" si="63"/>
        <v>0</v>
      </c>
      <c r="AH129" s="58">
        <f t="shared" ca="1" si="96"/>
        <v>4</v>
      </c>
      <c r="AJ129" s="56">
        <f t="shared" ca="1" si="64"/>
        <v>0</v>
      </c>
      <c r="AK129" s="76">
        <f t="shared" ca="1" si="65"/>
        <v>0</v>
      </c>
      <c r="AL129" s="55">
        <f t="shared" ca="1" si="66"/>
        <v>0</v>
      </c>
      <c r="AM129" s="56">
        <f t="shared" ca="1" si="67"/>
        <v>0</v>
      </c>
      <c r="AN129" s="55">
        <f t="shared" ca="1" si="68"/>
        <v>5066.8835655600906</v>
      </c>
      <c r="AO129" s="55">
        <f t="shared" ca="1" si="69"/>
        <v>0</v>
      </c>
      <c r="AP129" s="55">
        <f ca="1">AN129-MAX(AN129:$AN$258)</f>
        <v>-633.4564585706521</v>
      </c>
      <c r="AQ129" s="56">
        <f ca="1">(AN129-MAX(AN129:$AN$258))/MAX(AN129:$AN$258)</f>
        <v>-0.11112608298611963</v>
      </c>
      <c r="AS129" s="55">
        <f t="shared" si="70"/>
        <v>0.14700000000000024</v>
      </c>
      <c r="AT129" s="55">
        <f t="shared" si="87"/>
        <v>0.14700000000000024</v>
      </c>
      <c r="AU129" s="55">
        <f t="shared" si="88"/>
        <v>0</v>
      </c>
      <c r="AV129" s="55">
        <f ca="1">IF(AV130=0,AVERAGE(AT129:OFFSET(AT129,$AZ$3-1,0)),(AV130*($AZ$3-1)+AT129)/$AZ$3)</f>
        <v>6.603142152691481E-2</v>
      </c>
      <c r="AW129" s="55">
        <f ca="1">IF(AW130=0,AVERAGE(AU129:OFFSET(AU129,$AZ$3-1,0)),(AW130*($AZ$3-1)+AU129)/$AZ$3)</f>
        <v>6.9721026557638704E-2</v>
      </c>
      <c r="AX129" s="55">
        <f t="shared" ca="1" si="89"/>
        <v>0.94708045459322543</v>
      </c>
      <c r="AY129" s="55"/>
      <c r="AZ129" s="55">
        <f t="shared" ca="1" si="71"/>
        <v>48.641053961536727</v>
      </c>
      <c r="BB129" s="58">
        <f t="shared" ca="1" si="72"/>
        <v>0</v>
      </c>
      <c r="BC129" s="58">
        <f t="shared" ca="1" si="73"/>
        <v>0</v>
      </c>
      <c r="BD129" s="58">
        <f t="shared" ca="1" si="91"/>
        <v>0</v>
      </c>
      <c r="BE129" s="58">
        <f t="shared" ca="1" si="97"/>
        <v>59</v>
      </c>
      <c r="BG129" s="56">
        <f t="shared" ca="1" si="74"/>
        <v>0</v>
      </c>
      <c r="BH129" s="55">
        <f t="shared" ca="1" si="75"/>
        <v>0</v>
      </c>
      <c r="BI129" s="55">
        <f t="shared" ca="1" si="76"/>
        <v>0</v>
      </c>
      <c r="BJ129" s="56">
        <f t="shared" ca="1" si="77"/>
        <v>0</v>
      </c>
      <c r="BK129" s="55">
        <f t="shared" ca="1" si="78"/>
        <v>5104.7493693100787</v>
      </c>
      <c r="BL129" s="55">
        <f t="shared" ca="1" si="79"/>
        <v>0</v>
      </c>
      <c r="BM129" s="55">
        <f ca="1">BK129-MAX(BK129:$BK$258)</f>
        <v>-595.59065482066399</v>
      </c>
      <c r="BN129" s="56">
        <f ca="1">(BK129-MAX(BK129:$BK$258))/MAX(BK129:$BK$258)</f>
        <v>-0.10448335578218194</v>
      </c>
      <c r="BO129" s="17"/>
      <c r="BP129" s="55">
        <f t="shared" ca="1" si="80"/>
        <v>3.5190615835777317</v>
      </c>
      <c r="BR129" s="58">
        <f t="shared" ca="1" si="94"/>
        <v>0</v>
      </c>
      <c r="BS129" s="58">
        <f t="shared" ca="1" si="81"/>
        <v>0</v>
      </c>
      <c r="BT129" s="58">
        <f t="shared" ca="1" si="92"/>
        <v>0</v>
      </c>
      <c r="BU129" s="58">
        <f t="shared" ca="1" si="82"/>
        <v>59</v>
      </c>
      <c r="BW129" s="56">
        <f t="shared" ca="1" si="83"/>
        <v>0</v>
      </c>
      <c r="BX129" s="76">
        <f t="shared" ca="1" si="84"/>
        <v>0</v>
      </c>
      <c r="BY129" s="55">
        <f t="shared" ca="1" si="93"/>
        <v>0</v>
      </c>
      <c r="BZ129" s="56">
        <f t="shared" ca="1" si="90"/>
        <v>0</v>
      </c>
      <c r="CA129" s="55">
        <f t="shared" ca="1" si="98"/>
        <v>5046.0677854557398</v>
      </c>
      <c r="CB129" s="55">
        <f t="shared" ref="CB129:CB192" ca="1" si="99">BY130*BX129</f>
        <v>0</v>
      </c>
      <c r="CC129" s="55">
        <f ca="1">CA129-MAX($CA129:CA$258)</f>
        <v>-654.27223867500288</v>
      </c>
      <c r="CD129" s="56">
        <f ca="1">(CA129-MAX($CA129:CA$258))/MAX($CA129:CA$258)</f>
        <v>-0.11477775639792194</v>
      </c>
    </row>
    <row r="130" spans="1:82" s="58" customFormat="1" x14ac:dyDescent="0.25">
      <c r="A130" s="54">
        <v>44061</v>
      </c>
      <c r="B130" s="55">
        <v>9.0340000000000007</v>
      </c>
      <c r="C130" s="55">
        <v>9.19</v>
      </c>
      <c r="D130" s="55">
        <v>9.0090000000000003</v>
      </c>
      <c r="E130" s="55">
        <v>9.0310000000000006</v>
      </c>
      <c r="F130" s="56">
        <f t="shared" si="53"/>
        <v>-1.1709345589844489E-2</v>
      </c>
      <c r="G130" s="57"/>
      <c r="H130" s="56"/>
      <c r="I130" s="17"/>
      <c r="J130" s="55">
        <f ca="1">AVERAGE(E130:OFFSET(E130,$J$3-1,0))</f>
        <v>9.2376000000000005</v>
      </c>
      <c r="K130" s="55">
        <f ca="1">AVERAGE(E130:OFFSET(E130,$K$3-1,0))</f>
        <v>9.3234666666666683</v>
      </c>
      <c r="M130" s="58">
        <f t="shared" ca="1" si="85"/>
        <v>0</v>
      </c>
      <c r="N130" s="58">
        <f t="shared" ca="1" si="54"/>
        <v>0</v>
      </c>
      <c r="O130" s="58">
        <f t="shared" ca="1" si="55"/>
        <v>0</v>
      </c>
      <c r="P130" s="58">
        <f t="shared" ca="1" si="95"/>
        <v>32</v>
      </c>
      <c r="R130" s="56">
        <f t="shared" ca="1" si="56"/>
        <v>0</v>
      </c>
      <c r="S130" s="76">
        <f t="shared" ca="1" si="57"/>
        <v>0</v>
      </c>
      <c r="T130" s="55">
        <f t="shared" ca="1" si="58"/>
        <v>0</v>
      </c>
      <c r="U130" s="56">
        <f t="shared" ca="1" si="59"/>
        <v>0</v>
      </c>
      <c r="V130" s="55">
        <f t="shared" ca="1" si="60"/>
        <v>4792.685577861349</v>
      </c>
      <c r="W130" s="55">
        <f t="shared" ca="1" si="61"/>
        <v>0</v>
      </c>
      <c r="X130" s="55">
        <f ca="1">V130-MAX(V130:$V$258)</f>
        <v>-676.38360576946798</v>
      </c>
      <c r="Y130" s="56">
        <f ca="1">(V130-MAX(V130:$V$258))/MAX(V130:$V$258)</f>
        <v>-0.12367435537182747</v>
      </c>
      <c r="Z130" s="56"/>
      <c r="AA130" s="17"/>
      <c r="AB130" s="55">
        <f ca="1">E130*(2/($AB$3+1))+IF(AB131=0,AVERAGE(E131:OFFSET(E131,$AB$3-1,0))*(1-(2/($AB$3+1))),AB131*(1-(2/($AB$3+1))))</f>
        <v>9.1535936464705863</v>
      </c>
      <c r="AC130" s="59">
        <f ca="1">E130*(2/($AC$3+1))+IF(AC131=0,AVERAGE(E131:OFFSET(E131,$AC$3-1,0))*(1-(2/($AC$3+1))),AC131*(1-(2/($AC$3+1))))</f>
        <v>9.2365948319899971</v>
      </c>
      <c r="AE130" s="58">
        <f t="shared" ca="1" si="86"/>
        <v>0</v>
      </c>
      <c r="AF130" s="58">
        <f t="shared" ca="1" si="62"/>
        <v>0</v>
      </c>
      <c r="AG130" s="58">
        <f t="shared" ca="1" si="63"/>
        <v>0</v>
      </c>
      <c r="AH130" s="58">
        <f t="shared" ca="1" si="96"/>
        <v>3</v>
      </c>
      <c r="AJ130" s="56">
        <f t="shared" ca="1" si="64"/>
        <v>0</v>
      </c>
      <c r="AK130" s="76">
        <f t="shared" ca="1" si="65"/>
        <v>0</v>
      </c>
      <c r="AL130" s="55">
        <f t="shared" ca="1" si="66"/>
        <v>0</v>
      </c>
      <c r="AM130" s="56">
        <f t="shared" ca="1" si="67"/>
        <v>0</v>
      </c>
      <c r="AN130" s="55">
        <f t="shared" ca="1" si="68"/>
        <v>5066.8835655600906</v>
      </c>
      <c r="AO130" s="55">
        <f t="shared" ca="1" si="69"/>
        <v>0</v>
      </c>
      <c r="AP130" s="55">
        <f ca="1">AN130-MAX(AN130:$AN$258)</f>
        <v>-633.4564585706521</v>
      </c>
      <c r="AQ130" s="56">
        <f ca="1">(AN130-MAX(AN130:$AN$258))/MAX(AN130:$AN$258)</f>
        <v>-0.11112608298611963</v>
      </c>
      <c r="AS130" s="55">
        <f t="shared" si="70"/>
        <v>-0.10699999999999932</v>
      </c>
      <c r="AT130" s="55">
        <f t="shared" si="87"/>
        <v>0</v>
      </c>
      <c r="AU130" s="55">
        <f t="shared" si="88"/>
        <v>0.10699999999999932</v>
      </c>
      <c r="AV130" s="55">
        <f ca="1">IF(AV131=0,AVERAGE(AT130:OFFSET(AT130,$AZ$3-1,0)),(AV131*($AZ$3-1)+AT130)/$AZ$3)</f>
        <v>5.9803069336677464E-2</v>
      </c>
      <c r="AW130" s="55">
        <f ca="1">IF(AW131=0,AVERAGE(AU130:OFFSET(AU130,$AZ$3-1,0)),(AW131*($AZ$3-1)+AU130)/$AZ$3)</f>
        <v>7.5084182446687839E-2</v>
      </c>
      <c r="AX130" s="55">
        <f t="shared" ca="1" si="89"/>
        <v>0.79648026239267566</v>
      </c>
      <c r="AY130" s="55"/>
      <c r="AZ130" s="55">
        <f t="shared" ca="1" si="71"/>
        <v>44.335597727740613</v>
      </c>
      <c r="BB130" s="58">
        <f t="shared" ca="1" si="72"/>
        <v>0</v>
      </c>
      <c r="BC130" s="58">
        <f t="shared" ca="1" si="73"/>
        <v>0</v>
      </c>
      <c r="BD130" s="58">
        <f t="shared" ca="1" si="91"/>
        <v>0</v>
      </c>
      <c r="BE130" s="58">
        <f t="shared" ca="1" si="97"/>
        <v>58</v>
      </c>
      <c r="BG130" s="56">
        <f t="shared" ca="1" si="74"/>
        <v>0</v>
      </c>
      <c r="BH130" s="55">
        <f t="shared" ca="1" si="75"/>
        <v>0</v>
      </c>
      <c r="BI130" s="55">
        <f t="shared" ca="1" si="76"/>
        <v>0</v>
      </c>
      <c r="BJ130" s="56">
        <f t="shared" ca="1" si="77"/>
        <v>0</v>
      </c>
      <c r="BK130" s="55">
        <f t="shared" ca="1" si="78"/>
        <v>5104.7493693100787</v>
      </c>
      <c r="BL130" s="55">
        <f t="shared" ca="1" si="79"/>
        <v>0</v>
      </c>
      <c r="BM130" s="55">
        <f ca="1">BK130-MAX(BK130:$BK$258)</f>
        <v>-595.59065482066399</v>
      </c>
      <c r="BN130" s="56">
        <f ca="1">(BK130-MAX(BK130:$BK$258))/MAX(BK130:$BK$258)</f>
        <v>-0.10448335578218194</v>
      </c>
      <c r="BO130" s="17"/>
      <c r="BP130" s="55">
        <f t="shared" ca="1" si="80"/>
        <v>3.6616161616161769</v>
      </c>
      <c r="BR130" s="58">
        <f t="shared" ca="1" si="94"/>
        <v>0</v>
      </c>
      <c r="BS130" s="58">
        <f t="shared" ca="1" si="81"/>
        <v>0</v>
      </c>
      <c r="BT130" s="58">
        <f t="shared" ca="1" si="92"/>
        <v>0</v>
      </c>
      <c r="BU130" s="58">
        <f t="shared" ca="1" si="82"/>
        <v>58</v>
      </c>
      <c r="BW130" s="56">
        <f t="shared" ca="1" si="83"/>
        <v>0</v>
      </c>
      <c r="BX130" s="76">
        <f t="shared" ca="1" si="84"/>
        <v>0</v>
      </c>
      <c r="BY130" s="55">
        <f t="shared" ca="1" si="93"/>
        <v>0</v>
      </c>
      <c r="BZ130" s="56">
        <f t="shared" ca="1" si="90"/>
        <v>0</v>
      </c>
      <c r="CA130" s="55">
        <f t="shared" ca="1" si="98"/>
        <v>5046.0677854557398</v>
      </c>
      <c r="CB130" s="55">
        <f t="shared" ca="1" si="99"/>
        <v>0</v>
      </c>
      <c r="CC130" s="55">
        <f ca="1">CA130-MAX($CA130:CA$258)</f>
        <v>-654.27223867500288</v>
      </c>
      <c r="CD130" s="56">
        <f ca="1">(CA130-MAX($CA130:CA$258))/MAX($CA130:CA$258)</f>
        <v>-0.11477775639792194</v>
      </c>
    </row>
    <row r="131" spans="1:82" s="58" customFormat="1" x14ac:dyDescent="0.25">
      <c r="A131" s="54">
        <v>44060</v>
      </c>
      <c r="B131" s="55">
        <v>9.2759999999999998</v>
      </c>
      <c r="C131" s="55">
        <v>9.298</v>
      </c>
      <c r="D131" s="55">
        <v>9.1379999999999999</v>
      </c>
      <c r="E131" s="55">
        <v>9.1379999999999999</v>
      </c>
      <c r="F131" s="56">
        <f t="shared" si="53"/>
        <v>-1.0289180114805618E-2</v>
      </c>
      <c r="G131" s="57"/>
      <c r="H131" s="56"/>
      <c r="I131" s="17"/>
      <c r="J131" s="55">
        <f ca="1">AVERAGE(E131:OFFSET(E131,$J$3-1,0))</f>
        <v>9.3134000000000015</v>
      </c>
      <c r="K131" s="55">
        <f ca="1">AVERAGE(E131:OFFSET(E131,$K$3-1,0))</f>
        <v>9.3445333333333362</v>
      </c>
      <c r="M131" s="58">
        <f t="shared" ca="1" si="85"/>
        <v>0</v>
      </c>
      <c r="N131" s="58">
        <f t="shared" ca="1" si="54"/>
        <v>0</v>
      </c>
      <c r="O131" s="58">
        <f t="shared" ca="1" si="55"/>
        <v>0</v>
      </c>
      <c r="P131" s="58">
        <f t="shared" ca="1" si="95"/>
        <v>31</v>
      </c>
      <c r="R131" s="56">
        <f t="shared" ca="1" si="56"/>
        <v>0</v>
      </c>
      <c r="S131" s="76">
        <f t="shared" ca="1" si="57"/>
        <v>0</v>
      </c>
      <c r="T131" s="55">
        <f t="shared" ca="1" si="58"/>
        <v>0</v>
      </c>
      <c r="U131" s="56">
        <f t="shared" ca="1" si="59"/>
        <v>0</v>
      </c>
      <c r="V131" s="55">
        <f t="shared" ca="1" si="60"/>
        <v>4792.685577861349</v>
      </c>
      <c r="W131" s="55">
        <f t="shared" ca="1" si="61"/>
        <v>0</v>
      </c>
      <c r="X131" s="55">
        <f ca="1">V131-MAX(V131:$V$258)</f>
        <v>-676.38360576946798</v>
      </c>
      <c r="Y131" s="56">
        <f ca="1">(V131-MAX(V131:$V$258))/MAX(V131:$V$258)</f>
        <v>-0.12367435537182747</v>
      </c>
      <c r="Z131" s="56"/>
      <c r="AA131" s="17"/>
      <c r="AB131" s="55">
        <f ca="1">E131*(2/($AB$3+1))+IF(AB132=0,AVERAGE(E132:OFFSET(E132,$AB$3-1,0))*(1-(2/($AB$3+1))),AB132*(1-(2/($AB$3+1))))</f>
        <v>9.2148904697058782</v>
      </c>
      <c r="AC131" s="59">
        <f ca="1">E131*(2/($AC$3+1))+IF(AC132=0,AVERAGE(E132:OFFSET(E132,$AC$3-1,0))*(1-(2/($AC$3+1))),AC132*(1-(2/($AC$3+1))))</f>
        <v>9.2507737859203409</v>
      </c>
      <c r="AE131" s="58">
        <f t="shared" ca="1" si="86"/>
        <v>0</v>
      </c>
      <c r="AF131" s="58">
        <f t="shared" ca="1" si="62"/>
        <v>0</v>
      </c>
      <c r="AG131" s="58">
        <f t="shared" ca="1" si="63"/>
        <v>0</v>
      </c>
      <c r="AH131" s="58">
        <f t="shared" ca="1" si="96"/>
        <v>2</v>
      </c>
      <c r="AJ131" s="56">
        <f t="shared" ca="1" si="64"/>
        <v>0</v>
      </c>
      <c r="AK131" s="76">
        <f t="shared" ca="1" si="65"/>
        <v>0</v>
      </c>
      <c r="AL131" s="55">
        <f t="shared" ca="1" si="66"/>
        <v>0</v>
      </c>
      <c r="AM131" s="56">
        <f t="shared" ca="1" si="67"/>
        <v>0</v>
      </c>
      <c r="AN131" s="55">
        <f t="shared" ca="1" si="68"/>
        <v>5066.8835655600906</v>
      </c>
      <c r="AO131" s="55">
        <f t="shared" ca="1" si="69"/>
        <v>0</v>
      </c>
      <c r="AP131" s="55">
        <f ca="1">AN131-MAX(AN131:$AN$258)</f>
        <v>-633.4564585706521</v>
      </c>
      <c r="AQ131" s="56">
        <f ca="1">(AN131-MAX(AN131:$AN$258))/MAX(AN131:$AN$258)</f>
        <v>-0.11112608298611963</v>
      </c>
      <c r="AS131" s="55">
        <f t="shared" si="70"/>
        <v>-9.5000000000000639E-2</v>
      </c>
      <c r="AT131" s="55">
        <f t="shared" si="87"/>
        <v>0</v>
      </c>
      <c r="AU131" s="55">
        <f t="shared" si="88"/>
        <v>9.5000000000000639E-2</v>
      </c>
      <c r="AV131" s="55">
        <f ca="1">IF(AV132=0,AVERAGE(AT131:OFFSET(AT131,$AZ$3-1,0)),(AV132*($AZ$3-1)+AT131)/$AZ$3)</f>
        <v>6.4403305439498806E-2</v>
      </c>
      <c r="AW131" s="55">
        <f ca="1">IF(AW132=0,AVERAGE(AU131:OFFSET(AU131,$AZ$3-1,0)),(AW132*($AZ$3-1)+AU131)/$AZ$3)</f>
        <v>7.2629119557971578E-2</v>
      </c>
      <c r="AX131" s="55">
        <f t="shared" ca="1" si="89"/>
        <v>0.88674220245906965</v>
      </c>
      <c r="AY131" s="55"/>
      <c r="AZ131" s="55">
        <f t="shared" ca="1" si="71"/>
        <v>46.998588429481337</v>
      </c>
      <c r="BB131" s="58">
        <f t="shared" ca="1" si="72"/>
        <v>0</v>
      </c>
      <c r="BC131" s="58">
        <f t="shared" ca="1" si="73"/>
        <v>0</v>
      </c>
      <c r="BD131" s="58">
        <f t="shared" ca="1" si="91"/>
        <v>0</v>
      </c>
      <c r="BE131" s="58">
        <f t="shared" ca="1" si="97"/>
        <v>57</v>
      </c>
      <c r="BG131" s="56">
        <f t="shared" ca="1" si="74"/>
        <v>0</v>
      </c>
      <c r="BH131" s="55">
        <f t="shared" ca="1" si="75"/>
        <v>0</v>
      </c>
      <c r="BI131" s="55">
        <f t="shared" ca="1" si="76"/>
        <v>0</v>
      </c>
      <c r="BJ131" s="56">
        <f t="shared" ca="1" si="77"/>
        <v>0</v>
      </c>
      <c r="BK131" s="55">
        <f t="shared" ca="1" si="78"/>
        <v>5104.7493693100787</v>
      </c>
      <c r="BL131" s="55">
        <f t="shared" ca="1" si="79"/>
        <v>0</v>
      </c>
      <c r="BM131" s="55">
        <f ca="1">BK131-MAX(BK131:$BK$258)</f>
        <v>-595.59065482066399</v>
      </c>
      <c r="BN131" s="56">
        <f ca="1">(BK131-MAX(BK131:$BK$258))/MAX(BK131:$BK$258)</f>
        <v>-0.10448335578218194</v>
      </c>
      <c r="BO131" s="17"/>
      <c r="BP131" s="55">
        <f t="shared" ca="1" si="80"/>
        <v>3.4998301053346781</v>
      </c>
      <c r="BR131" s="58">
        <f t="shared" ca="1" si="94"/>
        <v>0</v>
      </c>
      <c r="BS131" s="58">
        <f t="shared" ca="1" si="81"/>
        <v>0</v>
      </c>
      <c r="BT131" s="58">
        <f t="shared" ca="1" si="92"/>
        <v>0</v>
      </c>
      <c r="BU131" s="58">
        <f t="shared" ca="1" si="82"/>
        <v>57</v>
      </c>
      <c r="BW131" s="56">
        <f t="shared" ca="1" si="83"/>
        <v>0</v>
      </c>
      <c r="BX131" s="76">
        <f t="shared" ca="1" si="84"/>
        <v>0</v>
      </c>
      <c r="BY131" s="55">
        <f t="shared" ca="1" si="93"/>
        <v>0</v>
      </c>
      <c r="BZ131" s="56">
        <f t="shared" ca="1" si="90"/>
        <v>0</v>
      </c>
      <c r="CA131" s="55">
        <f t="shared" ca="1" si="98"/>
        <v>5046.0677854557398</v>
      </c>
      <c r="CB131" s="55">
        <f t="shared" ca="1" si="99"/>
        <v>0</v>
      </c>
      <c r="CC131" s="55">
        <f ca="1">CA131-MAX($CA131:CA$258)</f>
        <v>-654.27223867500288</v>
      </c>
      <c r="CD131" s="56">
        <f ca="1">(CA131-MAX($CA131:CA$258))/MAX($CA131:CA$258)</f>
        <v>-0.11477775639792194</v>
      </c>
    </row>
    <row r="132" spans="1:82" s="58" customFormat="1" x14ac:dyDescent="0.25">
      <c r="A132" s="54">
        <v>44057</v>
      </c>
      <c r="B132" s="55">
        <v>9.2520000000000007</v>
      </c>
      <c r="C132" s="55">
        <v>9.2520000000000007</v>
      </c>
      <c r="D132" s="55">
        <v>9.0440000000000005</v>
      </c>
      <c r="E132" s="55">
        <v>9.2330000000000005</v>
      </c>
      <c r="F132" s="56">
        <f t="shared" si="53"/>
        <v>-7.4177596215866393E-3</v>
      </c>
      <c r="G132" s="57"/>
      <c r="H132" s="56"/>
      <c r="I132" s="17"/>
      <c r="J132" s="55">
        <f ca="1">AVERAGE(E132:OFFSET(E132,$J$3-1,0))</f>
        <v>9.2996000000000016</v>
      </c>
      <c r="K132" s="55">
        <f ca="1">AVERAGE(E132:OFFSET(E132,$K$3-1,0))</f>
        <v>9.366733333333336</v>
      </c>
      <c r="M132" s="58">
        <f t="shared" ca="1" si="85"/>
        <v>0</v>
      </c>
      <c r="N132" s="58">
        <f t="shared" ca="1" si="54"/>
        <v>0</v>
      </c>
      <c r="O132" s="58">
        <f t="shared" ca="1" si="55"/>
        <v>0</v>
      </c>
      <c r="P132" s="58">
        <f t="shared" ca="1" si="95"/>
        <v>30</v>
      </c>
      <c r="R132" s="56">
        <f t="shared" ca="1" si="56"/>
        <v>0</v>
      </c>
      <c r="S132" s="76">
        <f t="shared" ca="1" si="57"/>
        <v>0</v>
      </c>
      <c r="T132" s="55">
        <f t="shared" ca="1" si="58"/>
        <v>0</v>
      </c>
      <c r="U132" s="56">
        <f t="shared" ca="1" si="59"/>
        <v>0</v>
      </c>
      <c r="V132" s="55">
        <f t="shared" ca="1" si="60"/>
        <v>4792.685577861349</v>
      </c>
      <c r="W132" s="55">
        <f t="shared" ca="1" si="61"/>
        <v>0</v>
      </c>
      <c r="X132" s="55">
        <f ca="1">V132-MAX(V132:$V$258)</f>
        <v>-676.38360576946798</v>
      </c>
      <c r="Y132" s="56">
        <f ca="1">(V132-MAX(V132:$V$258))/MAX(V132:$V$258)</f>
        <v>-0.12367435537182747</v>
      </c>
      <c r="Z132" s="56"/>
      <c r="AA132" s="17"/>
      <c r="AB132" s="55">
        <f ca="1">E132*(2/($AB$3+1))+IF(AB133=0,AVERAGE(E133:OFFSET(E133,$AB$3-1,0))*(1-(2/($AB$3+1))),AB133*(1-(2/($AB$3+1))))</f>
        <v>9.2533357045588165</v>
      </c>
      <c r="AC132" s="59">
        <f ca="1">E132*(2/($AC$3+1))+IF(AC133=0,AVERAGE(E133:OFFSET(E133,$AC$3-1,0))*(1-(2/($AC$3+1))),AC133*(1-(2/($AC$3+1))))</f>
        <v>9.2585512883976051</v>
      </c>
      <c r="AE132" s="58">
        <f t="shared" ca="1" si="86"/>
        <v>0</v>
      </c>
      <c r="AF132" s="58">
        <f t="shared" ca="1" si="62"/>
        <v>1</v>
      </c>
      <c r="AG132" s="58">
        <f t="shared" ca="1" si="63"/>
        <v>0</v>
      </c>
      <c r="AH132" s="58">
        <f t="shared" ca="1" si="96"/>
        <v>1</v>
      </c>
      <c r="AJ132" s="56">
        <f t="shared" ca="1" si="64"/>
        <v>-7.4177596215866393E-3</v>
      </c>
      <c r="AK132" s="76">
        <f t="shared" ca="1" si="65"/>
        <v>-6.8999999999999062E-2</v>
      </c>
      <c r="AL132" s="55">
        <f t="shared" ca="1" si="66"/>
        <v>0</v>
      </c>
      <c r="AM132" s="56">
        <f t="shared" ca="1" si="67"/>
        <v>-7.4177596215866393E-3</v>
      </c>
      <c r="AN132" s="55">
        <f t="shared" ca="1" si="68"/>
        <v>5066.8835655600906</v>
      </c>
      <c r="AO132" s="55">
        <f t="shared" ca="1" si="69"/>
        <v>-37.865803749988245</v>
      </c>
      <c r="AP132" s="55">
        <f ca="1">AN132-MAX(AN132:$AN$258)</f>
        <v>-633.4564585706521</v>
      </c>
      <c r="AQ132" s="56">
        <f ca="1">(AN132-MAX(AN132:$AN$258))/MAX(AN132:$AN$258)</f>
        <v>-0.11112608298611963</v>
      </c>
      <c r="AS132" s="55">
        <f t="shared" si="70"/>
        <v>-6.8999999999999062E-2</v>
      </c>
      <c r="AT132" s="55">
        <f t="shared" si="87"/>
        <v>0</v>
      </c>
      <c r="AU132" s="55">
        <f t="shared" si="88"/>
        <v>6.8999999999999062E-2</v>
      </c>
      <c r="AV132" s="55">
        <f ca="1">IF(AV133=0,AVERAGE(AT132:OFFSET(AT132,$AZ$3-1,0)),(AV133*($AZ$3-1)+AT132)/$AZ$3)</f>
        <v>6.9357405857921786E-2</v>
      </c>
      <c r="AW132" s="55">
        <f ca="1">IF(AW133=0,AVERAGE(AU132:OFFSET(AU132,$AZ$3-1,0)),(AW133*($AZ$3-1)+AU132)/$AZ$3)</f>
        <v>7.0908282600892408E-2</v>
      </c>
      <c r="AX132" s="55">
        <f t="shared" ca="1" si="89"/>
        <v>0.97812841199807732</v>
      </c>
      <c r="AY132" s="55"/>
      <c r="AZ132" s="55">
        <f t="shared" ca="1" si="71"/>
        <v>49.447164605966343</v>
      </c>
      <c r="BB132" s="58">
        <f t="shared" ca="1" si="72"/>
        <v>0</v>
      </c>
      <c r="BC132" s="58">
        <f t="shared" ca="1" si="73"/>
        <v>0</v>
      </c>
      <c r="BD132" s="58">
        <f t="shared" ca="1" si="91"/>
        <v>0</v>
      </c>
      <c r="BE132" s="58">
        <f t="shared" ca="1" si="97"/>
        <v>56</v>
      </c>
      <c r="BG132" s="56">
        <f t="shared" ca="1" si="74"/>
        <v>0</v>
      </c>
      <c r="BH132" s="55">
        <f t="shared" ca="1" si="75"/>
        <v>0</v>
      </c>
      <c r="BI132" s="55">
        <f t="shared" ca="1" si="76"/>
        <v>0</v>
      </c>
      <c r="BJ132" s="56">
        <f t="shared" ca="1" si="77"/>
        <v>0</v>
      </c>
      <c r="BK132" s="55">
        <f t="shared" ca="1" si="78"/>
        <v>5104.7493693100787</v>
      </c>
      <c r="BL132" s="55">
        <f t="shared" ca="1" si="79"/>
        <v>0</v>
      </c>
      <c r="BM132" s="55">
        <f ca="1">BK132-MAX(BK132:$BK$258)</f>
        <v>-595.59065482066399</v>
      </c>
      <c r="BN132" s="56">
        <f ca="1">(BK132-MAX(BK132:$BK$258))/MAX(BK132:$BK$258)</f>
        <v>-0.10448335578218194</v>
      </c>
      <c r="BO132" s="17"/>
      <c r="BP132" s="55">
        <f t="shared" ca="1" si="80"/>
        <v>0.22796352583587254</v>
      </c>
      <c r="BR132" s="58">
        <f t="shared" ca="1" si="94"/>
        <v>0</v>
      </c>
      <c r="BS132" s="58">
        <f t="shared" ca="1" si="81"/>
        <v>0</v>
      </c>
      <c r="BT132" s="58">
        <f t="shared" ca="1" si="92"/>
        <v>0</v>
      </c>
      <c r="BU132" s="58">
        <f t="shared" ca="1" si="82"/>
        <v>56</v>
      </c>
      <c r="BW132" s="56">
        <f t="shared" ca="1" si="83"/>
        <v>0</v>
      </c>
      <c r="BX132" s="76">
        <f t="shared" ca="1" si="84"/>
        <v>0</v>
      </c>
      <c r="BY132" s="55">
        <f t="shared" ca="1" si="93"/>
        <v>0</v>
      </c>
      <c r="BZ132" s="56">
        <f t="shared" ca="1" si="90"/>
        <v>0</v>
      </c>
      <c r="CA132" s="55">
        <f t="shared" ca="1" si="98"/>
        <v>5046.0677854557398</v>
      </c>
      <c r="CB132" s="55">
        <f t="shared" ca="1" si="99"/>
        <v>0</v>
      </c>
      <c r="CC132" s="55">
        <f ca="1">CA132-MAX($CA132:CA$258)</f>
        <v>-654.27223867500288</v>
      </c>
      <c r="CD132" s="56">
        <f ca="1">(CA132-MAX($CA132:CA$258))/MAX($CA132:CA$258)</f>
        <v>-0.11477775639792194</v>
      </c>
    </row>
    <row r="133" spans="1:82" s="58" customFormat="1" x14ac:dyDescent="0.25">
      <c r="A133" s="54">
        <v>44056</v>
      </c>
      <c r="B133" s="55">
        <v>9.375</v>
      </c>
      <c r="C133" s="55">
        <v>9.4809999999999999</v>
      </c>
      <c r="D133" s="55">
        <v>9.3019999999999996</v>
      </c>
      <c r="E133" s="55">
        <v>9.3019999999999996</v>
      </c>
      <c r="F133" s="56">
        <f t="shared" ref="F133:F196" si="100">E133/E134-1</f>
        <v>-1.9190215099114338E-2</v>
      </c>
      <c r="G133" s="57"/>
      <c r="H133" s="56"/>
      <c r="I133" s="17"/>
      <c r="J133" s="55">
        <f ca="1">AVERAGE(E133:OFFSET(E133,$J$3-1,0))</f>
        <v>9.2303999999999995</v>
      </c>
      <c r="K133" s="55">
        <f ca="1">AVERAGE(E133:OFFSET(E133,$K$3-1,0))</f>
        <v>9.3731666666666662</v>
      </c>
      <c r="M133" s="58">
        <f t="shared" ca="1" si="85"/>
        <v>0</v>
      </c>
      <c r="N133" s="58">
        <f t="shared" ref="N133:N196" ca="1" si="101">IF(AND(O134=1,AND(J134&gt;K134,J133&lt;K133)),1,0)</f>
        <v>0</v>
      </c>
      <c r="O133" s="58">
        <f t="shared" ref="O133:O196" ca="1" si="102">IF(O134-N133&lt;0,0,M133+O134-N133)</f>
        <v>0</v>
      </c>
      <c r="P133" s="58">
        <f t="shared" ca="1" si="95"/>
        <v>29</v>
      </c>
      <c r="R133" s="56">
        <f t="shared" ref="R133:R196" ca="1" si="103">IF(O134=0,0,IF(N133&gt;0,E133/OFFSET(E133,P133,0)-1,0))</f>
        <v>0</v>
      </c>
      <c r="S133" s="76">
        <f t="shared" ref="S133:S196" ca="1" si="104">IF(O134=0,0,IF(N133&gt;0,(E133-OFFSET(E133,P133,0))*$F$3,0))</f>
        <v>0</v>
      </c>
      <c r="T133" s="55">
        <f t="shared" ref="T133:T196" ca="1" si="105">IF(M133+O133=2,V133/($E133*$F$3),IF(M133+O133=1,T134,0))</f>
        <v>0</v>
      </c>
      <c r="U133" s="56">
        <f t="shared" ref="U133:U196" ca="1" si="106">IF(O134=0,0,$E133/$E134-1)</f>
        <v>0</v>
      </c>
      <c r="V133" s="55">
        <f t="shared" ref="V133:V196" ca="1" si="107">V134*(1+U133)</f>
        <v>4792.685577861349</v>
      </c>
      <c r="W133" s="55">
        <f t="shared" ref="W133:W196" ca="1" si="108">T134*S133</f>
        <v>0</v>
      </c>
      <c r="X133" s="55">
        <f ca="1">V133-MAX(V133:$V$258)</f>
        <v>-676.38360576946798</v>
      </c>
      <c r="Y133" s="56">
        <f ca="1">(V133-MAX(V133:$V$258))/MAX(V133:$V$258)</f>
        <v>-0.12367435537182747</v>
      </c>
      <c r="Z133" s="56"/>
      <c r="AA133" s="17"/>
      <c r="AB133" s="55">
        <f ca="1">E133*(2/($AB$3+1))+IF(AB134=0,AVERAGE(E134:OFFSET(E134,$AB$3-1,0))*(1-(2/($AB$3+1))),AB134*(1-(2/($AB$3+1))))</f>
        <v>9.2635035568382236</v>
      </c>
      <c r="AC133" s="59">
        <f ca="1">E133*(2/($AC$3+1))+IF(AC134=0,AVERAGE(E134:OFFSET(E134,$AC$3-1,0))*(1-(2/($AC$3+1))),AC134*(1-(2/($AC$3+1))))</f>
        <v>9.2603134462181291</v>
      </c>
      <c r="AE133" s="58">
        <f t="shared" ca="1" si="86"/>
        <v>1</v>
      </c>
      <c r="AF133" s="58">
        <f t="shared" ref="AF133:AF196" ca="1" si="109">IF(AND(AG134=1,AND(AB134&gt;AC134,AB133&lt;AC133)),1,0)</f>
        <v>0</v>
      </c>
      <c r="AG133" s="58">
        <f t="shared" ref="AG133:AG196" ca="1" si="110">IF(AG134-AF133&lt;0,0,AE133+AG134-AF133)</f>
        <v>1</v>
      </c>
      <c r="AH133" s="58">
        <f t="shared" ca="1" si="96"/>
        <v>0</v>
      </c>
      <c r="AJ133" s="56">
        <f t="shared" ref="AJ133:AJ196" ca="1" si="111">IF(AG134=0,0,IF(AF133&gt;0,E133/OFFSET(E133,AH133,0)-1,0))</f>
        <v>0</v>
      </c>
      <c r="AK133" s="76">
        <f t="shared" ref="AK133:AK196" ca="1" si="112">IF(AG134=0,0,IF(AF133&gt;0,$F$3*(E133-OFFSET(E133,AH133,0)),0))</f>
        <v>0</v>
      </c>
      <c r="AL133" s="55">
        <f t="shared" ref="AL133:AL196" ca="1" si="113">IF(AE133+AG133=2,AN133/($E133*$F$3),IF(AE133+AG133=1,AL134,0))</f>
        <v>548.77976449259074</v>
      </c>
      <c r="AM133" s="56">
        <f t="shared" ref="AM133:AM196" ca="1" si="114">IF(AG134=0,0,$E133/$E134-1)</f>
        <v>0</v>
      </c>
      <c r="AN133" s="55">
        <f t="shared" ref="AN133:AN196" ca="1" si="115">AN134*(1+AM133)</f>
        <v>5104.7493693100787</v>
      </c>
      <c r="AO133" s="55">
        <f t="shared" ref="AO133:AO196" ca="1" si="116">AL134*AK133</f>
        <v>0</v>
      </c>
      <c r="AP133" s="55">
        <f ca="1">AN133-MAX(AN133:$AN$258)</f>
        <v>-595.59065482066399</v>
      </c>
      <c r="AQ133" s="56">
        <f ca="1">(AN133-MAX(AN133:$AN$258))/MAX(AN133:$AN$258)</f>
        <v>-0.10448335578218194</v>
      </c>
      <c r="AS133" s="55">
        <f t="shared" ref="AS133:AS196" si="117">E133-E134</f>
        <v>-0.18200000000000038</v>
      </c>
      <c r="AT133" s="55">
        <f t="shared" si="87"/>
        <v>0</v>
      </c>
      <c r="AU133" s="55">
        <f t="shared" si="88"/>
        <v>0.18200000000000038</v>
      </c>
      <c r="AV133" s="55">
        <f ca="1">IF(AV134=0,AVERAGE(AT133:OFFSET(AT133,$AZ$3-1,0)),(AV134*($AZ$3-1)+AT133)/$AZ$3)</f>
        <v>7.4692590923915766E-2</v>
      </c>
      <c r="AW133" s="55">
        <f ca="1">IF(AW134=0,AVERAGE(AU133:OFFSET(AU133,$AZ$3-1,0)),(AW134*($AZ$3-1)+AU133)/$AZ$3)</f>
        <v>7.105507357019189E-2</v>
      </c>
      <c r="AX133" s="55">
        <f t="shared" ca="1" si="89"/>
        <v>1.051192929244251</v>
      </c>
      <c r="AY133" s="55"/>
      <c r="AZ133" s="55">
        <f t="shared" ref="AZ133:AZ196" ca="1" si="118">100-100/(AX133+1)</f>
        <v>51.247881867043887</v>
      </c>
      <c r="BB133" s="58">
        <f t="shared" ref="BB133:BB196" ca="1" si="119">IF(AND(AND(AB134&lt;AC134,AB133&gt;AC133),AND(AZ133&gt;$BC$3,AZ133&lt;$BD$3),BK133&lt;&gt;0),1,0)</f>
        <v>0</v>
      </c>
      <c r="BC133" s="58">
        <f t="shared" ref="BC133:BC196" ca="1" si="120">IF(AND(BD134=1,OR(AND(AB134&gt;AC134,AB133&lt;AC133),AND(AZ133&gt;$BH$3,AZ134&gt;$BH$3))),1,0)</f>
        <v>0</v>
      </c>
      <c r="BD133" s="58">
        <f t="shared" ca="1" si="91"/>
        <v>0</v>
      </c>
      <c r="BE133" s="58">
        <f t="shared" ca="1" si="97"/>
        <v>55</v>
      </c>
      <c r="BG133" s="56">
        <f t="shared" ref="BG133:BG196" ca="1" si="121">IF(BD134=0,0,IF(BC133&gt;0,E133/OFFSET(E133,BE133,0)-1,0))</f>
        <v>0</v>
      </c>
      <c r="BH133" s="55">
        <f t="shared" ref="BH133:BH196" ca="1" si="122">IF(BD134=0,0,IF(BC133&gt;0,$F$3*(E133-OFFSET(E133,BE133,0)),0))</f>
        <v>0</v>
      </c>
      <c r="BI133" s="55">
        <f t="shared" ref="BI133:BI196" ca="1" si="123">IF(BB133+BD133=2,BK133/($E133*$F$3),IF(BB133+BD133=1,BI134,0))</f>
        <v>0</v>
      </c>
      <c r="BJ133" s="56">
        <f t="shared" ref="BJ133:BJ196" ca="1" si="124">IF(BD134=0,0,$E133/$E134-1)</f>
        <v>0</v>
      </c>
      <c r="BK133" s="55">
        <f t="shared" ref="BK133:BK196" ca="1" si="125">BK134*(1+BJ133)</f>
        <v>5104.7493693100787</v>
      </c>
      <c r="BL133" s="55">
        <f t="shared" ref="BL133:BL196" ca="1" si="126">BI134*BH133</f>
        <v>0</v>
      </c>
      <c r="BM133" s="55">
        <f ca="1">BK133-MAX(BK133:$BK$258)</f>
        <v>-595.59065482066399</v>
      </c>
      <c r="BN133" s="56">
        <f ca="1">(BK133-MAX(BK133:$BK$258))/MAX(BK133:$BK$258)</f>
        <v>-0.10448335578218194</v>
      </c>
      <c r="BO133" s="17"/>
      <c r="BP133" s="55">
        <f t="shared" ref="BP133:BP196" ca="1" si="127">(E133/OFFSET(E133,$BP$3,0)-1)*100</f>
        <v>-6.4460678985822639E-2</v>
      </c>
      <c r="BR133" s="58">
        <f t="shared" ca="1" si="94"/>
        <v>0</v>
      </c>
      <c r="BS133" s="58">
        <f t="shared" ref="BS133:BS196" ca="1" si="128">IF(AND(BT134=1,OR(AND(AB134&gt;AC134,AB133&lt;AC133),AND(BP133&lt;BP134,BP134&lt;BP135,BP135&lt;BP136))),1,0)</f>
        <v>0</v>
      </c>
      <c r="BT133" s="58">
        <f t="shared" ca="1" si="92"/>
        <v>0</v>
      </c>
      <c r="BU133" s="58">
        <f t="shared" ref="BU133:BU196" ca="1" si="129">IF(BR133=1,0,BU134+1)</f>
        <v>55</v>
      </c>
      <c r="BW133" s="56">
        <f t="shared" ref="BW133:BW196" ca="1" si="130">IF(BT134=0,0,IF(BS133&gt;0,E133/OFFSET(E133,BU133,0)-1,0))</f>
        <v>0</v>
      </c>
      <c r="BX133" s="76">
        <f t="shared" ref="BX133:BX196" ca="1" si="131">IF(BT134=0,0,IF(BS133&gt;0,$F$3*(E133-OFFSET(E133,BU133,0)),0))</f>
        <v>0</v>
      </c>
      <c r="BY133" s="55">
        <f t="shared" ca="1" si="93"/>
        <v>0</v>
      </c>
      <c r="BZ133" s="56">
        <f t="shared" ca="1" si="90"/>
        <v>0</v>
      </c>
      <c r="CA133" s="55">
        <f t="shared" ca="1" si="98"/>
        <v>5046.0677854557398</v>
      </c>
      <c r="CB133" s="55">
        <f t="shared" ca="1" si="99"/>
        <v>0</v>
      </c>
      <c r="CC133" s="55">
        <f ca="1">CA133-MAX($CA133:CA$258)</f>
        <v>-654.27223867500288</v>
      </c>
      <c r="CD133" s="56">
        <f ca="1">(CA133-MAX($CA133:CA$258))/MAX($CA133:CA$258)</f>
        <v>-0.11477775639792194</v>
      </c>
    </row>
    <row r="134" spans="1:82" s="58" customFormat="1" x14ac:dyDescent="0.25">
      <c r="A134" s="54">
        <v>44055</v>
      </c>
      <c r="B134" s="55">
        <v>9.4390000000000001</v>
      </c>
      <c r="C134" s="55">
        <v>9.5960000000000001</v>
      </c>
      <c r="D134" s="55">
        <v>9.4390000000000001</v>
      </c>
      <c r="E134" s="55">
        <v>9.484</v>
      </c>
      <c r="F134" s="56">
        <f t="shared" si="100"/>
        <v>7.863974495217807E-3</v>
      </c>
      <c r="G134" s="57"/>
      <c r="H134" s="56"/>
      <c r="I134" s="17"/>
      <c r="J134" s="55">
        <f ca="1">AVERAGE(E134:OFFSET(E134,$J$3-1,0))</f>
        <v>9.1530000000000005</v>
      </c>
      <c r="K134" s="55">
        <f ca="1">AVERAGE(E134:OFFSET(E134,$K$3-1,0))</f>
        <v>9.3815000000000008</v>
      </c>
      <c r="M134" s="58">
        <f t="shared" ref="M134:M197" ca="1" si="132">IF(AND(J135&lt;K135,J134&gt;K134,V134&lt;&gt;0),1,0)</f>
        <v>0</v>
      </c>
      <c r="N134" s="58">
        <f t="shared" ca="1" si="101"/>
        <v>0</v>
      </c>
      <c r="O134" s="58">
        <f t="shared" ca="1" si="102"/>
        <v>0</v>
      </c>
      <c r="P134" s="58">
        <f t="shared" ca="1" si="95"/>
        <v>28</v>
      </c>
      <c r="R134" s="56">
        <f t="shared" ca="1" si="103"/>
        <v>0</v>
      </c>
      <c r="S134" s="76">
        <f t="shared" ca="1" si="104"/>
        <v>0</v>
      </c>
      <c r="T134" s="55">
        <f t="shared" ca="1" si="105"/>
        <v>0</v>
      </c>
      <c r="U134" s="56">
        <f t="shared" ca="1" si="106"/>
        <v>0</v>
      </c>
      <c r="V134" s="55">
        <f t="shared" ca="1" si="107"/>
        <v>4792.685577861349</v>
      </c>
      <c r="W134" s="55">
        <f t="shared" ca="1" si="108"/>
        <v>0</v>
      </c>
      <c r="X134" s="55">
        <f ca="1">V134-MAX(V134:$V$258)</f>
        <v>-676.38360576946798</v>
      </c>
      <c r="Y134" s="56">
        <f ca="1">(V134-MAX(V134:$V$258))/MAX(V134:$V$258)</f>
        <v>-0.12367435537182747</v>
      </c>
      <c r="Z134" s="56"/>
      <c r="AA134" s="17"/>
      <c r="AB134" s="55">
        <f ca="1">E134*(2/($AB$3+1))+IF(AB135=0,AVERAGE(E135:OFFSET(E135,$AB$3-1,0))*(1-(2/($AB$3+1))),AB135*(1-(2/($AB$3+1))))</f>
        <v>9.2442553352573356</v>
      </c>
      <c r="AC134" s="59">
        <f ca="1">E134*(2/($AC$3+1))+IF(AC135=0,AVERAGE(E135:OFFSET(E135,$AC$3-1,0))*(1-(2/($AC$3+1))),AC135*(1-(2/($AC$3+1))))</f>
        <v>9.2574385114745521</v>
      </c>
      <c r="AE134" s="58">
        <f t="shared" ref="AE134:AE197" ca="1" si="133">IF(AND(AB135&lt;AC135,AB134&gt;AC134,AN134&lt;&gt;0),1,0)</f>
        <v>0</v>
      </c>
      <c r="AF134" s="58">
        <f t="shared" ca="1" si="109"/>
        <v>0</v>
      </c>
      <c r="AG134" s="58">
        <f t="shared" ca="1" si="110"/>
        <v>0</v>
      </c>
      <c r="AH134" s="58">
        <f t="shared" ca="1" si="96"/>
        <v>54</v>
      </c>
      <c r="AJ134" s="56">
        <f t="shared" ca="1" si="111"/>
        <v>0</v>
      </c>
      <c r="AK134" s="76">
        <f t="shared" ca="1" si="112"/>
        <v>0</v>
      </c>
      <c r="AL134" s="55">
        <f t="shared" ca="1" si="113"/>
        <v>0</v>
      </c>
      <c r="AM134" s="56">
        <f t="shared" ca="1" si="114"/>
        <v>0</v>
      </c>
      <c r="AN134" s="55">
        <f t="shared" ca="1" si="115"/>
        <v>5104.7493693100787</v>
      </c>
      <c r="AO134" s="55">
        <f t="shared" ca="1" si="116"/>
        <v>0</v>
      </c>
      <c r="AP134" s="55">
        <f ca="1">AN134-MAX(AN134:$AN$258)</f>
        <v>-595.59065482066399</v>
      </c>
      <c r="AQ134" s="56">
        <f ca="1">(AN134-MAX(AN134:$AN$258))/MAX(AN134:$AN$258)</f>
        <v>-0.10448335578218194</v>
      </c>
      <c r="AS134" s="55">
        <f t="shared" si="117"/>
        <v>7.3999999999999844E-2</v>
      </c>
      <c r="AT134" s="55">
        <f t="shared" ref="AT134:AT197" si="134">IF(AS134&gt;0,AS134,0)</f>
        <v>7.3999999999999844E-2</v>
      </c>
      <c r="AU134" s="55">
        <f t="shared" ref="AU134:AU197" si="135">ABS(IF(AS134&lt;0,AS134,0))</f>
        <v>0</v>
      </c>
      <c r="AV134" s="55">
        <f ca="1">IF(AV135=0,AVERAGE(AT134:OFFSET(AT134,$AZ$3-1,0)),(AV135*($AZ$3-1)+AT134)/$AZ$3)</f>
        <v>8.0438174841140048E-2</v>
      </c>
      <c r="AW134" s="55">
        <f ca="1">IF(AW135=0,AVERAGE(AU134:OFFSET(AU134,$AZ$3-1,0)),(AW135*($AZ$3-1)+AU134)/$AZ$3)</f>
        <v>6.2520848460206613E-2</v>
      </c>
      <c r="AX134" s="55">
        <f t="shared" ref="AX134:AX197" ca="1" si="136">AV134/AW134</f>
        <v>1.2865816255250837</v>
      </c>
      <c r="AY134" s="55"/>
      <c r="AZ134" s="55">
        <f t="shared" ca="1" si="118"/>
        <v>56.266595128859088</v>
      </c>
      <c r="BB134" s="58">
        <f t="shared" ca="1" si="119"/>
        <v>0</v>
      </c>
      <c r="BC134" s="58">
        <f t="shared" ca="1" si="120"/>
        <v>0</v>
      </c>
      <c r="BD134" s="58">
        <f t="shared" ca="1" si="91"/>
        <v>0</v>
      </c>
      <c r="BE134" s="58">
        <f t="shared" ca="1" si="97"/>
        <v>54</v>
      </c>
      <c r="BG134" s="56">
        <f t="shared" ca="1" si="121"/>
        <v>0</v>
      </c>
      <c r="BH134" s="55">
        <f t="shared" ca="1" si="122"/>
        <v>0</v>
      </c>
      <c r="BI134" s="55">
        <f t="shared" ca="1" si="123"/>
        <v>0</v>
      </c>
      <c r="BJ134" s="56">
        <f t="shared" ca="1" si="124"/>
        <v>0</v>
      </c>
      <c r="BK134" s="55">
        <f t="shared" ca="1" si="125"/>
        <v>5104.7493693100787</v>
      </c>
      <c r="BL134" s="55">
        <f t="shared" ca="1" si="126"/>
        <v>0</v>
      </c>
      <c r="BM134" s="55">
        <f ca="1">BK134-MAX(BK134:$BK$258)</f>
        <v>-595.59065482066399</v>
      </c>
      <c r="BN134" s="56">
        <f ca="1">(BK134-MAX(BK134:$BK$258))/MAX(BK134:$BK$258)</f>
        <v>-0.10448335578218194</v>
      </c>
      <c r="BO134" s="17"/>
      <c r="BP134" s="55">
        <f t="shared" ca="1" si="127"/>
        <v>2.4411319939511955</v>
      </c>
      <c r="BR134" s="58">
        <f t="shared" ca="1" si="94"/>
        <v>0</v>
      </c>
      <c r="BS134" s="58">
        <f t="shared" ca="1" si="128"/>
        <v>0</v>
      </c>
      <c r="BT134" s="58">
        <f t="shared" ca="1" si="92"/>
        <v>0</v>
      </c>
      <c r="BU134" s="58">
        <f t="shared" ca="1" si="129"/>
        <v>54</v>
      </c>
      <c r="BW134" s="56">
        <f t="shared" ca="1" si="130"/>
        <v>0</v>
      </c>
      <c r="BX134" s="76">
        <f t="shared" ca="1" si="131"/>
        <v>0</v>
      </c>
      <c r="BY134" s="55">
        <f t="shared" ca="1" si="93"/>
        <v>0</v>
      </c>
      <c r="BZ134" s="56">
        <f t="shared" ref="BZ134:BZ197" ca="1" si="137">IF(BT135=0,0,$E134/$E135-1)</f>
        <v>0</v>
      </c>
      <c r="CA134" s="55">
        <f t="shared" ca="1" si="98"/>
        <v>5046.0677854557398</v>
      </c>
      <c r="CB134" s="55">
        <f t="shared" ca="1" si="99"/>
        <v>0</v>
      </c>
      <c r="CC134" s="55">
        <f ca="1">CA134-MAX($CA134:CA$258)</f>
        <v>-654.27223867500288</v>
      </c>
      <c r="CD134" s="56">
        <f ca="1">(CA134-MAX($CA134:CA$258))/MAX($CA134:CA$258)</f>
        <v>-0.11477775639792194</v>
      </c>
    </row>
    <row r="135" spans="1:82" s="58" customFormat="1" x14ac:dyDescent="0.25">
      <c r="A135" s="54">
        <v>44054</v>
      </c>
      <c r="B135" s="55">
        <v>9.1869999999999994</v>
      </c>
      <c r="C135" s="55">
        <v>9.4179999999999993</v>
      </c>
      <c r="D135" s="55">
        <v>9.1809999999999992</v>
      </c>
      <c r="E135" s="55">
        <v>9.41</v>
      </c>
      <c r="F135" s="56">
        <f t="shared" si="100"/>
        <v>3.7600617488146248E-2</v>
      </c>
      <c r="G135" s="57"/>
      <c r="H135" s="56"/>
      <c r="I135" s="17"/>
      <c r="J135" s="55">
        <f ca="1">AVERAGE(E135:OFFSET(E135,$J$3-1,0))</f>
        <v>9.0562000000000005</v>
      </c>
      <c r="K135" s="55">
        <f ca="1">AVERAGE(E135:OFFSET(E135,$K$3-1,0))</f>
        <v>9.3710666666666693</v>
      </c>
      <c r="M135" s="58">
        <f t="shared" ca="1" si="132"/>
        <v>0</v>
      </c>
      <c r="N135" s="58">
        <f t="shared" ca="1" si="101"/>
        <v>0</v>
      </c>
      <c r="O135" s="58">
        <f t="shared" ca="1" si="102"/>
        <v>0</v>
      </c>
      <c r="P135" s="58">
        <f t="shared" ca="1" si="95"/>
        <v>27</v>
      </c>
      <c r="R135" s="56">
        <f t="shared" ca="1" si="103"/>
        <v>0</v>
      </c>
      <c r="S135" s="76">
        <f t="shared" ca="1" si="104"/>
        <v>0</v>
      </c>
      <c r="T135" s="55">
        <f t="shared" ca="1" si="105"/>
        <v>0</v>
      </c>
      <c r="U135" s="56">
        <f t="shared" ca="1" si="106"/>
        <v>0</v>
      </c>
      <c r="V135" s="55">
        <f t="shared" ca="1" si="107"/>
        <v>4792.685577861349</v>
      </c>
      <c r="W135" s="55">
        <f t="shared" ca="1" si="108"/>
        <v>0</v>
      </c>
      <c r="X135" s="55">
        <f ca="1">V135-MAX(V135:$V$258)</f>
        <v>-676.38360576946798</v>
      </c>
      <c r="Y135" s="56">
        <f ca="1">(V135-MAX(V135:$V$258))/MAX(V135:$V$258)</f>
        <v>-0.12367435537182747</v>
      </c>
      <c r="Z135" s="56"/>
      <c r="AA135" s="17"/>
      <c r="AB135" s="55">
        <f ca="1">E135*(2/($AB$3+1))+IF(AB136=0,AVERAGE(E136:OFFSET(E136,$AB$3-1,0))*(1-(2/($AB$3+1))),AB136*(1-(2/($AB$3+1))))</f>
        <v>9.1243830028860007</v>
      </c>
      <c r="AC135" s="59">
        <f ca="1">E135*(2/($AC$3+1))+IF(AC136=0,AVERAGE(E136:OFFSET(E136,$AC$3-1,0))*(1-(2/($AC$3+1))),AC136*(1-(2/($AC$3+1))))</f>
        <v>9.2418135812314173</v>
      </c>
      <c r="AE135" s="58">
        <f t="shared" ca="1" si="133"/>
        <v>0</v>
      </c>
      <c r="AF135" s="58">
        <f t="shared" ca="1" si="109"/>
        <v>0</v>
      </c>
      <c r="AG135" s="58">
        <f t="shared" ca="1" si="110"/>
        <v>0</v>
      </c>
      <c r="AH135" s="58">
        <f t="shared" ca="1" si="96"/>
        <v>53</v>
      </c>
      <c r="AJ135" s="56">
        <f t="shared" ca="1" si="111"/>
        <v>0</v>
      </c>
      <c r="AK135" s="76">
        <f t="shared" ca="1" si="112"/>
        <v>0</v>
      </c>
      <c r="AL135" s="55">
        <f t="shared" ca="1" si="113"/>
        <v>0</v>
      </c>
      <c r="AM135" s="56">
        <f t="shared" ca="1" si="114"/>
        <v>0</v>
      </c>
      <c r="AN135" s="55">
        <f t="shared" ca="1" si="115"/>
        <v>5104.7493693100787</v>
      </c>
      <c r="AO135" s="55">
        <f t="shared" ca="1" si="116"/>
        <v>0</v>
      </c>
      <c r="AP135" s="55">
        <f ca="1">AN135-MAX(AN135:$AN$258)</f>
        <v>-595.59065482066399</v>
      </c>
      <c r="AQ135" s="56">
        <f ca="1">(AN135-MAX(AN135:$AN$258))/MAX(AN135:$AN$258)</f>
        <v>-0.10448335578218194</v>
      </c>
      <c r="AS135" s="55">
        <f t="shared" si="117"/>
        <v>0.3409999999999993</v>
      </c>
      <c r="AT135" s="55">
        <f t="shared" si="134"/>
        <v>0.3409999999999993</v>
      </c>
      <c r="AU135" s="55">
        <f t="shared" si="135"/>
        <v>0</v>
      </c>
      <c r="AV135" s="55">
        <f ca="1">IF(AV136=0,AVERAGE(AT135:OFFSET(AT135,$AZ$3-1,0)),(AV136*($AZ$3-1)+AT135)/$AZ$3)</f>
        <v>8.0933419059689302E-2</v>
      </c>
      <c r="AW135" s="55">
        <f ca="1">IF(AW136=0,AVERAGE(AU135:OFFSET(AU135,$AZ$3-1,0)),(AW136*($AZ$3-1)+AU135)/$AZ$3)</f>
        <v>6.7330144495607119E-2</v>
      </c>
      <c r="AX135" s="55">
        <f t="shared" ca="1" si="136"/>
        <v>1.2020383984913283</v>
      </c>
      <c r="AY135" s="55"/>
      <c r="AZ135" s="55">
        <f t="shared" ca="1" si="118"/>
        <v>54.587531230830258</v>
      </c>
      <c r="BB135" s="58">
        <f t="shared" ca="1" si="119"/>
        <v>0</v>
      </c>
      <c r="BC135" s="58">
        <f t="shared" ca="1" si="120"/>
        <v>0</v>
      </c>
      <c r="BD135" s="58">
        <f t="shared" ref="BD135:BD198" ca="1" si="138">IF(BD136-BC135&lt;0,0,BB135+BD136-BC135)</f>
        <v>0</v>
      </c>
      <c r="BE135" s="58">
        <f t="shared" ca="1" si="97"/>
        <v>53</v>
      </c>
      <c r="BG135" s="56">
        <f t="shared" ca="1" si="121"/>
        <v>0</v>
      </c>
      <c r="BH135" s="55">
        <f t="shared" ca="1" si="122"/>
        <v>0</v>
      </c>
      <c r="BI135" s="55">
        <f t="shared" ca="1" si="123"/>
        <v>0</v>
      </c>
      <c r="BJ135" s="56">
        <f t="shared" ca="1" si="124"/>
        <v>0</v>
      </c>
      <c r="BK135" s="55">
        <f t="shared" ca="1" si="125"/>
        <v>5104.7493693100787</v>
      </c>
      <c r="BL135" s="55">
        <f t="shared" ca="1" si="126"/>
        <v>0</v>
      </c>
      <c r="BM135" s="55">
        <f ca="1">BK135-MAX(BK135:$BK$258)</f>
        <v>-595.59065482066399</v>
      </c>
      <c r="BN135" s="56">
        <f ca="1">(BK135-MAX(BK135:$BK$258))/MAX(BK135:$BK$258)</f>
        <v>-0.10448335578218194</v>
      </c>
      <c r="BO135" s="17"/>
      <c r="BP135" s="55">
        <f t="shared" ca="1" si="127"/>
        <v>-0.60209147565226662</v>
      </c>
      <c r="BR135" s="58">
        <f t="shared" ca="1" si="94"/>
        <v>0</v>
      </c>
      <c r="BS135" s="58">
        <f t="shared" ca="1" si="128"/>
        <v>0</v>
      </c>
      <c r="BT135" s="58">
        <f t="shared" ref="BT135:BT198" ca="1" si="139">IF(BT136-BS135&lt;0,0,BR135+BT136-BS135)</f>
        <v>0</v>
      </c>
      <c r="BU135" s="58">
        <f t="shared" ca="1" si="129"/>
        <v>53</v>
      </c>
      <c r="BW135" s="56">
        <f t="shared" ca="1" si="130"/>
        <v>0</v>
      </c>
      <c r="BX135" s="76">
        <f t="shared" ca="1" si="131"/>
        <v>0</v>
      </c>
      <c r="BY135" s="55">
        <f t="shared" ref="BY135:BY198" ca="1" si="140">IF(BR135+BT135=2,CA135/($E135*$F$3),IF(BR135+BT135=1,BY136,0))</f>
        <v>0</v>
      </c>
      <c r="BZ135" s="56">
        <f t="shared" ca="1" si="137"/>
        <v>0</v>
      </c>
      <c r="CA135" s="55">
        <f t="shared" ca="1" si="98"/>
        <v>5046.0677854557398</v>
      </c>
      <c r="CB135" s="55">
        <f t="shared" ca="1" si="99"/>
        <v>0</v>
      </c>
      <c r="CC135" s="55">
        <f ca="1">CA135-MAX($CA135:CA$258)</f>
        <v>-654.27223867500288</v>
      </c>
      <c r="CD135" s="56">
        <f ca="1">(CA135-MAX($CA135:CA$258))/MAX($CA135:CA$258)</f>
        <v>-0.11477775639792194</v>
      </c>
    </row>
    <row r="136" spans="1:82" s="58" customFormat="1" x14ac:dyDescent="0.25">
      <c r="A136" s="54">
        <v>44053</v>
      </c>
      <c r="B136" s="55">
        <v>8.9570000000000007</v>
      </c>
      <c r="C136" s="55">
        <v>9.0909999999999993</v>
      </c>
      <c r="D136" s="55">
        <v>8.9380000000000006</v>
      </c>
      <c r="E136" s="55">
        <v>9.0690000000000008</v>
      </c>
      <c r="F136" s="56">
        <f t="shared" si="100"/>
        <v>2.0479351862270789E-2</v>
      </c>
      <c r="G136" s="57"/>
      <c r="H136" s="56"/>
      <c r="I136" s="17"/>
      <c r="J136" s="55">
        <f ca="1">AVERAGE(E136:OFFSET(E136,$J$3-1,0))</f>
        <v>8.9743999999999993</v>
      </c>
      <c r="K136" s="55">
        <f ca="1">AVERAGE(E136:OFFSET(E136,$K$3-1,0))</f>
        <v>9.3648666666666678</v>
      </c>
      <c r="M136" s="58">
        <f t="shared" ca="1" si="132"/>
        <v>0</v>
      </c>
      <c r="N136" s="58">
        <f t="shared" ca="1" si="101"/>
        <v>0</v>
      </c>
      <c r="O136" s="58">
        <f t="shared" ca="1" si="102"/>
        <v>0</v>
      </c>
      <c r="P136" s="58">
        <f t="shared" ca="1" si="95"/>
        <v>26</v>
      </c>
      <c r="R136" s="56">
        <f t="shared" ca="1" si="103"/>
        <v>0</v>
      </c>
      <c r="S136" s="76">
        <f t="shared" ca="1" si="104"/>
        <v>0</v>
      </c>
      <c r="T136" s="55">
        <f t="shared" ca="1" si="105"/>
        <v>0</v>
      </c>
      <c r="U136" s="56">
        <f t="shared" ca="1" si="106"/>
        <v>0</v>
      </c>
      <c r="V136" s="55">
        <f t="shared" ca="1" si="107"/>
        <v>4792.685577861349</v>
      </c>
      <c r="W136" s="55">
        <f t="shared" ca="1" si="108"/>
        <v>0</v>
      </c>
      <c r="X136" s="55">
        <f ca="1">V136-MAX(V136:$V$258)</f>
        <v>-676.38360576946798</v>
      </c>
      <c r="Y136" s="56">
        <f ca="1">(V136-MAX(V136:$V$258))/MAX(V136:$V$258)</f>
        <v>-0.12367435537182747</v>
      </c>
      <c r="Z136" s="56"/>
      <c r="AA136" s="17"/>
      <c r="AB136" s="55">
        <f ca="1">E136*(2/($AB$3+1))+IF(AB137=0,AVERAGE(E137:OFFSET(E137,$AB$3-1,0))*(1-(2/($AB$3+1))),AB137*(1-(2/($AB$3+1))))</f>
        <v>8.9815745043290001</v>
      </c>
      <c r="AC136" s="59">
        <f ca="1">E136*(2/($AC$3+1))+IF(AC137=0,AVERAGE(E137:OFFSET(E137,$AC$3-1,0))*(1-(2/($AC$3+1))),AC137*(1-(2/($AC$3+1))))</f>
        <v>9.2302145178680668</v>
      </c>
      <c r="AE136" s="58">
        <f t="shared" ca="1" si="133"/>
        <v>0</v>
      </c>
      <c r="AF136" s="58">
        <f t="shared" ca="1" si="109"/>
        <v>0</v>
      </c>
      <c r="AG136" s="58">
        <f t="shared" ca="1" si="110"/>
        <v>0</v>
      </c>
      <c r="AH136" s="58">
        <f t="shared" ca="1" si="96"/>
        <v>52</v>
      </c>
      <c r="AJ136" s="56">
        <f t="shared" ca="1" si="111"/>
        <v>0</v>
      </c>
      <c r="AK136" s="76">
        <f t="shared" ca="1" si="112"/>
        <v>0</v>
      </c>
      <c r="AL136" s="55">
        <f t="shared" ca="1" si="113"/>
        <v>0</v>
      </c>
      <c r="AM136" s="56">
        <f t="shared" ca="1" si="114"/>
        <v>0</v>
      </c>
      <c r="AN136" s="55">
        <f t="shared" ca="1" si="115"/>
        <v>5104.7493693100787</v>
      </c>
      <c r="AO136" s="55">
        <f t="shared" ca="1" si="116"/>
        <v>0</v>
      </c>
      <c r="AP136" s="55">
        <f ca="1">AN136-MAX(AN136:$AN$258)</f>
        <v>-595.59065482066399</v>
      </c>
      <c r="AQ136" s="56">
        <f ca="1">(AN136-MAX(AN136:$AN$258))/MAX(AN136:$AN$258)</f>
        <v>-0.10448335578218194</v>
      </c>
      <c r="AS136" s="55">
        <f t="shared" si="117"/>
        <v>0.18200000000000038</v>
      </c>
      <c r="AT136" s="55">
        <f t="shared" si="134"/>
        <v>0.18200000000000038</v>
      </c>
      <c r="AU136" s="55">
        <f t="shared" si="135"/>
        <v>0</v>
      </c>
      <c r="AV136" s="55">
        <f ca="1">IF(AV137=0,AVERAGE(AT136:OFFSET(AT136,$AZ$3-1,0)),(AV137*($AZ$3-1)+AT136)/$AZ$3)</f>
        <v>6.0928297448896225E-2</v>
      </c>
      <c r="AW136" s="55">
        <f ca="1">IF(AW137=0,AVERAGE(AU136:OFFSET(AU136,$AZ$3-1,0)),(AW137*($AZ$3-1)+AU136)/$AZ$3)</f>
        <v>7.2509386379884591E-2</v>
      </c>
      <c r="AX136" s="55">
        <f t="shared" ca="1" si="136"/>
        <v>0.84028152065287409</v>
      </c>
      <c r="AY136" s="55"/>
      <c r="AZ136" s="55">
        <f t="shared" ca="1" si="118"/>
        <v>45.660487877679095</v>
      </c>
      <c r="BB136" s="58">
        <f t="shared" ca="1" si="119"/>
        <v>0</v>
      </c>
      <c r="BC136" s="58">
        <f t="shared" ca="1" si="120"/>
        <v>0</v>
      </c>
      <c r="BD136" s="58">
        <f t="shared" ca="1" si="138"/>
        <v>0</v>
      </c>
      <c r="BE136" s="58">
        <f t="shared" ca="1" si="97"/>
        <v>52</v>
      </c>
      <c r="BG136" s="56">
        <f t="shared" ca="1" si="121"/>
        <v>0</v>
      </c>
      <c r="BH136" s="55">
        <f t="shared" ca="1" si="122"/>
        <v>0</v>
      </c>
      <c r="BI136" s="55">
        <f t="shared" ca="1" si="123"/>
        <v>0</v>
      </c>
      <c r="BJ136" s="56">
        <f t="shared" ca="1" si="124"/>
        <v>0</v>
      </c>
      <c r="BK136" s="55">
        <f t="shared" ca="1" si="125"/>
        <v>5104.7493693100787</v>
      </c>
      <c r="BL136" s="55">
        <f t="shared" ca="1" si="126"/>
        <v>0</v>
      </c>
      <c r="BM136" s="55">
        <f ca="1">BK136-MAX(BK136:$BK$258)</f>
        <v>-595.59065482066399</v>
      </c>
      <c r="BN136" s="56">
        <f ca="1">(BK136-MAX(BK136:$BK$258))/MAX(BK136:$BK$258)</f>
        <v>-0.10448335578218194</v>
      </c>
      <c r="BO136" s="17"/>
      <c r="BP136" s="55">
        <f t="shared" ca="1" si="127"/>
        <v>-5.2351097178683359</v>
      </c>
      <c r="BR136" s="58">
        <f t="shared" ref="BR136:BR199" ca="1" si="141">IF(AND(AND(AB137&lt;AC137,AB136&gt;AC136),AND(BP136&gt;$BS$3),CA136&lt;&gt;0),1,0)</f>
        <v>0</v>
      </c>
      <c r="BS136" s="58">
        <f t="shared" ca="1" si="128"/>
        <v>0</v>
      </c>
      <c r="BT136" s="58">
        <f t="shared" ca="1" si="139"/>
        <v>0</v>
      </c>
      <c r="BU136" s="58">
        <f t="shared" ca="1" si="129"/>
        <v>52</v>
      </c>
      <c r="BW136" s="56">
        <f t="shared" ca="1" si="130"/>
        <v>0</v>
      </c>
      <c r="BX136" s="76">
        <f t="shared" ca="1" si="131"/>
        <v>0</v>
      </c>
      <c r="BY136" s="55">
        <f t="shared" ca="1" si="140"/>
        <v>0</v>
      </c>
      <c r="BZ136" s="56">
        <f t="shared" ca="1" si="137"/>
        <v>0</v>
      </c>
      <c r="CA136" s="55">
        <f t="shared" ca="1" si="98"/>
        <v>5046.0677854557398</v>
      </c>
      <c r="CB136" s="55">
        <f t="shared" ca="1" si="99"/>
        <v>0</v>
      </c>
      <c r="CC136" s="55">
        <f ca="1">CA136-MAX($CA136:CA$258)</f>
        <v>-654.27223867500288</v>
      </c>
      <c r="CD136" s="56">
        <f ca="1">(CA136-MAX($CA136:CA$258))/MAX($CA136:CA$258)</f>
        <v>-0.11477775639792194</v>
      </c>
    </row>
    <row r="137" spans="1:82" s="58" customFormat="1" x14ac:dyDescent="0.25">
      <c r="A137" s="54">
        <v>44050</v>
      </c>
      <c r="B137" s="55">
        <v>8.8930000000000007</v>
      </c>
      <c r="C137" s="55">
        <v>8.8970000000000002</v>
      </c>
      <c r="D137" s="55">
        <v>8.7970000000000006</v>
      </c>
      <c r="E137" s="55">
        <v>8.8870000000000005</v>
      </c>
      <c r="F137" s="56">
        <f t="shared" si="100"/>
        <v>-3.1407739764440779E-3</v>
      </c>
      <c r="G137" s="57"/>
      <c r="H137" s="56"/>
      <c r="I137" s="17"/>
      <c r="J137" s="55">
        <f ca="1">AVERAGE(E137:OFFSET(E137,$J$3-1,0))</f>
        <v>8.9337999999999997</v>
      </c>
      <c r="K137" s="55">
        <f ca="1">AVERAGE(E137:OFFSET(E137,$K$3-1,0))</f>
        <v>9.3719000000000001</v>
      </c>
      <c r="M137" s="58">
        <f t="shared" ca="1" si="132"/>
        <v>0</v>
      </c>
      <c r="N137" s="58">
        <f t="shared" ca="1" si="101"/>
        <v>0</v>
      </c>
      <c r="O137" s="58">
        <f t="shared" ca="1" si="102"/>
        <v>0</v>
      </c>
      <c r="P137" s="58">
        <f t="shared" ca="1" si="95"/>
        <v>25</v>
      </c>
      <c r="R137" s="56">
        <f t="shared" ca="1" si="103"/>
        <v>0</v>
      </c>
      <c r="S137" s="76">
        <f t="shared" ca="1" si="104"/>
        <v>0</v>
      </c>
      <c r="T137" s="55">
        <f t="shared" ca="1" si="105"/>
        <v>0</v>
      </c>
      <c r="U137" s="56">
        <f t="shared" ca="1" si="106"/>
        <v>0</v>
      </c>
      <c r="V137" s="55">
        <f t="shared" ca="1" si="107"/>
        <v>4792.685577861349</v>
      </c>
      <c r="W137" s="55">
        <f t="shared" ca="1" si="108"/>
        <v>0</v>
      </c>
      <c r="X137" s="55">
        <f ca="1">V137-MAX(V137:$V$258)</f>
        <v>-676.38360576946798</v>
      </c>
      <c r="Y137" s="56">
        <f ca="1">(V137-MAX(V137:$V$258))/MAX(V137:$V$258)</f>
        <v>-0.12367435537182747</v>
      </c>
      <c r="Z137" s="56"/>
      <c r="AA137" s="17"/>
      <c r="AB137" s="55">
        <f ca="1">E137*(2/($AB$3+1))+IF(AB138=0,AVERAGE(E138:OFFSET(E138,$AB$3-1,0))*(1-(2/($AB$3+1))),AB138*(1-(2/($AB$3+1))))</f>
        <v>8.9378617564934988</v>
      </c>
      <c r="AC137" s="59">
        <f ca="1">E137*(2/($AC$3+1))+IF(AC138=0,AVERAGE(E138:OFFSET(E138,$AC$3-1,0))*(1-(2/($AC$3+1))),AC138*(1-(2/($AC$3+1))))</f>
        <v>9.2413327604796578</v>
      </c>
      <c r="AE137" s="58">
        <f t="shared" ca="1" si="133"/>
        <v>0</v>
      </c>
      <c r="AF137" s="58">
        <f t="shared" ca="1" si="109"/>
        <v>0</v>
      </c>
      <c r="AG137" s="58">
        <f t="shared" ca="1" si="110"/>
        <v>0</v>
      </c>
      <c r="AH137" s="58">
        <f t="shared" ca="1" si="96"/>
        <v>51</v>
      </c>
      <c r="AJ137" s="56">
        <f t="shared" ca="1" si="111"/>
        <v>0</v>
      </c>
      <c r="AK137" s="76">
        <f t="shared" ca="1" si="112"/>
        <v>0</v>
      </c>
      <c r="AL137" s="55">
        <f t="shared" ca="1" si="113"/>
        <v>0</v>
      </c>
      <c r="AM137" s="56">
        <f t="shared" ca="1" si="114"/>
        <v>0</v>
      </c>
      <c r="AN137" s="55">
        <f t="shared" ca="1" si="115"/>
        <v>5104.7493693100787</v>
      </c>
      <c r="AO137" s="55">
        <f t="shared" ca="1" si="116"/>
        <v>0</v>
      </c>
      <c r="AP137" s="55">
        <f ca="1">AN137-MAX(AN137:$AN$258)</f>
        <v>-595.59065482066399</v>
      </c>
      <c r="AQ137" s="56">
        <f ca="1">(AN137-MAX(AN137:$AN$258))/MAX(AN137:$AN$258)</f>
        <v>-0.10448335578218194</v>
      </c>
      <c r="AS137" s="55">
        <f t="shared" si="117"/>
        <v>-2.7999999999998693E-2</v>
      </c>
      <c r="AT137" s="55">
        <f t="shared" si="134"/>
        <v>0</v>
      </c>
      <c r="AU137" s="55">
        <f t="shared" si="135"/>
        <v>2.7999999999998693E-2</v>
      </c>
      <c r="AV137" s="55">
        <f ca="1">IF(AV138=0,AVERAGE(AT137:OFFSET(AT137,$AZ$3-1,0)),(AV138*($AZ$3-1)+AT137)/$AZ$3)</f>
        <v>5.1615089560349756E-2</v>
      </c>
      <c r="AW137" s="55">
        <f ca="1">IF(AW138=0,AVERAGE(AU137:OFFSET(AU137,$AZ$3-1,0)),(AW138*($AZ$3-1)+AU137)/$AZ$3)</f>
        <v>7.8087031486029565E-2</v>
      </c>
      <c r="AX137" s="55">
        <f t="shared" ca="1" si="136"/>
        <v>0.66099438764789176</v>
      </c>
      <c r="AY137" s="55"/>
      <c r="AZ137" s="55">
        <f t="shared" ca="1" si="118"/>
        <v>39.795100607408763</v>
      </c>
      <c r="BB137" s="58">
        <f t="shared" ca="1" si="119"/>
        <v>0</v>
      </c>
      <c r="BC137" s="58">
        <f t="shared" ca="1" si="120"/>
        <v>0</v>
      </c>
      <c r="BD137" s="58">
        <f t="shared" ca="1" si="138"/>
        <v>0</v>
      </c>
      <c r="BE137" s="58">
        <f t="shared" ca="1" si="97"/>
        <v>51</v>
      </c>
      <c r="BG137" s="56">
        <f t="shared" ca="1" si="121"/>
        <v>0</v>
      </c>
      <c r="BH137" s="55">
        <f t="shared" ca="1" si="122"/>
        <v>0</v>
      </c>
      <c r="BI137" s="55">
        <f t="shared" ca="1" si="123"/>
        <v>0</v>
      </c>
      <c r="BJ137" s="56">
        <f t="shared" ca="1" si="124"/>
        <v>0</v>
      </c>
      <c r="BK137" s="55">
        <f t="shared" ca="1" si="125"/>
        <v>5104.7493693100787</v>
      </c>
      <c r="BL137" s="55">
        <f t="shared" ca="1" si="126"/>
        <v>0</v>
      </c>
      <c r="BM137" s="55">
        <f ca="1">BK137-MAX(BK137:$BK$258)</f>
        <v>-595.59065482066399</v>
      </c>
      <c r="BN137" s="56">
        <f ca="1">(BK137-MAX(BK137:$BK$258))/MAX(BK137:$BK$258)</f>
        <v>-0.10448335578218194</v>
      </c>
      <c r="BO137" s="17"/>
      <c r="BP137" s="55">
        <f t="shared" ca="1" si="127"/>
        <v>-8.1921487603305749</v>
      </c>
      <c r="BR137" s="58">
        <f t="shared" ca="1" si="141"/>
        <v>0</v>
      </c>
      <c r="BS137" s="58">
        <f t="shared" ca="1" si="128"/>
        <v>0</v>
      </c>
      <c r="BT137" s="58">
        <f t="shared" ca="1" si="139"/>
        <v>0</v>
      </c>
      <c r="BU137" s="58">
        <f t="shared" ca="1" si="129"/>
        <v>51</v>
      </c>
      <c r="BW137" s="56">
        <f t="shared" ca="1" si="130"/>
        <v>0</v>
      </c>
      <c r="BX137" s="76">
        <f t="shared" ca="1" si="131"/>
        <v>0</v>
      </c>
      <c r="BY137" s="55">
        <f t="shared" ca="1" si="140"/>
        <v>0</v>
      </c>
      <c r="BZ137" s="56">
        <f t="shared" ca="1" si="137"/>
        <v>0</v>
      </c>
      <c r="CA137" s="55">
        <f t="shared" ca="1" si="98"/>
        <v>5046.0677854557398</v>
      </c>
      <c r="CB137" s="55">
        <f t="shared" ca="1" si="99"/>
        <v>0</v>
      </c>
      <c r="CC137" s="55">
        <f ca="1">CA137-MAX($CA137:CA$258)</f>
        <v>-654.27223867500288</v>
      </c>
      <c r="CD137" s="56">
        <f ca="1">(CA137-MAX($CA137:CA$258))/MAX($CA137:CA$258)</f>
        <v>-0.11477775639792194</v>
      </c>
    </row>
    <row r="138" spans="1:82" s="58" customFormat="1" x14ac:dyDescent="0.25">
      <c r="A138" s="54">
        <v>44049</v>
      </c>
      <c r="B138" s="55">
        <v>8.9719999999999995</v>
      </c>
      <c r="C138" s="55">
        <v>9.0640000000000001</v>
      </c>
      <c r="D138" s="55">
        <v>8.86</v>
      </c>
      <c r="E138" s="55">
        <v>8.9149999999999991</v>
      </c>
      <c r="F138" s="56">
        <f t="shared" si="100"/>
        <v>-9.4444444444445885E-3</v>
      </c>
      <c r="G138" s="57"/>
      <c r="H138" s="56"/>
      <c r="I138" s="17"/>
      <c r="J138" s="55">
        <f ca="1">AVERAGE(E138:OFFSET(E138,$J$3-1,0))</f>
        <v>8.8987999999999996</v>
      </c>
      <c r="K138" s="55">
        <f ca="1">AVERAGE(E138:OFFSET(E138,$K$3-1,0))</f>
        <v>9.3783666666666665</v>
      </c>
      <c r="M138" s="58">
        <f t="shared" ca="1" si="132"/>
        <v>0</v>
      </c>
      <c r="N138" s="58">
        <f t="shared" ca="1" si="101"/>
        <v>0</v>
      </c>
      <c r="O138" s="58">
        <f t="shared" ca="1" si="102"/>
        <v>0</v>
      </c>
      <c r="P138" s="58">
        <f t="shared" ca="1" si="95"/>
        <v>24</v>
      </c>
      <c r="R138" s="56">
        <f t="shared" ca="1" si="103"/>
        <v>0</v>
      </c>
      <c r="S138" s="76">
        <f t="shared" ca="1" si="104"/>
        <v>0</v>
      </c>
      <c r="T138" s="55">
        <f t="shared" ca="1" si="105"/>
        <v>0</v>
      </c>
      <c r="U138" s="56">
        <f t="shared" ca="1" si="106"/>
        <v>0</v>
      </c>
      <c r="V138" s="55">
        <f t="shared" ca="1" si="107"/>
        <v>4792.685577861349</v>
      </c>
      <c r="W138" s="55">
        <f t="shared" ca="1" si="108"/>
        <v>0</v>
      </c>
      <c r="X138" s="55">
        <f ca="1">V138-MAX(V138:$V$258)</f>
        <v>-676.38360576946798</v>
      </c>
      <c r="Y138" s="56">
        <f ca="1">(V138-MAX(V138:$V$258))/MAX(V138:$V$258)</f>
        <v>-0.12367435537182747</v>
      </c>
      <c r="Z138" s="56"/>
      <c r="AA138" s="17"/>
      <c r="AB138" s="55">
        <f ca="1">E138*(2/($AB$3+1))+IF(AB139=0,AVERAGE(E139:OFFSET(E139,$AB$3-1,0))*(1-(2/($AB$3+1))),AB139*(1-(2/($AB$3+1))))</f>
        <v>8.9632926347402471</v>
      </c>
      <c r="AC138" s="59">
        <f ca="1">E138*(2/($AC$3+1))+IF(AC139=0,AVERAGE(E139:OFFSET(E139,$AC$3-1,0))*(1-(2/($AC$3+1))),AC139*(1-(2/($AC$3+1))))</f>
        <v>9.2657695025817031</v>
      </c>
      <c r="AE138" s="58">
        <f t="shared" ca="1" si="133"/>
        <v>0</v>
      </c>
      <c r="AF138" s="58">
        <f t="shared" ca="1" si="109"/>
        <v>0</v>
      </c>
      <c r="AG138" s="58">
        <f t="shared" ca="1" si="110"/>
        <v>0</v>
      </c>
      <c r="AH138" s="58">
        <f t="shared" ca="1" si="96"/>
        <v>50</v>
      </c>
      <c r="AJ138" s="56">
        <f t="shared" ca="1" si="111"/>
        <v>0</v>
      </c>
      <c r="AK138" s="76">
        <f t="shared" ca="1" si="112"/>
        <v>0</v>
      </c>
      <c r="AL138" s="55">
        <f t="shared" ca="1" si="113"/>
        <v>0</v>
      </c>
      <c r="AM138" s="56">
        <f t="shared" ca="1" si="114"/>
        <v>0</v>
      </c>
      <c r="AN138" s="55">
        <f t="shared" ca="1" si="115"/>
        <v>5104.7493693100787</v>
      </c>
      <c r="AO138" s="55">
        <f t="shared" ca="1" si="116"/>
        <v>0</v>
      </c>
      <c r="AP138" s="55">
        <f ca="1">AN138-MAX(AN138:$AN$258)</f>
        <v>-595.59065482066399</v>
      </c>
      <c r="AQ138" s="56">
        <f ca="1">(AN138-MAX(AN138:$AN$258))/MAX(AN138:$AN$258)</f>
        <v>-0.10448335578218194</v>
      </c>
      <c r="AS138" s="55">
        <f t="shared" si="117"/>
        <v>-8.5000000000000853E-2</v>
      </c>
      <c r="AT138" s="55">
        <f t="shared" si="134"/>
        <v>0</v>
      </c>
      <c r="AU138" s="55">
        <f t="shared" si="135"/>
        <v>8.5000000000000853E-2</v>
      </c>
      <c r="AV138" s="55">
        <f ca="1">IF(AV139=0,AVERAGE(AT138:OFFSET(AT138,$AZ$3-1,0)),(AV139*($AZ$3-1)+AT138)/$AZ$3)</f>
        <v>5.5585481064992046E-2</v>
      </c>
      <c r="AW138" s="55">
        <f ca="1">IF(AW139=0,AVERAGE(AU138:OFFSET(AU138,$AZ$3-1,0)),(AW139*($AZ$3-1)+AU138)/$AZ$3)</f>
        <v>8.1939880061878093E-2</v>
      </c>
      <c r="AX138" s="55">
        <f t="shared" ca="1" si="136"/>
        <v>0.67836908014773589</v>
      </c>
      <c r="AY138" s="55"/>
      <c r="AZ138" s="55">
        <f t="shared" ca="1" si="118"/>
        <v>40.418349466258256</v>
      </c>
      <c r="BB138" s="58">
        <f t="shared" ca="1" si="119"/>
        <v>0</v>
      </c>
      <c r="BC138" s="58">
        <f t="shared" ca="1" si="120"/>
        <v>0</v>
      </c>
      <c r="BD138" s="58">
        <f t="shared" ca="1" si="138"/>
        <v>0</v>
      </c>
      <c r="BE138" s="58">
        <f t="shared" ca="1" si="97"/>
        <v>50</v>
      </c>
      <c r="BG138" s="56">
        <f t="shared" ca="1" si="121"/>
        <v>0</v>
      </c>
      <c r="BH138" s="55">
        <f t="shared" ca="1" si="122"/>
        <v>0</v>
      </c>
      <c r="BI138" s="55">
        <f t="shared" ca="1" si="123"/>
        <v>0</v>
      </c>
      <c r="BJ138" s="56">
        <f t="shared" ca="1" si="124"/>
        <v>0</v>
      </c>
      <c r="BK138" s="55">
        <f t="shared" ca="1" si="125"/>
        <v>5104.7493693100787</v>
      </c>
      <c r="BL138" s="55">
        <f t="shared" ca="1" si="126"/>
        <v>0</v>
      </c>
      <c r="BM138" s="55">
        <f ca="1">BK138-MAX(BK138:$BK$258)</f>
        <v>-595.59065482066399</v>
      </c>
      <c r="BN138" s="56">
        <f ca="1">(BK138-MAX(BK138:$BK$258))/MAX(BK138:$BK$258)</f>
        <v>-0.10448335578218194</v>
      </c>
      <c r="BO138" s="17"/>
      <c r="BP138" s="55">
        <f t="shared" ca="1" si="127"/>
        <v>-9.1326062582815286</v>
      </c>
      <c r="BR138" s="58">
        <f t="shared" ca="1" si="141"/>
        <v>0</v>
      </c>
      <c r="BS138" s="58">
        <f t="shared" ca="1" si="128"/>
        <v>0</v>
      </c>
      <c r="BT138" s="58">
        <f t="shared" ca="1" si="139"/>
        <v>0</v>
      </c>
      <c r="BU138" s="58">
        <f t="shared" ca="1" si="129"/>
        <v>50</v>
      </c>
      <c r="BW138" s="56">
        <f t="shared" ca="1" si="130"/>
        <v>0</v>
      </c>
      <c r="BX138" s="76">
        <f t="shared" ca="1" si="131"/>
        <v>0</v>
      </c>
      <c r="BY138" s="55">
        <f t="shared" ca="1" si="140"/>
        <v>0</v>
      </c>
      <c r="BZ138" s="56">
        <f t="shared" ca="1" si="137"/>
        <v>0</v>
      </c>
      <c r="CA138" s="55">
        <f t="shared" ca="1" si="98"/>
        <v>5046.0677854557398</v>
      </c>
      <c r="CB138" s="55">
        <f t="shared" ca="1" si="99"/>
        <v>0</v>
      </c>
      <c r="CC138" s="55">
        <f ca="1">CA138-MAX($CA138:CA$258)</f>
        <v>-654.27223867500288</v>
      </c>
      <c r="CD138" s="56">
        <f ca="1">(CA138-MAX($CA138:CA$258))/MAX($CA138:CA$258)</f>
        <v>-0.11477775639792194</v>
      </c>
    </row>
    <row r="139" spans="1:82" s="58" customFormat="1" x14ac:dyDescent="0.25">
      <c r="A139" s="54">
        <v>44048</v>
      </c>
      <c r="B139" s="55">
        <v>9.07</v>
      </c>
      <c r="C139" s="55">
        <v>9.1</v>
      </c>
      <c r="D139" s="55">
        <v>8.9600000000000009</v>
      </c>
      <c r="E139" s="55">
        <v>9</v>
      </c>
      <c r="F139" s="56">
        <f t="shared" si="100"/>
        <v>-1.1109876680359676E-4</v>
      </c>
      <c r="G139" s="57"/>
      <c r="H139" s="56"/>
      <c r="I139" s="17"/>
      <c r="J139" s="55">
        <f ca="1">AVERAGE(E139:OFFSET(E139,$J$3-1,0))</f>
        <v>8.8815999999999988</v>
      </c>
      <c r="K139" s="55">
        <f ca="1">AVERAGE(E139:OFFSET(E139,$K$3-1,0))</f>
        <v>9.3899666666666644</v>
      </c>
      <c r="M139" s="58">
        <f t="shared" ca="1" si="132"/>
        <v>0</v>
      </c>
      <c r="N139" s="58">
        <f t="shared" ca="1" si="101"/>
        <v>0</v>
      </c>
      <c r="O139" s="58">
        <f t="shared" ca="1" si="102"/>
        <v>0</v>
      </c>
      <c r="P139" s="58">
        <f t="shared" ref="P139:P202" ca="1" si="142">IF(M139=1,0,P140+1)</f>
        <v>23</v>
      </c>
      <c r="R139" s="56">
        <f t="shared" ca="1" si="103"/>
        <v>0</v>
      </c>
      <c r="S139" s="76">
        <f t="shared" ca="1" si="104"/>
        <v>0</v>
      </c>
      <c r="T139" s="55">
        <f t="shared" ca="1" si="105"/>
        <v>0</v>
      </c>
      <c r="U139" s="56">
        <f t="shared" ca="1" si="106"/>
        <v>0</v>
      </c>
      <c r="V139" s="55">
        <f t="shared" ca="1" si="107"/>
        <v>4792.685577861349</v>
      </c>
      <c r="W139" s="55">
        <f t="shared" ca="1" si="108"/>
        <v>0</v>
      </c>
      <c r="X139" s="55">
        <f ca="1">V139-MAX(V139:$V$258)</f>
        <v>-676.38360576946798</v>
      </c>
      <c r="Y139" s="56">
        <f ca="1">(V139-MAX(V139:$V$258))/MAX(V139:$V$258)</f>
        <v>-0.12367435537182747</v>
      </c>
      <c r="Z139" s="56"/>
      <c r="AA139" s="17"/>
      <c r="AB139" s="55">
        <f ca="1">E139*(2/($AB$3+1))+IF(AB140=0,AVERAGE(E140:OFFSET(E140,$AB$3-1,0))*(1-(2/($AB$3+1))),AB140*(1-(2/($AB$3+1))))</f>
        <v>8.9874389521103701</v>
      </c>
      <c r="AC139" s="59">
        <f ca="1">E139*(2/($AC$3+1))+IF(AC140=0,AVERAGE(E140:OFFSET(E140,$AC$3-1,0))*(1-(2/($AC$3+1))),AC140*(1-(2/($AC$3+1))))</f>
        <v>9.2899605027597527</v>
      </c>
      <c r="AE139" s="58">
        <f t="shared" ca="1" si="133"/>
        <v>0</v>
      </c>
      <c r="AF139" s="58">
        <f t="shared" ca="1" si="109"/>
        <v>0</v>
      </c>
      <c r="AG139" s="58">
        <f t="shared" ca="1" si="110"/>
        <v>0</v>
      </c>
      <c r="AH139" s="58">
        <f t="shared" ca="1" si="96"/>
        <v>49</v>
      </c>
      <c r="AJ139" s="56">
        <f t="shared" ca="1" si="111"/>
        <v>0</v>
      </c>
      <c r="AK139" s="76">
        <f t="shared" ca="1" si="112"/>
        <v>0</v>
      </c>
      <c r="AL139" s="55">
        <f t="shared" ca="1" si="113"/>
        <v>0</v>
      </c>
      <c r="AM139" s="56">
        <f t="shared" ca="1" si="114"/>
        <v>0</v>
      </c>
      <c r="AN139" s="55">
        <f t="shared" ca="1" si="115"/>
        <v>5104.7493693100787</v>
      </c>
      <c r="AO139" s="55">
        <f t="shared" ca="1" si="116"/>
        <v>0</v>
      </c>
      <c r="AP139" s="55">
        <f ca="1">AN139-MAX(AN139:$AN$258)</f>
        <v>-595.59065482066399</v>
      </c>
      <c r="AQ139" s="56">
        <f ca="1">(AN139-MAX(AN139:$AN$258))/MAX(AN139:$AN$258)</f>
        <v>-0.10448335578218194</v>
      </c>
      <c r="AS139" s="55">
        <f t="shared" si="117"/>
        <v>-9.9999999999944578E-4</v>
      </c>
      <c r="AT139" s="55">
        <f t="shared" si="134"/>
        <v>0</v>
      </c>
      <c r="AU139" s="55">
        <f t="shared" si="135"/>
        <v>9.9999999999944578E-4</v>
      </c>
      <c r="AV139" s="55">
        <f ca="1">IF(AV140=0,AVERAGE(AT139:OFFSET(AT139,$AZ$3-1,0)),(AV140*($AZ$3-1)+AT139)/$AZ$3)</f>
        <v>5.9861287300760666E-2</v>
      </c>
      <c r="AW139" s="55">
        <f ca="1">IF(AW140=0,AVERAGE(AU139:OFFSET(AU139,$AZ$3-1,0)),(AW140*($AZ$3-1)+AU139)/$AZ$3)</f>
        <v>8.1704486220484027E-2</v>
      </c>
      <c r="AX139" s="55">
        <f t="shared" ca="1" si="136"/>
        <v>0.73265606418748785</v>
      </c>
      <c r="AY139" s="55"/>
      <c r="AZ139" s="55">
        <f t="shared" ca="1" si="118"/>
        <v>42.285141253989131</v>
      </c>
      <c r="BB139" s="58">
        <f t="shared" ca="1" si="119"/>
        <v>0</v>
      </c>
      <c r="BC139" s="58">
        <f t="shared" ca="1" si="120"/>
        <v>0</v>
      </c>
      <c r="BD139" s="58">
        <f t="shared" ca="1" si="138"/>
        <v>0</v>
      </c>
      <c r="BE139" s="58">
        <f t="shared" ca="1" si="97"/>
        <v>49</v>
      </c>
      <c r="BG139" s="56">
        <f t="shared" ca="1" si="121"/>
        <v>0</v>
      </c>
      <c r="BH139" s="55">
        <f t="shared" ca="1" si="122"/>
        <v>0</v>
      </c>
      <c r="BI139" s="55">
        <f t="shared" ca="1" si="123"/>
        <v>0</v>
      </c>
      <c r="BJ139" s="56">
        <f t="shared" ca="1" si="124"/>
        <v>0</v>
      </c>
      <c r="BK139" s="55">
        <f t="shared" ca="1" si="125"/>
        <v>5104.7493693100787</v>
      </c>
      <c r="BL139" s="55">
        <f t="shared" ca="1" si="126"/>
        <v>0</v>
      </c>
      <c r="BM139" s="55">
        <f ca="1">BK139-MAX(BK139:$BK$258)</f>
        <v>-595.59065482066399</v>
      </c>
      <c r="BN139" s="56">
        <f ca="1">(BK139-MAX(BK139:$BK$258))/MAX(BK139:$BK$258)</f>
        <v>-0.10448335578218194</v>
      </c>
      <c r="BO139" s="17"/>
      <c r="BP139" s="55">
        <f t="shared" ca="1" si="127"/>
        <v>-7.3597529593412254</v>
      </c>
      <c r="BR139" s="58">
        <f t="shared" ca="1" si="141"/>
        <v>0</v>
      </c>
      <c r="BS139" s="58">
        <f t="shared" ca="1" si="128"/>
        <v>0</v>
      </c>
      <c r="BT139" s="58">
        <f t="shared" ca="1" si="139"/>
        <v>0</v>
      </c>
      <c r="BU139" s="58">
        <f t="shared" ca="1" si="129"/>
        <v>49</v>
      </c>
      <c r="BW139" s="56">
        <f t="shared" ca="1" si="130"/>
        <v>0</v>
      </c>
      <c r="BX139" s="76">
        <f t="shared" ca="1" si="131"/>
        <v>0</v>
      </c>
      <c r="BY139" s="55">
        <f t="shared" ca="1" si="140"/>
        <v>0</v>
      </c>
      <c r="BZ139" s="56">
        <f t="shared" ca="1" si="137"/>
        <v>0</v>
      </c>
      <c r="CA139" s="55">
        <f t="shared" ca="1" si="98"/>
        <v>5046.0677854557398</v>
      </c>
      <c r="CB139" s="55">
        <f t="shared" ca="1" si="99"/>
        <v>0</v>
      </c>
      <c r="CC139" s="55">
        <f ca="1">CA139-MAX($CA139:CA$258)</f>
        <v>-654.27223867500288</v>
      </c>
      <c r="CD139" s="56">
        <f ca="1">(CA139-MAX($CA139:CA$258))/MAX($CA139:CA$258)</f>
        <v>-0.11477775639792194</v>
      </c>
    </row>
    <row r="140" spans="1:82" s="58" customFormat="1" x14ac:dyDescent="0.25">
      <c r="A140" s="54">
        <v>44047</v>
      </c>
      <c r="B140" s="55">
        <v>8.9589999999999996</v>
      </c>
      <c r="C140" s="55">
        <v>9.0429999999999993</v>
      </c>
      <c r="D140" s="55">
        <v>8.8810000000000002</v>
      </c>
      <c r="E140" s="55">
        <v>9.0009999999999994</v>
      </c>
      <c r="F140" s="56">
        <f t="shared" si="100"/>
        <v>1.522670877509591E-2</v>
      </c>
      <c r="G140" s="57"/>
      <c r="H140" s="56"/>
      <c r="I140" s="17"/>
      <c r="J140" s="55">
        <f ca="1">AVERAGE(E140:OFFSET(E140,$J$3-1,0))</f>
        <v>8.9240000000000013</v>
      </c>
      <c r="K140" s="55">
        <f ca="1">AVERAGE(E140:OFFSET(E140,$K$3-1,0))</f>
        <v>9.3942999999999994</v>
      </c>
      <c r="M140" s="58">
        <f t="shared" ca="1" si="132"/>
        <v>0</v>
      </c>
      <c r="N140" s="58">
        <f t="shared" ca="1" si="101"/>
        <v>0</v>
      </c>
      <c r="O140" s="58">
        <f t="shared" ca="1" si="102"/>
        <v>0</v>
      </c>
      <c r="P140" s="58">
        <f t="shared" ca="1" si="142"/>
        <v>22</v>
      </c>
      <c r="R140" s="56">
        <f t="shared" ca="1" si="103"/>
        <v>0</v>
      </c>
      <c r="S140" s="76">
        <f t="shared" ca="1" si="104"/>
        <v>0</v>
      </c>
      <c r="T140" s="55">
        <f t="shared" ca="1" si="105"/>
        <v>0</v>
      </c>
      <c r="U140" s="56">
        <f t="shared" ca="1" si="106"/>
        <v>0</v>
      </c>
      <c r="V140" s="55">
        <f t="shared" ca="1" si="107"/>
        <v>4792.685577861349</v>
      </c>
      <c r="W140" s="55">
        <f t="shared" ca="1" si="108"/>
        <v>0</v>
      </c>
      <c r="X140" s="55">
        <f ca="1">V140-MAX(V140:$V$258)</f>
        <v>-676.38360576946798</v>
      </c>
      <c r="Y140" s="56">
        <f ca="1">(V140-MAX(V140:$V$258))/MAX(V140:$V$258)</f>
        <v>-0.12367435537182747</v>
      </c>
      <c r="Z140" s="56"/>
      <c r="AA140" s="17"/>
      <c r="AB140" s="55">
        <f ca="1">E140*(2/($AB$3+1))+IF(AB141=0,AVERAGE(E141:OFFSET(E141,$AB$3-1,0))*(1-(2/($AB$3+1))),AB141*(1-(2/($AB$3+1))))</f>
        <v>8.9811584281655534</v>
      </c>
      <c r="AC140" s="59">
        <f ca="1">E140*(2/($AC$3+1))+IF(AC141=0,AVERAGE(E141:OFFSET(E141,$AC$3-1,0))*(1-(2/($AC$3+1))),AC141*(1-(2/($AC$3+1))))</f>
        <v>9.3099577788121497</v>
      </c>
      <c r="AE140" s="58">
        <f t="shared" ca="1" si="133"/>
        <v>0</v>
      </c>
      <c r="AF140" s="58">
        <f t="shared" ca="1" si="109"/>
        <v>0</v>
      </c>
      <c r="AG140" s="58">
        <f t="shared" ca="1" si="110"/>
        <v>0</v>
      </c>
      <c r="AH140" s="58">
        <f t="shared" ca="1" si="96"/>
        <v>48</v>
      </c>
      <c r="AJ140" s="56">
        <f t="shared" ca="1" si="111"/>
        <v>0</v>
      </c>
      <c r="AK140" s="76">
        <f t="shared" ca="1" si="112"/>
        <v>0</v>
      </c>
      <c r="AL140" s="55">
        <f t="shared" ca="1" si="113"/>
        <v>0</v>
      </c>
      <c r="AM140" s="56">
        <f t="shared" ca="1" si="114"/>
        <v>0</v>
      </c>
      <c r="AN140" s="55">
        <f t="shared" ca="1" si="115"/>
        <v>5104.7493693100787</v>
      </c>
      <c r="AO140" s="55">
        <f t="shared" ca="1" si="116"/>
        <v>0</v>
      </c>
      <c r="AP140" s="55">
        <f ca="1">AN140-MAX(AN140:$AN$258)</f>
        <v>-595.59065482066399</v>
      </c>
      <c r="AQ140" s="56">
        <f ca="1">(AN140-MAX(AN140:$AN$258))/MAX(AN140:$AN$258)</f>
        <v>-0.10448335578218194</v>
      </c>
      <c r="AS140" s="55">
        <f t="shared" si="117"/>
        <v>0.13499999999999979</v>
      </c>
      <c r="AT140" s="55">
        <f t="shared" si="134"/>
        <v>0.13499999999999979</v>
      </c>
      <c r="AU140" s="55">
        <f t="shared" si="135"/>
        <v>0</v>
      </c>
      <c r="AV140" s="55">
        <f ca="1">IF(AV141=0,AVERAGE(AT140:OFFSET(AT140,$AZ$3-1,0)),(AV141*($AZ$3-1)+AT140)/$AZ$3)</f>
        <v>6.4466001708511481E-2</v>
      </c>
      <c r="AW140" s="55">
        <f ca="1">IF(AW141=0,AVERAGE(AU140:OFFSET(AU140,$AZ$3-1,0)),(AW141*($AZ$3-1)+AU140)/$AZ$3)</f>
        <v>8.7912523622059771E-2</v>
      </c>
      <c r="AX140" s="55">
        <f t="shared" ca="1" si="136"/>
        <v>0.73329713506637539</v>
      </c>
      <c r="AY140" s="55"/>
      <c r="AZ140" s="55">
        <f t="shared" ca="1" si="118"/>
        <v>42.306487458556504</v>
      </c>
      <c r="BB140" s="58">
        <f t="shared" ca="1" si="119"/>
        <v>0</v>
      </c>
      <c r="BC140" s="58">
        <f t="shared" ca="1" si="120"/>
        <v>0</v>
      </c>
      <c r="BD140" s="58">
        <f t="shared" ca="1" si="138"/>
        <v>0</v>
      </c>
      <c r="BE140" s="58">
        <f t="shared" ca="1" si="97"/>
        <v>48</v>
      </c>
      <c r="BG140" s="56">
        <f t="shared" ca="1" si="121"/>
        <v>0</v>
      </c>
      <c r="BH140" s="55">
        <f t="shared" ca="1" si="122"/>
        <v>0</v>
      </c>
      <c r="BI140" s="55">
        <f t="shared" ca="1" si="123"/>
        <v>0</v>
      </c>
      <c r="BJ140" s="56">
        <f t="shared" ca="1" si="124"/>
        <v>0</v>
      </c>
      <c r="BK140" s="55">
        <f t="shared" ca="1" si="125"/>
        <v>5104.7493693100787</v>
      </c>
      <c r="BL140" s="55">
        <f t="shared" ca="1" si="126"/>
        <v>0</v>
      </c>
      <c r="BM140" s="55">
        <f ca="1">BK140-MAX(BK140:$BK$258)</f>
        <v>-595.59065482066399</v>
      </c>
      <c r="BN140" s="56">
        <f ca="1">(BK140-MAX(BK140:$BK$258))/MAX(BK140:$BK$258)</f>
        <v>-0.10448335578218194</v>
      </c>
      <c r="BO140" s="17"/>
      <c r="BP140" s="55">
        <f t="shared" ca="1" si="127"/>
        <v>-7.09124690338564</v>
      </c>
      <c r="BR140" s="58">
        <f t="shared" ca="1" si="141"/>
        <v>0</v>
      </c>
      <c r="BS140" s="58">
        <f t="shared" ca="1" si="128"/>
        <v>0</v>
      </c>
      <c r="BT140" s="58">
        <f t="shared" ca="1" si="139"/>
        <v>0</v>
      </c>
      <c r="BU140" s="58">
        <f t="shared" ca="1" si="129"/>
        <v>48</v>
      </c>
      <c r="BW140" s="56">
        <f t="shared" ca="1" si="130"/>
        <v>0</v>
      </c>
      <c r="BX140" s="76">
        <f t="shared" ca="1" si="131"/>
        <v>0</v>
      </c>
      <c r="BY140" s="55">
        <f t="shared" ca="1" si="140"/>
        <v>0</v>
      </c>
      <c r="BZ140" s="56">
        <f t="shared" ca="1" si="137"/>
        <v>0</v>
      </c>
      <c r="CA140" s="55">
        <f t="shared" ca="1" si="98"/>
        <v>5046.0677854557398</v>
      </c>
      <c r="CB140" s="55">
        <f t="shared" ca="1" si="99"/>
        <v>0</v>
      </c>
      <c r="CC140" s="55">
        <f ca="1">CA140-MAX($CA140:CA$258)</f>
        <v>-654.27223867500288</v>
      </c>
      <c r="CD140" s="56">
        <f ca="1">(CA140-MAX($CA140:CA$258))/MAX($CA140:CA$258)</f>
        <v>-0.11477775639792194</v>
      </c>
    </row>
    <row r="141" spans="1:82" s="58" customFormat="1" x14ac:dyDescent="0.25">
      <c r="A141" s="54">
        <v>44046</v>
      </c>
      <c r="B141" s="55">
        <v>8.6539999999999999</v>
      </c>
      <c r="C141" s="55">
        <v>8.8800000000000008</v>
      </c>
      <c r="D141" s="55">
        <v>8.6080000000000005</v>
      </c>
      <c r="E141" s="55">
        <v>8.8659999999999997</v>
      </c>
      <c r="F141" s="56">
        <f t="shared" si="100"/>
        <v>1.7676767676767735E-2</v>
      </c>
      <c r="G141" s="57"/>
      <c r="H141" s="56"/>
      <c r="I141" s="17"/>
      <c r="J141" s="55">
        <f ca="1">AVERAGE(E141:OFFSET(E141,$J$3-1,0))</f>
        <v>8.9854000000000003</v>
      </c>
      <c r="K141" s="55">
        <f ca="1">AVERAGE(E141:OFFSET(E141,$K$3-1,0))</f>
        <v>9.409933333333333</v>
      </c>
      <c r="M141" s="58">
        <f t="shared" ca="1" si="132"/>
        <v>0</v>
      </c>
      <c r="N141" s="58">
        <f t="shared" ca="1" si="101"/>
        <v>0</v>
      </c>
      <c r="O141" s="58">
        <f t="shared" ca="1" si="102"/>
        <v>0</v>
      </c>
      <c r="P141" s="58">
        <f ca="1">IF(M141=1,0,P142+1)</f>
        <v>21</v>
      </c>
      <c r="R141" s="56">
        <f t="shared" ca="1" si="103"/>
        <v>0</v>
      </c>
      <c r="S141" s="76">
        <f t="shared" ca="1" si="104"/>
        <v>0</v>
      </c>
      <c r="T141" s="55">
        <f t="shared" ca="1" si="105"/>
        <v>0</v>
      </c>
      <c r="U141" s="56">
        <f t="shared" ca="1" si="106"/>
        <v>0</v>
      </c>
      <c r="V141" s="55">
        <f t="shared" ca="1" si="107"/>
        <v>4792.685577861349</v>
      </c>
      <c r="W141" s="55">
        <f t="shared" ca="1" si="108"/>
        <v>0</v>
      </c>
      <c r="X141" s="55">
        <f ca="1">V141-MAX(V141:$V$258)</f>
        <v>-676.38360576946798</v>
      </c>
      <c r="Y141" s="56">
        <f ca="1">(V141-MAX(V141:$V$258))/MAX(V141:$V$258)</f>
        <v>-0.12367435537182747</v>
      </c>
      <c r="Z141" s="56"/>
      <c r="AA141" s="17"/>
      <c r="AB141" s="55">
        <f ca="1">E141*(2/($AB$3+1))+IF(AB142=0,AVERAGE(E142:OFFSET(E142,$AB$3-1,0))*(1-(2/($AB$3+1))),AB142*(1-(2/($AB$3+1))))</f>
        <v>8.9712376422483313</v>
      </c>
      <c r="AC141" s="59">
        <f ca="1">E141*(2/($AC$3+1))+IF(AC142=0,AVERAGE(E142:OFFSET(E142,$AC$3-1,0))*(1-(2/($AC$3+1))),AC142*(1-(2/($AC$3+1))))</f>
        <v>9.3312652118336761</v>
      </c>
      <c r="AE141" s="58">
        <f t="shared" ca="1" si="133"/>
        <v>0</v>
      </c>
      <c r="AF141" s="58">
        <f t="shared" ca="1" si="109"/>
        <v>0</v>
      </c>
      <c r="AG141" s="58">
        <f t="shared" ca="1" si="110"/>
        <v>0</v>
      </c>
      <c r="AH141" s="58">
        <f t="shared" ref="AH141:AH204" ca="1" si="143">IF(AE141=1,0,AH142+1)</f>
        <v>47</v>
      </c>
      <c r="AJ141" s="56">
        <f t="shared" ca="1" si="111"/>
        <v>0</v>
      </c>
      <c r="AK141" s="76">
        <f t="shared" ca="1" si="112"/>
        <v>0</v>
      </c>
      <c r="AL141" s="55">
        <f t="shared" ca="1" si="113"/>
        <v>0</v>
      </c>
      <c r="AM141" s="56">
        <f t="shared" ca="1" si="114"/>
        <v>0</v>
      </c>
      <c r="AN141" s="55">
        <f t="shared" ca="1" si="115"/>
        <v>5104.7493693100787</v>
      </c>
      <c r="AO141" s="55">
        <f t="shared" ca="1" si="116"/>
        <v>0</v>
      </c>
      <c r="AP141" s="55">
        <f ca="1">AN141-MAX(AN141:$AN$258)</f>
        <v>-595.59065482066399</v>
      </c>
      <c r="AQ141" s="56">
        <f ca="1">(AN141-MAX(AN141:$AN$258))/MAX(AN141:$AN$258)</f>
        <v>-0.10448335578218194</v>
      </c>
      <c r="AS141" s="55">
        <f t="shared" si="117"/>
        <v>0.15399999999999991</v>
      </c>
      <c r="AT141" s="55">
        <f t="shared" si="134"/>
        <v>0.15399999999999991</v>
      </c>
      <c r="AU141" s="55">
        <f t="shared" si="135"/>
        <v>0</v>
      </c>
      <c r="AV141" s="55">
        <f ca="1">IF(AV142=0,AVERAGE(AT141:OFFSET(AT141,$AZ$3-1,0)),(AV142*($AZ$3-1)+AT141)/$AZ$3)</f>
        <v>5.9040309532243145E-2</v>
      </c>
      <c r="AW141" s="55">
        <f ca="1">IF(AW142=0,AVERAGE(AU141:OFFSET(AU141,$AZ$3-1,0)),(AW142*($AZ$3-1)+AU141)/$AZ$3)</f>
        <v>9.4675025439141289E-2</v>
      </c>
      <c r="AX141" s="55">
        <f t="shared" ca="1" si="136"/>
        <v>0.62361017869697066</v>
      </c>
      <c r="AY141" s="55"/>
      <c r="AZ141" s="55">
        <f t="shared" ca="1" si="118"/>
        <v>38.408861121913482</v>
      </c>
      <c r="BB141" s="58">
        <f t="shared" ca="1" si="119"/>
        <v>0</v>
      </c>
      <c r="BC141" s="58">
        <f t="shared" ca="1" si="120"/>
        <v>0</v>
      </c>
      <c r="BD141" s="58">
        <f t="shared" ca="1" si="138"/>
        <v>0</v>
      </c>
      <c r="BE141" s="58">
        <f t="shared" ref="BE141:BE204" ca="1" si="144">IF(BB141=1,0,BE142+1)</f>
        <v>47</v>
      </c>
      <c r="BG141" s="56">
        <f t="shared" ca="1" si="121"/>
        <v>0</v>
      </c>
      <c r="BH141" s="55">
        <f t="shared" ca="1" si="122"/>
        <v>0</v>
      </c>
      <c r="BI141" s="55">
        <f t="shared" ca="1" si="123"/>
        <v>0</v>
      </c>
      <c r="BJ141" s="56">
        <f t="shared" ca="1" si="124"/>
        <v>0</v>
      </c>
      <c r="BK141" s="55">
        <f t="shared" ca="1" si="125"/>
        <v>5104.7493693100787</v>
      </c>
      <c r="BL141" s="55">
        <f t="shared" ca="1" si="126"/>
        <v>0</v>
      </c>
      <c r="BM141" s="55">
        <f ca="1">BK141-MAX(BK141:$BK$258)</f>
        <v>-595.59065482066399</v>
      </c>
      <c r="BN141" s="56">
        <f ca="1">(BK141-MAX(BK141:$BK$258))/MAX(BK141:$BK$258)</f>
        <v>-0.10448335578218194</v>
      </c>
      <c r="BO141" s="17"/>
      <c r="BP141" s="55">
        <f t="shared" ca="1" si="127"/>
        <v>-9.3641382130443702</v>
      </c>
      <c r="BR141" s="58">
        <f t="shared" ca="1" si="141"/>
        <v>0</v>
      </c>
      <c r="BS141" s="58">
        <f t="shared" ca="1" si="128"/>
        <v>0</v>
      </c>
      <c r="BT141" s="58">
        <f t="shared" ca="1" si="139"/>
        <v>0</v>
      </c>
      <c r="BU141" s="58">
        <f t="shared" ca="1" si="129"/>
        <v>47</v>
      </c>
      <c r="BW141" s="56">
        <f t="shared" ca="1" si="130"/>
        <v>0</v>
      </c>
      <c r="BX141" s="76">
        <f t="shared" ca="1" si="131"/>
        <v>0</v>
      </c>
      <c r="BY141" s="55">
        <f t="shared" ca="1" si="140"/>
        <v>0</v>
      </c>
      <c r="BZ141" s="56">
        <f t="shared" ca="1" si="137"/>
        <v>0</v>
      </c>
      <c r="CA141" s="55">
        <f t="shared" ca="1" si="98"/>
        <v>5046.0677854557398</v>
      </c>
      <c r="CB141" s="55">
        <f t="shared" ca="1" si="99"/>
        <v>0</v>
      </c>
      <c r="CC141" s="55">
        <f ca="1">CA141-MAX($CA141:CA$258)</f>
        <v>-654.27223867500288</v>
      </c>
      <c r="CD141" s="56">
        <f ca="1">(CA141-MAX($CA141:CA$258))/MAX($CA141:CA$258)</f>
        <v>-0.11477775639792194</v>
      </c>
    </row>
    <row r="142" spans="1:82" s="58" customFormat="1" x14ac:dyDescent="0.25">
      <c r="A142" s="54">
        <v>44043</v>
      </c>
      <c r="B142" s="55">
        <v>8.8629999999999995</v>
      </c>
      <c r="C142" s="55">
        <v>8.9420000000000002</v>
      </c>
      <c r="D142" s="55">
        <v>8.7119999999999997</v>
      </c>
      <c r="E142" s="55">
        <v>8.7119999999999997</v>
      </c>
      <c r="F142" s="56">
        <f t="shared" si="100"/>
        <v>-1.3251783893985847E-2</v>
      </c>
      <c r="G142" s="57"/>
      <c r="H142" s="56"/>
      <c r="I142" s="17"/>
      <c r="J142" s="55">
        <f ca="1">AVERAGE(E142:OFFSET(E142,$J$3-1,0))</f>
        <v>9.0638000000000005</v>
      </c>
      <c r="K142" s="55">
        <f ca="1">AVERAGE(E142:OFFSET(E142,$K$3-1,0))</f>
        <v>9.4219666666666662</v>
      </c>
      <c r="M142" s="58">
        <f t="shared" ca="1" si="132"/>
        <v>0</v>
      </c>
      <c r="N142" s="58">
        <f t="shared" ca="1" si="101"/>
        <v>0</v>
      </c>
      <c r="O142" s="58">
        <f t="shared" ca="1" si="102"/>
        <v>0</v>
      </c>
      <c r="P142" s="58">
        <f t="shared" ca="1" si="142"/>
        <v>20</v>
      </c>
      <c r="R142" s="56">
        <f t="shared" ca="1" si="103"/>
        <v>0</v>
      </c>
      <c r="S142" s="76">
        <f t="shared" ca="1" si="104"/>
        <v>0</v>
      </c>
      <c r="T142" s="55">
        <f t="shared" ca="1" si="105"/>
        <v>0</v>
      </c>
      <c r="U142" s="56">
        <f t="shared" ca="1" si="106"/>
        <v>0</v>
      </c>
      <c r="V142" s="55">
        <f t="shared" ca="1" si="107"/>
        <v>4792.685577861349</v>
      </c>
      <c r="W142" s="55">
        <f t="shared" ca="1" si="108"/>
        <v>0</v>
      </c>
      <c r="X142" s="55">
        <f ca="1">V142-MAX(V142:$V$258)</f>
        <v>-676.38360576946798</v>
      </c>
      <c r="Y142" s="56">
        <f ca="1">(V142-MAX(V142:$V$258))/MAX(V142:$V$258)</f>
        <v>-0.12367435537182747</v>
      </c>
      <c r="Z142" s="56"/>
      <c r="AA142" s="17"/>
      <c r="AB142" s="55">
        <f ca="1">E142*(2/($AB$3+1))+IF(AB143=0,AVERAGE(E143:OFFSET(E143,$AB$3-1,0))*(1-(2/($AB$3+1))),AB143*(1-(2/($AB$3+1))))</f>
        <v>9.0238564633724963</v>
      </c>
      <c r="AC142" s="59">
        <f ca="1">E142*(2/($AC$3+1))+IF(AC143=0,AVERAGE(E143:OFFSET(E143,$AC$3-1,0))*(1-(2/($AC$3+1))),AC143*(1-(2/($AC$3+1))))</f>
        <v>9.3633524678222066</v>
      </c>
      <c r="AE142" s="58">
        <f t="shared" ca="1" si="133"/>
        <v>0</v>
      </c>
      <c r="AF142" s="58">
        <f t="shared" ca="1" si="109"/>
        <v>0</v>
      </c>
      <c r="AG142" s="58">
        <f t="shared" ca="1" si="110"/>
        <v>0</v>
      </c>
      <c r="AH142" s="58">
        <f t="shared" ca="1" si="143"/>
        <v>46</v>
      </c>
      <c r="AJ142" s="56">
        <f t="shared" ca="1" si="111"/>
        <v>0</v>
      </c>
      <c r="AK142" s="76">
        <f t="shared" ca="1" si="112"/>
        <v>0</v>
      </c>
      <c r="AL142" s="55">
        <f t="shared" ca="1" si="113"/>
        <v>0</v>
      </c>
      <c r="AM142" s="56">
        <f t="shared" ca="1" si="114"/>
        <v>0</v>
      </c>
      <c r="AN142" s="55">
        <f t="shared" ca="1" si="115"/>
        <v>5104.7493693100787</v>
      </c>
      <c r="AO142" s="55">
        <f t="shared" ca="1" si="116"/>
        <v>0</v>
      </c>
      <c r="AP142" s="55">
        <f ca="1">AN142-MAX(AN142:$AN$258)</f>
        <v>-595.59065482066399</v>
      </c>
      <c r="AQ142" s="56">
        <f ca="1">(AN142-MAX(AN142:$AN$258))/MAX(AN142:$AN$258)</f>
        <v>-0.10448335578218194</v>
      </c>
      <c r="AS142" s="55">
        <f t="shared" si="117"/>
        <v>-0.11700000000000088</v>
      </c>
      <c r="AT142" s="55">
        <f t="shared" si="134"/>
        <v>0</v>
      </c>
      <c r="AU142" s="55">
        <f t="shared" si="135"/>
        <v>0.11700000000000088</v>
      </c>
      <c r="AV142" s="55">
        <f ca="1">IF(AV143=0,AVERAGE(AT142:OFFSET(AT142,$AZ$3-1,0)),(AV143*($AZ$3-1)+AT142)/$AZ$3)</f>
        <v>5.1735717957800319E-2</v>
      </c>
      <c r="AW142" s="55">
        <f ca="1">IF(AW143=0,AVERAGE(AU142:OFFSET(AU142,$AZ$3-1,0)),(AW143*($AZ$3-1)+AU142)/$AZ$3)</f>
        <v>0.10195771970369062</v>
      </c>
      <c r="AX142" s="55">
        <f t="shared" ca="1" si="136"/>
        <v>0.50742325454271231</v>
      </c>
      <c r="AY142" s="55"/>
      <c r="AZ142" s="55">
        <f t="shared" ca="1" si="118"/>
        <v>33.661631065698458</v>
      </c>
      <c r="BB142" s="58">
        <f t="shared" ca="1" si="119"/>
        <v>0</v>
      </c>
      <c r="BC142" s="58">
        <f t="shared" ca="1" si="120"/>
        <v>0</v>
      </c>
      <c r="BD142" s="58">
        <f t="shared" ca="1" si="138"/>
        <v>0</v>
      </c>
      <c r="BE142" s="58">
        <f t="shared" ca="1" si="144"/>
        <v>46</v>
      </c>
      <c r="BG142" s="56">
        <f t="shared" ca="1" si="121"/>
        <v>0</v>
      </c>
      <c r="BH142" s="55">
        <f t="shared" ca="1" si="122"/>
        <v>0</v>
      </c>
      <c r="BI142" s="55">
        <f t="shared" ca="1" si="123"/>
        <v>0</v>
      </c>
      <c r="BJ142" s="56">
        <f t="shared" ca="1" si="124"/>
        <v>0</v>
      </c>
      <c r="BK142" s="55">
        <f t="shared" ca="1" si="125"/>
        <v>5104.7493693100787</v>
      </c>
      <c r="BL142" s="55">
        <f t="shared" ca="1" si="126"/>
        <v>0</v>
      </c>
      <c r="BM142" s="55">
        <f ca="1">BK142-MAX(BK142:$BK$258)</f>
        <v>-595.59065482066399</v>
      </c>
      <c r="BN142" s="56">
        <f ca="1">(BK142-MAX(BK142:$BK$258))/MAX(BK142:$BK$258)</f>
        <v>-0.10448335578218194</v>
      </c>
      <c r="BO142" s="17"/>
      <c r="BP142" s="55">
        <f t="shared" ca="1" si="127"/>
        <v>-10.765133667929938</v>
      </c>
      <c r="BR142" s="58">
        <f t="shared" ca="1" si="141"/>
        <v>0</v>
      </c>
      <c r="BS142" s="58">
        <f t="shared" ca="1" si="128"/>
        <v>0</v>
      </c>
      <c r="BT142" s="58">
        <f t="shared" ca="1" si="139"/>
        <v>0</v>
      </c>
      <c r="BU142" s="58">
        <f t="shared" ca="1" si="129"/>
        <v>46</v>
      </c>
      <c r="BW142" s="56">
        <f t="shared" ca="1" si="130"/>
        <v>0</v>
      </c>
      <c r="BX142" s="76">
        <f t="shared" ca="1" si="131"/>
        <v>0</v>
      </c>
      <c r="BY142" s="55">
        <f t="shared" ca="1" si="140"/>
        <v>0</v>
      </c>
      <c r="BZ142" s="56">
        <f t="shared" ca="1" si="137"/>
        <v>0</v>
      </c>
      <c r="CA142" s="55">
        <f t="shared" ca="1" si="98"/>
        <v>5046.0677854557398</v>
      </c>
      <c r="CB142" s="55">
        <f t="shared" ca="1" si="99"/>
        <v>0</v>
      </c>
      <c r="CC142" s="55">
        <f ca="1">CA142-MAX($CA142:CA$258)</f>
        <v>-654.27223867500288</v>
      </c>
      <c r="CD142" s="56">
        <f ca="1">(CA142-MAX($CA142:CA$258))/MAX($CA142:CA$258)</f>
        <v>-0.11477775639792194</v>
      </c>
    </row>
    <row r="143" spans="1:82" s="58" customFormat="1" x14ac:dyDescent="0.25">
      <c r="A143" s="54">
        <v>44042</v>
      </c>
      <c r="B143" s="55">
        <v>9.1579999999999995</v>
      </c>
      <c r="C143" s="55">
        <v>9.1579999999999995</v>
      </c>
      <c r="D143" s="55">
        <v>8.7349999999999994</v>
      </c>
      <c r="E143" s="55">
        <v>8.8290000000000006</v>
      </c>
      <c r="F143" s="56">
        <f t="shared" si="100"/>
        <v>-4.1576204950065088E-2</v>
      </c>
      <c r="G143" s="57"/>
      <c r="H143" s="56"/>
      <c r="I143" s="17"/>
      <c r="J143" s="55">
        <f ca="1">AVERAGE(E143:OFFSET(E143,$J$3-1,0))</f>
        <v>9.2148000000000003</v>
      </c>
      <c r="K143" s="55">
        <f ca="1">AVERAGE(E143:OFFSET(E143,$K$3-1,0))</f>
        <v>9.441399999999998</v>
      </c>
      <c r="M143" s="58">
        <f t="shared" ca="1" si="132"/>
        <v>0</v>
      </c>
      <c r="N143" s="58">
        <f t="shared" ca="1" si="101"/>
        <v>0</v>
      </c>
      <c r="O143" s="58">
        <f t="shared" ca="1" si="102"/>
        <v>0</v>
      </c>
      <c r="P143" s="58">
        <f t="shared" ca="1" si="142"/>
        <v>19</v>
      </c>
      <c r="R143" s="56">
        <f t="shared" ca="1" si="103"/>
        <v>0</v>
      </c>
      <c r="S143" s="76">
        <f t="shared" ca="1" si="104"/>
        <v>0</v>
      </c>
      <c r="T143" s="55">
        <f t="shared" ca="1" si="105"/>
        <v>0</v>
      </c>
      <c r="U143" s="56">
        <f t="shared" ca="1" si="106"/>
        <v>0</v>
      </c>
      <c r="V143" s="55">
        <f t="shared" ca="1" si="107"/>
        <v>4792.685577861349</v>
      </c>
      <c r="W143" s="55">
        <f t="shared" ca="1" si="108"/>
        <v>0</v>
      </c>
      <c r="X143" s="55">
        <f ca="1">V143-MAX(V143:$V$258)</f>
        <v>-676.38360576946798</v>
      </c>
      <c r="Y143" s="56">
        <f ca="1">(V143-MAX(V143:$V$258))/MAX(V143:$V$258)</f>
        <v>-0.12367435537182747</v>
      </c>
      <c r="Z143" s="56"/>
      <c r="AA143" s="17"/>
      <c r="AB143" s="55">
        <f ca="1">E143*(2/($AB$3+1))+IF(AB144=0,AVERAGE(E144:OFFSET(E144,$AB$3-1,0))*(1-(2/($AB$3+1))),AB144*(1-(2/($AB$3+1))))</f>
        <v>9.1797846950587427</v>
      </c>
      <c r="AC143" s="59">
        <f ca="1">E143*(2/($AC$3+1))+IF(AC144=0,AVERAGE(E144:OFFSET(E144,$AC$3-1,0))*(1-(2/($AC$3+1))),AC144*(1-(2/($AC$3+1))))</f>
        <v>9.4082733276720134</v>
      </c>
      <c r="AE143" s="58">
        <f t="shared" ca="1" si="133"/>
        <v>0</v>
      </c>
      <c r="AF143" s="58">
        <f t="shared" ca="1" si="109"/>
        <v>0</v>
      </c>
      <c r="AG143" s="58">
        <f ca="1">IF(AG144-AF143&lt;0,0,AE143+AG144-AF143)</f>
        <v>0</v>
      </c>
      <c r="AH143" s="58">
        <f t="shared" ca="1" si="143"/>
        <v>45</v>
      </c>
      <c r="AJ143" s="56">
        <f t="shared" ca="1" si="111"/>
        <v>0</v>
      </c>
      <c r="AK143" s="76">
        <f t="shared" ca="1" si="112"/>
        <v>0</v>
      </c>
      <c r="AL143" s="55">
        <f t="shared" ca="1" si="113"/>
        <v>0</v>
      </c>
      <c r="AM143" s="56">
        <f t="shared" ca="1" si="114"/>
        <v>0</v>
      </c>
      <c r="AN143" s="55">
        <f t="shared" ca="1" si="115"/>
        <v>5104.7493693100787</v>
      </c>
      <c r="AO143" s="55">
        <f t="shared" ca="1" si="116"/>
        <v>0</v>
      </c>
      <c r="AP143" s="55">
        <f ca="1">AN143-MAX(AN143:$AN$258)</f>
        <v>-595.59065482066399</v>
      </c>
      <c r="AQ143" s="56">
        <f ca="1">(AN143-MAX(AN143:$AN$258))/MAX(AN143:$AN$258)</f>
        <v>-0.10448335578218194</v>
      </c>
      <c r="AS143" s="55">
        <f t="shared" si="117"/>
        <v>-0.38299999999999912</v>
      </c>
      <c r="AT143" s="55">
        <f t="shared" si="134"/>
        <v>0</v>
      </c>
      <c r="AU143" s="55">
        <f t="shared" si="135"/>
        <v>0.38299999999999912</v>
      </c>
      <c r="AV143" s="55">
        <f ca="1">IF(AV144=0,AVERAGE(AT143:OFFSET(AT143,$AZ$3-1,0)),(AV144*($AZ$3-1)+AT143)/$AZ$3)</f>
        <v>5.5715388569938809E-2</v>
      </c>
      <c r="AW143" s="55">
        <f ca="1">IF(AW144=0,AVERAGE(AU143:OFFSET(AU143,$AZ$3-1,0)),(AW144*($AZ$3-1)+AU143)/$AZ$3)</f>
        <v>0.10080062121935907</v>
      </c>
      <c r="AX143" s="55">
        <f t="shared" ca="1" si="136"/>
        <v>0.55272862305771686</v>
      </c>
      <c r="AY143" s="55"/>
      <c r="AZ143" s="55">
        <f t="shared" ca="1" si="118"/>
        <v>35.597245703454206</v>
      </c>
      <c r="BB143" s="58">
        <f t="shared" ca="1" si="119"/>
        <v>0</v>
      </c>
      <c r="BC143" s="58">
        <f t="shared" ca="1" si="120"/>
        <v>0</v>
      </c>
      <c r="BD143" s="58">
        <f t="shared" ca="1" si="138"/>
        <v>0</v>
      </c>
      <c r="BE143" s="58">
        <f t="shared" ca="1" si="144"/>
        <v>45</v>
      </c>
      <c r="BG143" s="56">
        <f t="shared" ca="1" si="121"/>
        <v>0</v>
      </c>
      <c r="BH143" s="55">
        <f t="shared" ca="1" si="122"/>
        <v>0</v>
      </c>
      <c r="BI143" s="55">
        <f t="shared" ca="1" si="123"/>
        <v>0</v>
      </c>
      <c r="BJ143" s="56">
        <f t="shared" ca="1" si="124"/>
        <v>0</v>
      </c>
      <c r="BK143" s="55">
        <f t="shared" ca="1" si="125"/>
        <v>5104.7493693100787</v>
      </c>
      <c r="BL143" s="55">
        <f t="shared" ca="1" si="126"/>
        <v>0</v>
      </c>
      <c r="BM143" s="55">
        <f ca="1">BK143-MAX(BK143:$BK$258)</f>
        <v>-595.59065482066399</v>
      </c>
      <c r="BN143" s="56">
        <f ca="1">(BK143-MAX(BK143:$BK$258))/MAX(BK143:$BK$258)</f>
        <v>-0.10448335578218194</v>
      </c>
      <c r="BO143" s="17"/>
      <c r="BP143" s="55">
        <f t="shared" ca="1" si="127"/>
        <v>-8.2701298701298604</v>
      </c>
      <c r="BR143" s="58">
        <f t="shared" ca="1" si="141"/>
        <v>0</v>
      </c>
      <c r="BS143" s="58">
        <f t="shared" ca="1" si="128"/>
        <v>0</v>
      </c>
      <c r="BT143" s="58">
        <f t="shared" ca="1" si="139"/>
        <v>0</v>
      </c>
      <c r="BU143" s="58">
        <f t="shared" ca="1" si="129"/>
        <v>45</v>
      </c>
      <c r="BW143" s="56">
        <f t="shared" ca="1" si="130"/>
        <v>0</v>
      </c>
      <c r="BX143" s="76">
        <f t="shared" ca="1" si="131"/>
        <v>0</v>
      </c>
      <c r="BY143" s="55">
        <f t="shared" ca="1" si="140"/>
        <v>0</v>
      </c>
      <c r="BZ143" s="56">
        <f t="shared" ca="1" si="137"/>
        <v>0</v>
      </c>
      <c r="CA143" s="55">
        <f t="shared" ca="1" si="98"/>
        <v>5046.0677854557398</v>
      </c>
      <c r="CB143" s="55">
        <f t="shared" ca="1" si="99"/>
        <v>0</v>
      </c>
      <c r="CC143" s="55">
        <f ca="1">CA143-MAX($CA143:CA$258)</f>
        <v>-654.27223867500288</v>
      </c>
      <c r="CD143" s="56">
        <f ca="1">(CA143-MAX($CA143:CA$258))/MAX($CA143:CA$258)</f>
        <v>-0.11477775639792194</v>
      </c>
    </row>
    <row r="144" spans="1:82" s="58" customFormat="1" x14ac:dyDescent="0.25">
      <c r="A144" s="54">
        <v>44041</v>
      </c>
      <c r="B144" s="55">
        <v>9.3640000000000008</v>
      </c>
      <c r="C144" s="55">
        <v>9.3640000000000008</v>
      </c>
      <c r="D144" s="55">
        <v>9.1780000000000008</v>
      </c>
      <c r="E144" s="55">
        <v>9.2119999999999997</v>
      </c>
      <c r="F144" s="56">
        <f t="shared" si="100"/>
        <v>-1.0313708637730956E-2</v>
      </c>
      <c r="G144" s="57"/>
      <c r="H144" s="56"/>
      <c r="I144" s="17"/>
      <c r="J144" s="55">
        <f ca="1">AVERAGE(E144:OFFSET(E144,$J$3-1,0))</f>
        <v>9.3629999999999995</v>
      </c>
      <c r="K144" s="55">
        <f ca="1">AVERAGE(E144:OFFSET(E144,$K$3-1,0))</f>
        <v>9.458400000000001</v>
      </c>
      <c r="M144" s="58">
        <f t="shared" ca="1" si="132"/>
        <v>0</v>
      </c>
      <c r="N144" s="58">
        <f t="shared" ca="1" si="101"/>
        <v>0</v>
      </c>
      <c r="O144" s="58">
        <f t="shared" ca="1" si="102"/>
        <v>0</v>
      </c>
      <c r="P144" s="58">
        <f t="shared" ca="1" si="142"/>
        <v>18</v>
      </c>
      <c r="R144" s="56">
        <f t="shared" ca="1" si="103"/>
        <v>0</v>
      </c>
      <c r="S144" s="76">
        <f t="shared" ca="1" si="104"/>
        <v>0</v>
      </c>
      <c r="T144" s="55">
        <f t="shared" ca="1" si="105"/>
        <v>0</v>
      </c>
      <c r="U144" s="56">
        <f t="shared" ca="1" si="106"/>
        <v>0</v>
      </c>
      <c r="V144" s="55">
        <f t="shared" ca="1" si="107"/>
        <v>4792.685577861349</v>
      </c>
      <c r="W144" s="55">
        <f t="shared" ca="1" si="108"/>
        <v>0</v>
      </c>
      <c r="X144" s="55">
        <f ca="1">V144-MAX(V144:$V$258)</f>
        <v>-676.38360576946798</v>
      </c>
      <c r="Y144" s="56">
        <f ca="1">(V144-MAX(V144:$V$258))/MAX(V144:$V$258)</f>
        <v>-0.12367435537182747</v>
      </c>
      <c r="Z144" s="56"/>
      <c r="AA144" s="17"/>
      <c r="AB144" s="55">
        <f ca="1">E144*(2/($AB$3+1))+IF(AB145=0,AVERAGE(E145:OFFSET(E145,$AB$3-1,0))*(1-(2/($AB$3+1))),AB145*(1-(2/($AB$3+1))))</f>
        <v>9.3551770425881138</v>
      </c>
      <c r="AC144" s="59">
        <f ca="1">E144*(2/($AC$3+1))+IF(AC145=0,AVERAGE(E145:OFFSET(E145,$AC$3-1,0))*(1-(2/($AC$3+1))),AC145*(1-(2/($AC$3+1))))</f>
        <v>9.4482232123390482</v>
      </c>
      <c r="AE144" s="58">
        <f t="shared" ca="1" si="133"/>
        <v>0</v>
      </c>
      <c r="AF144" s="58">
        <f t="shared" ca="1" si="109"/>
        <v>0</v>
      </c>
      <c r="AG144" s="58">
        <f t="shared" ca="1" si="110"/>
        <v>0</v>
      </c>
      <c r="AH144" s="58">
        <f t="shared" ca="1" si="143"/>
        <v>44</v>
      </c>
      <c r="AJ144" s="56">
        <f t="shared" ca="1" si="111"/>
        <v>0</v>
      </c>
      <c r="AK144" s="76">
        <f t="shared" ca="1" si="112"/>
        <v>0</v>
      </c>
      <c r="AL144" s="55">
        <f t="shared" ca="1" si="113"/>
        <v>0</v>
      </c>
      <c r="AM144" s="56">
        <f t="shared" ca="1" si="114"/>
        <v>0</v>
      </c>
      <c r="AN144" s="55">
        <f t="shared" ca="1" si="115"/>
        <v>5104.7493693100787</v>
      </c>
      <c r="AO144" s="55">
        <f t="shared" ca="1" si="116"/>
        <v>0</v>
      </c>
      <c r="AP144" s="55">
        <f ca="1">AN144-MAX(AN144:$AN$258)</f>
        <v>-595.59065482066399</v>
      </c>
      <c r="AQ144" s="56">
        <f ca="1">(AN144-MAX(AN144:$AN$258))/MAX(AN144:$AN$258)</f>
        <v>-0.10448335578218194</v>
      </c>
      <c r="AS144" s="55">
        <f t="shared" si="117"/>
        <v>-9.6000000000000085E-2</v>
      </c>
      <c r="AT144" s="55">
        <f t="shared" si="134"/>
        <v>0</v>
      </c>
      <c r="AU144" s="55">
        <f t="shared" si="135"/>
        <v>9.6000000000000085E-2</v>
      </c>
      <c r="AV144" s="55">
        <f ca="1">IF(AV145=0,AVERAGE(AT144:OFFSET(AT144,$AZ$3-1,0)),(AV145*($AZ$3-1)+AT144)/$AZ$3)</f>
        <v>6.0001187690703332E-2</v>
      </c>
      <c r="AW144" s="55">
        <f ca="1">IF(AW145=0,AVERAGE(AU144:OFFSET(AU144,$AZ$3-1,0)),(AW145*($AZ$3-1)+AU144)/$AZ$3)</f>
        <v>7.9092976697771378E-2</v>
      </c>
      <c r="AX144" s="55">
        <f t="shared" ca="1" si="136"/>
        <v>0.75861587457984747</v>
      </c>
      <c r="AY144" s="55"/>
      <c r="AZ144" s="55">
        <f t="shared" ca="1" si="118"/>
        <v>43.137099212247762</v>
      </c>
      <c r="BB144" s="58">
        <f t="shared" ca="1" si="119"/>
        <v>0</v>
      </c>
      <c r="BC144" s="58">
        <f t="shared" ca="1" si="120"/>
        <v>0</v>
      </c>
      <c r="BD144" s="58">
        <f t="shared" ca="1" si="138"/>
        <v>0</v>
      </c>
      <c r="BE144" s="58">
        <f t="shared" ca="1" si="144"/>
        <v>44</v>
      </c>
      <c r="BG144" s="56">
        <f t="shared" ca="1" si="121"/>
        <v>0</v>
      </c>
      <c r="BH144" s="55">
        <f t="shared" ca="1" si="122"/>
        <v>0</v>
      </c>
      <c r="BI144" s="55">
        <f t="shared" ca="1" si="123"/>
        <v>0</v>
      </c>
      <c r="BJ144" s="56">
        <f t="shared" ca="1" si="124"/>
        <v>0</v>
      </c>
      <c r="BK144" s="55">
        <f t="shared" ca="1" si="125"/>
        <v>5104.7493693100787</v>
      </c>
      <c r="BL144" s="55">
        <f t="shared" ca="1" si="126"/>
        <v>0</v>
      </c>
      <c r="BM144" s="55">
        <f ca="1">BK144-MAX(BK144:$BK$258)</f>
        <v>-595.59065482066399</v>
      </c>
      <c r="BN144" s="56">
        <f ca="1">(BK144-MAX(BK144:$BK$258))/MAX(BK144:$BK$258)</f>
        <v>-0.10448335578218194</v>
      </c>
      <c r="BO144" s="17"/>
      <c r="BP144" s="55">
        <f t="shared" ca="1" si="127"/>
        <v>-4.5882962195753496</v>
      </c>
      <c r="BR144" s="58">
        <f t="shared" ca="1" si="141"/>
        <v>0</v>
      </c>
      <c r="BS144" s="58">
        <f t="shared" ca="1" si="128"/>
        <v>0</v>
      </c>
      <c r="BT144" s="58">
        <f t="shared" ca="1" si="139"/>
        <v>0</v>
      </c>
      <c r="BU144" s="58">
        <f t="shared" ca="1" si="129"/>
        <v>44</v>
      </c>
      <c r="BW144" s="56">
        <f t="shared" ca="1" si="130"/>
        <v>0</v>
      </c>
      <c r="BX144" s="76">
        <f t="shared" ca="1" si="131"/>
        <v>0</v>
      </c>
      <c r="BY144" s="55">
        <f t="shared" ca="1" si="140"/>
        <v>0</v>
      </c>
      <c r="BZ144" s="56">
        <f t="shared" ca="1" si="137"/>
        <v>0</v>
      </c>
      <c r="CA144" s="55">
        <f t="shared" ca="1" si="98"/>
        <v>5046.0677854557398</v>
      </c>
      <c r="CB144" s="55">
        <f t="shared" ca="1" si="99"/>
        <v>0</v>
      </c>
      <c r="CC144" s="55">
        <f ca="1">CA144-MAX($CA144:CA$258)</f>
        <v>-654.27223867500288</v>
      </c>
      <c r="CD144" s="56">
        <f ca="1">(CA144-MAX($CA144:CA$258))/MAX($CA144:CA$258)</f>
        <v>-0.11477775639792194</v>
      </c>
    </row>
    <row r="145" spans="1:82" s="58" customFormat="1" x14ac:dyDescent="0.25">
      <c r="A145" s="54">
        <v>44040</v>
      </c>
      <c r="B145" s="55">
        <v>9.26</v>
      </c>
      <c r="C145" s="55">
        <v>9.35</v>
      </c>
      <c r="D145" s="55">
        <v>9.24</v>
      </c>
      <c r="E145" s="55">
        <v>9.3079999999999998</v>
      </c>
      <c r="F145" s="56">
        <f t="shared" si="100"/>
        <v>5.4007344998920903E-3</v>
      </c>
      <c r="G145" s="57"/>
      <c r="H145" s="56"/>
      <c r="I145" s="17"/>
      <c r="J145" s="55">
        <f ca="1">AVERAGE(E145:OFFSET(E145,$J$3-1,0))</f>
        <v>9.4565999999999999</v>
      </c>
      <c r="K145" s="55">
        <f ca="1">AVERAGE(E145:OFFSET(E145,$K$3-1,0))</f>
        <v>9.4666333333333323</v>
      </c>
      <c r="M145" s="58">
        <f t="shared" ca="1" si="132"/>
        <v>0</v>
      </c>
      <c r="N145" s="58">
        <f t="shared" ca="1" si="101"/>
        <v>1</v>
      </c>
      <c r="O145" s="58">
        <f t="shared" ca="1" si="102"/>
        <v>0</v>
      </c>
      <c r="P145" s="58">
        <f t="shared" ca="1" si="142"/>
        <v>17</v>
      </c>
      <c r="R145" s="56">
        <f t="shared" ca="1" si="103"/>
        <v>-1.2518565669424997E-2</v>
      </c>
      <c r="S145" s="76">
        <f t="shared" ca="1" si="104"/>
        <v>-0.11800000000000033</v>
      </c>
      <c r="T145" s="55">
        <f t="shared" ca="1" si="105"/>
        <v>0</v>
      </c>
      <c r="U145" s="56">
        <f t="shared" ca="1" si="106"/>
        <v>5.4007344998920903E-3</v>
      </c>
      <c r="V145" s="55">
        <f t="shared" ca="1" si="107"/>
        <v>4792.685577861349</v>
      </c>
      <c r="W145" s="55">
        <f t="shared" ca="1" si="108"/>
        <v>-60.758154081181864</v>
      </c>
      <c r="X145" s="55">
        <f ca="1">V145-MAX(V145:$V$258)</f>
        <v>-676.38360576946798</v>
      </c>
      <c r="Y145" s="56">
        <f ca="1">(V145-MAX(V145:$V$258))/MAX(V145:$V$258)</f>
        <v>-0.12367435537182747</v>
      </c>
      <c r="Z145" s="56"/>
      <c r="AA145" s="17"/>
      <c r="AB145" s="55">
        <f ca="1">E145*(2/($AB$3+1))+IF(AB146=0,AVERAGE(E146:OFFSET(E146,$AB$3-1,0))*(1-(2/($AB$3+1))),AB146*(1-(2/($AB$3+1))))</f>
        <v>9.4267655638821708</v>
      </c>
      <c r="AC145" s="59">
        <f ca="1">E145*(2/($AC$3+1))+IF(AC146=0,AVERAGE(E146:OFFSET(E146,$AC$3-1,0))*(1-(2/($AC$3+1))),AC146*(1-(2/($AC$3+1))))</f>
        <v>9.4645144683624309</v>
      </c>
      <c r="AE145" s="58">
        <f t="shared" ca="1" si="133"/>
        <v>0</v>
      </c>
      <c r="AF145" s="58">
        <f t="shared" ca="1" si="109"/>
        <v>1</v>
      </c>
      <c r="AG145" s="58">
        <f t="shared" ca="1" si="110"/>
        <v>0</v>
      </c>
      <c r="AH145" s="58">
        <f t="shared" ca="1" si="143"/>
        <v>43</v>
      </c>
      <c r="AJ145" s="56">
        <f t="shared" ca="1" si="111"/>
        <v>2.0949873862015966E-2</v>
      </c>
      <c r="AK145" s="76">
        <f t="shared" ca="1" si="112"/>
        <v>0.19099999999999895</v>
      </c>
      <c r="AL145" s="55">
        <f t="shared" ca="1" si="113"/>
        <v>0</v>
      </c>
      <c r="AM145" s="56">
        <f t="shared" ca="1" si="114"/>
        <v>5.4007344998920903E-3</v>
      </c>
      <c r="AN145" s="55">
        <f t="shared" ca="1" si="115"/>
        <v>5104.7493693100787</v>
      </c>
      <c r="AO145" s="55">
        <f t="shared" ca="1" si="116"/>
        <v>104.74936931007949</v>
      </c>
      <c r="AP145" s="55">
        <f ca="1">AN145-MAX(AN145:$AN$258)</f>
        <v>-595.59065482066399</v>
      </c>
      <c r="AQ145" s="56">
        <f ca="1">(AN145-MAX(AN145:$AN$258))/MAX(AN145:$AN$258)</f>
        <v>-0.10448335578218194</v>
      </c>
      <c r="AS145" s="55">
        <f t="shared" si="117"/>
        <v>5.0000000000000711E-2</v>
      </c>
      <c r="AT145" s="55">
        <f t="shared" si="134"/>
        <v>5.0000000000000711E-2</v>
      </c>
      <c r="AU145" s="55">
        <f t="shared" si="135"/>
        <v>0</v>
      </c>
      <c r="AV145" s="55">
        <f ca="1">IF(AV146=0,AVERAGE(AT145:OFFSET(AT145,$AZ$3-1,0)),(AV146*($AZ$3-1)+AT145)/$AZ$3)</f>
        <v>6.4616663666911281E-2</v>
      </c>
      <c r="AW145" s="55">
        <f ca="1">IF(AW146=0,AVERAGE(AU145:OFFSET(AU145,$AZ$3-1,0)),(AW146*($AZ$3-1)+AU145)/$AZ$3)</f>
        <v>7.779243644375379E-2</v>
      </c>
      <c r="AX145" s="55">
        <f t="shared" ca="1" si="136"/>
        <v>0.83062912823962032</v>
      </c>
      <c r="AY145" s="55"/>
      <c r="AZ145" s="55">
        <f t="shared" ca="1" si="118"/>
        <v>45.373970916674665</v>
      </c>
      <c r="BB145" s="58">
        <f t="shared" ca="1" si="119"/>
        <v>0</v>
      </c>
      <c r="BC145" s="58">
        <f t="shared" ca="1" si="120"/>
        <v>1</v>
      </c>
      <c r="BD145" s="58">
        <f t="shared" ca="1" si="138"/>
        <v>0</v>
      </c>
      <c r="BE145" s="58">
        <f t="shared" ca="1" si="144"/>
        <v>43</v>
      </c>
      <c r="BG145" s="56">
        <f t="shared" ca="1" si="121"/>
        <v>2.0949873862015966E-2</v>
      </c>
      <c r="BH145" s="55">
        <f t="shared" ca="1" si="122"/>
        <v>0.19099999999999895</v>
      </c>
      <c r="BI145" s="55">
        <f t="shared" ca="1" si="123"/>
        <v>0</v>
      </c>
      <c r="BJ145" s="56">
        <f t="shared" ca="1" si="124"/>
        <v>5.4007344998920903E-3</v>
      </c>
      <c r="BK145" s="55">
        <f t="shared" ca="1" si="125"/>
        <v>5104.7493693100787</v>
      </c>
      <c r="BL145" s="55">
        <f t="shared" ca="1" si="126"/>
        <v>104.74936931007949</v>
      </c>
      <c r="BM145" s="55">
        <f ca="1">BK145-MAX(BK145:$BK$258)</f>
        <v>-595.59065482066399</v>
      </c>
      <c r="BN145" s="56">
        <f ca="1">(BK145-MAX(BK145:$BK$258))/MAX(BK145:$BK$258)</f>
        <v>-0.10448335578218194</v>
      </c>
      <c r="BO145" s="17"/>
      <c r="BP145" s="55">
        <f t="shared" ca="1" si="127"/>
        <v>-2.0725933719095258</v>
      </c>
      <c r="BR145" s="58">
        <f t="shared" ca="1" si="141"/>
        <v>0</v>
      </c>
      <c r="BS145" s="58">
        <f t="shared" ca="1" si="128"/>
        <v>0</v>
      </c>
      <c r="BT145" s="58">
        <f t="shared" ca="1" si="139"/>
        <v>0</v>
      </c>
      <c r="BU145" s="58">
        <f t="shared" ca="1" si="129"/>
        <v>43</v>
      </c>
      <c r="BW145" s="56">
        <f t="shared" ca="1" si="130"/>
        <v>0</v>
      </c>
      <c r="BX145" s="76">
        <f t="shared" ca="1" si="131"/>
        <v>0</v>
      </c>
      <c r="BY145" s="55">
        <f t="shared" ca="1" si="140"/>
        <v>0</v>
      </c>
      <c r="BZ145" s="56">
        <f t="shared" ca="1" si="137"/>
        <v>0</v>
      </c>
      <c r="CA145" s="55">
        <f t="shared" ca="1" si="98"/>
        <v>5046.0677854557398</v>
      </c>
      <c r="CB145" s="55">
        <f t="shared" ca="1" si="99"/>
        <v>0</v>
      </c>
      <c r="CC145" s="55">
        <f ca="1">CA145-MAX($CA145:CA$258)</f>
        <v>-654.27223867500288</v>
      </c>
      <c r="CD145" s="56">
        <f ca="1">(CA145-MAX($CA145:CA$258))/MAX($CA145:CA$258)</f>
        <v>-0.11477775639792194</v>
      </c>
    </row>
    <row r="146" spans="1:82" s="58" customFormat="1" x14ac:dyDescent="0.25">
      <c r="A146" s="54">
        <v>44039</v>
      </c>
      <c r="B146" s="55">
        <v>9.3710000000000004</v>
      </c>
      <c r="C146" s="55">
        <v>9.3800000000000008</v>
      </c>
      <c r="D146" s="55">
        <v>9.2469999999999999</v>
      </c>
      <c r="E146" s="55">
        <v>9.2579999999999991</v>
      </c>
      <c r="F146" s="56">
        <f t="shared" si="100"/>
        <v>-2.207668744058322E-2</v>
      </c>
      <c r="G146" s="57"/>
      <c r="H146" s="56"/>
      <c r="I146" s="17"/>
      <c r="J146" s="55">
        <f ca="1">AVERAGE(E146:OFFSET(E146,$J$3-1,0))</f>
        <v>9.5571999999999999</v>
      </c>
      <c r="K146" s="55">
        <f ca="1">AVERAGE(E146:OFFSET(E146,$K$3-1,0))</f>
        <v>9.4727666666666668</v>
      </c>
      <c r="M146" s="58">
        <f t="shared" ca="1" si="132"/>
        <v>0</v>
      </c>
      <c r="N146" s="58">
        <f t="shared" ca="1" si="101"/>
        <v>0</v>
      </c>
      <c r="O146" s="58">
        <f t="shared" ca="1" si="102"/>
        <v>1</v>
      </c>
      <c r="P146" s="58">
        <f t="shared" ca="1" si="142"/>
        <v>16</v>
      </c>
      <c r="R146" s="56">
        <f t="shared" ca="1" si="103"/>
        <v>0</v>
      </c>
      <c r="S146" s="76">
        <f t="shared" ca="1" si="104"/>
        <v>0</v>
      </c>
      <c r="T146" s="55">
        <f t="shared" ca="1" si="105"/>
        <v>514.899610857472</v>
      </c>
      <c r="U146" s="56">
        <f t="shared" ca="1" si="106"/>
        <v>-2.207668744058322E-2</v>
      </c>
      <c r="V146" s="55">
        <f t="shared" ca="1" si="107"/>
        <v>4766.9405973184748</v>
      </c>
      <c r="W146" s="55">
        <f t="shared" ca="1" si="108"/>
        <v>0</v>
      </c>
      <c r="X146" s="55">
        <f ca="1">V146-MAX(V146:$V$258)</f>
        <v>-702.12858631234212</v>
      </c>
      <c r="Y146" s="56">
        <f ca="1">(V146-MAX(V146:$V$258))/MAX(V146:$V$258)</f>
        <v>-0.12838173421061233</v>
      </c>
      <c r="Z146" s="56"/>
      <c r="AA146" s="17"/>
      <c r="AB146" s="55">
        <f ca="1">E146*(2/($AB$3+1))+IF(AB147=0,AVERAGE(E147:OFFSET(E147,$AB$3-1,0))*(1-(2/($AB$3+1))),AB147*(1-(2/($AB$3+1))))</f>
        <v>9.4861483458232545</v>
      </c>
      <c r="AC146" s="59">
        <f ca="1">E146*(2/($AC$3+1))+IF(AC147=0,AVERAGE(E147:OFFSET(E147,$AC$3-1,0))*(1-(2/($AC$3+1))),AC147*(1-(2/($AC$3+1))))</f>
        <v>9.4753085696288046</v>
      </c>
      <c r="AE146" s="58">
        <f t="shared" ca="1" si="133"/>
        <v>0</v>
      </c>
      <c r="AF146" s="58">
        <f t="shared" ca="1" si="109"/>
        <v>0</v>
      </c>
      <c r="AG146" s="58">
        <f t="shared" ca="1" si="110"/>
        <v>1</v>
      </c>
      <c r="AH146" s="58">
        <f t="shared" ca="1" si="143"/>
        <v>42</v>
      </c>
      <c r="AJ146" s="56">
        <f t="shared" ca="1" si="111"/>
        <v>0</v>
      </c>
      <c r="AK146" s="76">
        <f t="shared" ca="1" si="112"/>
        <v>0</v>
      </c>
      <c r="AL146" s="55">
        <f t="shared" ca="1" si="113"/>
        <v>548.42601733026208</v>
      </c>
      <c r="AM146" s="56">
        <f t="shared" ca="1" si="114"/>
        <v>-2.207668744058322E-2</v>
      </c>
      <c r="AN146" s="55">
        <f t="shared" ca="1" si="115"/>
        <v>5077.3280684435649</v>
      </c>
      <c r="AO146" s="55">
        <f t="shared" ca="1" si="116"/>
        <v>0</v>
      </c>
      <c r="AP146" s="55">
        <f ca="1">AN146-MAX(AN146:$AN$258)</f>
        <v>-623.01195568717776</v>
      </c>
      <c r="AQ146" s="56">
        <f ca="1">(AN146-MAX(AN146:$AN$258))/MAX(AN146:$AN$258)</f>
        <v>-0.10929382335963059</v>
      </c>
      <c r="AS146" s="55">
        <f t="shared" si="117"/>
        <v>-0.20900000000000141</v>
      </c>
      <c r="AT146" s="55">
        <f t="shared" si="134"/>
        <v>0</v>
      </c>
      <c r="AU146" s="55">
        <f t="shared" si="135"/>
        <v>0.20900000000000141</v>
      </c>
      <c r="AV146" s="55">
        <f ca="1">IF(AV147=0,AVERAGE(AT146:OFFSET(AT146,$AZ$3-1,0)),(AV147*($AZ$3-1)+AT146)/$AZ$3)</f>
        <v>6.5741022410519781E-2</v>
      </c>
      <c r="AW146" s="55">
        <f ca="1">IF(AW147=0,AVERAGE(AU146:OFFSET(AU146,$AZ$3-1,0)),(AW147*($AZ$3-1)+AU146)/$AZ$3)</f>
        <v>8.3776470016350232E-2</v>
      </c>
      <c r="AX146" s="55">
        <f t="shared" ca="1" si="136"/>
        <v>0.78471941343063789</v>
      </c>
      <c r="AY146" s="55"/>
      <c r="AZ146" s="55">
        <f t="shared" ca="1" si="118"/>
        <v>43.968783413535469</v>
      </c>
      <c r="BB146" s="58">
        <f t="shared" ca="1" si="119"/>
        <v>0</v>
      </c>
      <c r="BC146" s="58">
        <f t="shared" ca="1" si="120"/>
        <v>0</v>
      </c>
      <c r="BD146" s="58">
        <f t="shared" ca="1" si="138"/>
        <v>1</v>
      </c>
      <c r="BE146" s="58">
        <f t="shared" ca="1" si="144"/>
        <v>42</v>
      </c>
      <c r="BG146" s="56">
        <f t="shared" ca="1" si="121"/>
        <v>0</v>
      </c>
      <c r="BH146" s="55">
        <f t="shared" ca="1" si="122"/>
        <v>0</v>
      </c>
      <c r="BI146" s="55">
        <f t="shared" ca="1" si="123"/>
        <v>548.42601733026208</v>
      </c>
      <c r="BJ146" s="56">
        <f t="shared" ca="1" si="124"/>
        <v>-2.207668744058322E-2</v>
      </c>
      <c r="BK146" s="55">
        <f t="shared" ca="1" si="125"/>
        <v>5077.3280684435649</v>
      </c>
      <c r="BL146" s="55">
        <f t="shared" ca="1" si="126"/>
        <v>0</v>
      </c>
      <c r="BM146" s="55">
        <f ca="1">BK146-MAX(BK146:$BK$258)</f>
        <v>-623.01195568717776</v>
      </c>
      <c r="BN146" s="56">
        <f ca="1">(BK146-MAX(BK146:$BK$258))/MAX(BK146:$BK$258)</f>
        <v>-0.10929382335963059</v>
      </c>
      <c r="BO146" s="17"/>
      <c r="BP146" s="55">
        <f t="shared" ca="1" si="127"/>
        <v>-0.37662756913806605</v>
      </c>
      <c r="BR146" s="58">
        <f t="shared" ca="1" si="141"/>
        <v>0</v>
      </c>
      <c r="BS146" s="58">
        <f t="shared" ca="1" si="128"/>
        <v>0</v>
      </c>
      <c r="BT146" s="58">
        <f t="shared" ca="1" si="139"/>
        <v>0</v>
      </c>
      <c r="BU146" s="58">
        <f t="shared" ca="1" si="129"/>
        <v>42</v>
      </c>
      <c r="BW146" s="56">
        <f t="shared" ca="1" si="130"/>
        <v>0</v>
      </c>
      <c r="BX146" s="76">
        <f t="shared" ca="1" si="131"/>
        <v>0</v>
      </c>
      <c r="BY146" s="55">
        <f t="shared" ca="1" si="140"/>
        <v>0</v>
      </c>
      <c r="BZ146" s="56">
        <f t="shared" ca="1" si="137"/>
        <v>0</v>
      </c>
      <c r="CA146" s="55">
        <f t="shared" ca="1" si="98"/>
        <v>5046.0677854557398</v>
      </c>
      <c r="CB146" s="55">
        <f t="shared" ca="1" si="99"/>
        <v>0</v>
      </c>
      <c r="CC146" s="55">
        <f ca="1">CA146-MAX($CA146:CA$258)</f>
        <v>-654.27223867500288</v>
      </c>
      <c r="CD146" s="56">
        <f ca="1">(CA146-MAX($CA146:CA$258))/MAX($CA146:CA$258)</f>
        <v>-0.11477775639792194</v>
      </c>
    </row>
    <row r="147" spans="1:82" s="58" customFormat="1" x14ac:dyDescent="0.25">
      <c r="A147" s="54">
        <v>44036</v>
      </c>
      <c r="B147" s="55">
        <v>9.4580000000000002</v>
      </c>
      <c r="C147" s="55">
        <v>9.5310000000000006</v>
      </c>
      <c r="D147" s="55">
        <v>9.42</v>
      </c>
      <c r="E147" s="55">
        <v>9.4670000000000005</v>
      </c>
      <c r="F147" s="56">
        <f t="shared" si="100"/>
        <v>-1.076280041797284E-2</v>
      </c>
      <c r="G147" s="57"/>
      <c r="H147" s="56"/>
      <c r="I147" s="17"/>
      <c r="J147" s="55">
        <f ca="1">AVERAGE(E147:OFFSET(E147,$J$3-1,0))</f>
        <v>9.6485999999999983</v>
      </c>
      <c r="K147" s="55">
        <f ca="1">AVERAGE(E147:OFFSET(E147,$K$3-1,0))</f>
        <v>9.4694333333333329</v>
      </c>
      <c r="M147" s="58">
        <f t="shared" ca="1" si="132"/>
        <v>0</v>
      </c>
      <c r="N147" s="58">
        <f t="shared" ca="1" si="101"/>
        <v>0</v>
      </c>
      <c r="O147" s="58">
        <f t="shared" ca="1" si="102"/>
        <v>1</v>
      </c>
      <c r="P147" s="58">
        <f t="shared" ca="1" si="142"/>
        <v>15</v>
      </c>
      <c r="R147" s="56">
        <f t="shared" ca="1" si="103"/>
        <v>0</v>
      </c>
      <c r="S147" s="76">
        <f t="shared" ca="1" si="104"/>
        <v>0</v>
      </c>
      <c r="T147" s="55">
        <f t="shared" ca="1" si="105"/>
        <v>514.899610857472</v>
      </c>
      <c r="U147" s="56">
        <f t="shared" ca="1" si="106"/>
        <v>-1.076280041797284E-2</v>
      </c>
      <c r="V147" s="55">
        <f t="shared" ca="1" si="107"/>
        <v>4874.5546159876876</v>
      </c>
      <c r="W147" s="55">
        <f t="shared" ca="1" si="108"/>
        <v>0</v>
      </c>
      <c r="X147" s="55">
        <f ca="1">V147-MAX(V147:$V$258)</f>
        <v>-594.51456764312934</v>
      </c>
      <c r="Y147" s="56">
        <f ca="1">(V147-MAX(V147:$V$258))/MAX(V147:$V$258)</f>
        <v>-0.10870489066449179</v>
      </c>
      <c r="Z147" s="56"/>
      <c r="AA147" s="17"/>
      <c r="AB147" s="55">
        <f ca="1">E147*(2/($AB$3+1))+IF(AB148=0,AVERAGE(E148:OFFSET(E148,$AB$3-1,0))*(1-(2/($AB$3+1))),AB148*(1-(2/($AB$3+1))))</f>
        <v>9.6002225187348813</v>
      </c>
      <c r="AC147" s="59">
        <f ca="1">E147*(2/($AC$3+1))+IF(AC148=0,AVERAGE(E148:OFFSET(E148,$AC$3-1,0))*(1-(2/($AC$3+1))),AC148*(1-(2/($AC$3+1))))</f>
        <v>9.4902953675342374</v>
      </c>
      <c r="AE147" s="58">
        <f t="shared" ca="1" si="133"/>
        <v>0</v>
      </c>
      <c r="AF147" s="58">
        <f t="shared" ca="1" si="109"/>
        <v>0</v>
      </c>
      <c r="AG147" s="58">
        <f t="shared" ca="1" si="110"/>
        <v>1</v>
      </c>
      <c r="AH147" s="58">
        <f t="shared" ca="1" si="143"/>
        <v>41</v>
      </c>
      <c r="AJ147" s="56">
        <f t="shared" ca="1" si="111"/>
        <v>0</v>
      </c>
      <c r="AK147" s="76">
        <f t="shared" ca="1" si="112"/>
        <v>0</v>
      </c>
      <c r="AL147" s="55">
        <f t="shared" ca="1" si="113"/>
        <v>548.42601733026208</v>
      </c>
      <c r="AM147" s="56">
        <f t="shared" ca="1" si="114"/>
        <v>-1.076280041797284E-2</v>
      </c>
      <c r="AN147" s="55">
        <f t="shared" ca="1" si="115"/>
        <v>5191.9491060655901</v>
      </c>
      <c r="AO147" s="55">
        <f t="shared" ca="1" si="116"/>
        <v>0</v>
      </c>
      <c r="AP147" s="55">
        <f ca="1">AN147-MAX(AN147:$AN$258)</f>
        <v>-508.39091806515262</v>
      </c>
      <c r="AQ147" s="56">
        <f ca="1">(AN147-MAX(AN147:$AN$258))/MAX(AN147:$AN$258)</f>
        <v>-8.918606888589567E-2</v>
      </c>
      <c r="AS147" s="55">
        <f t="shared" si="117"/>
        <v>-0.10299999999999976</v>
      </c>
      <c r="AT147" s="55">
        <f t="shared" si="134"/>
        <v>0</v>
      </c>
      <c r="AU147" s="55">
        <f t="shared" si="135"/>
        <v>0.10299999999999976</v>
      </c>
      <c r="AV147" s="55">
        <f ca="1">IF(AV148=0,AVERAGE(AT147:OFFSET(AT147,$AZ$3-1,0)),(AV148*($AZ$3-1)+AT147)/$AZ$3)</f>
        <v>7.0798024134405918E-2</v>
      </c>
      <c r="AW147" s="55">
        <f ca="1">IF(AW148=0,AVERAGE(AU147:OFFSET(AU147,$AZ$3-1,0)),(AW148*($AZ$3-1)+AU147)/$AZ$3)</f>
        <v>7.4143890786838612E-2</v>
      </c>
      <c r="AX147" s="55">
        <f t="shared" ca="1" si="136"/>
        <v>0.95487333323183754</v>
      </c>
      <c r="AY147" s="55"/>
      <c r="AZ147" s="55">
        <f t="shared" ca="1" si="118"/>
        <v>48.845790517446005</v>
      </c>
      <c r="BB147" s="58">
        <f t="shared" ca="1" si="119"/>
        <v>0</v>
      </c>
      <c r="BC147" s="58">
        <f t="shared" ca="1" si="120"/>
        <v>0</v>
      </c>
      <c r="BD147" s="58">
        <f t="shared" ca="1" si="138"/>
        <v>1</v>
      </c>
      <c r="BE147" s="58">
        <f t="shared" ca="1" si="144"/>
        <v>41</v>
      </c>
      <c r="BG147" s="56">
        <f t="shared" ca="1" si="121"/>
        <v>0</v>
      </c>
      <c r="BH147" s="55">
        <f t="shared" ca="1" si="122"/>
        <v>0</v>
      </c>
      <c r="BI147" s="55">
        <f t="shared" ca="1" si="123"/>
        <v>548.42601733026208</v>
      </c>
      <c r="BJ147" s="56">
        <f t="shared" ca="1" si="124"/>
        <v>-1.076280041797284E-2</v>
      </c>
      <c r="BK147" s="55">
        <f t="shared" ca="1" si="125"/>
        <v>5191.9491060655901</v>
      </c>
      <c r="BL147" s="55">
        <f t="shared" ca="1" si="126"/>
        <v>0</v>
      </c>
      <c r="BM147" s="55">
        <f ca="1">BK147-MAX(BK147:$BK$258)</f>
        <v>-508.39091806515262</v>
      </c>
      <c r="BN147" s="56">
        <f ca="1">(BK147-MAX(BK147:$BK$258))/MAX(BK147:$BK$258)</f>
        <v>-8.918606888589567E-2</v>
      </c>
      <c r="BO147" s="17"/>
      <c r="BP147" s="55">
        <f t="shared" ca="1" si="127"/>
        <v>-0.29489204844653782</v>
      </c>
      <c r="BR147" s="58">
        <f t="shared" ca="1" si="141"/>
        <v>0</v>
      </c>
      <c r="BS147" s="58">
        <f t="shared" ca="1" si="128"/>
        <v>0</v>
      </c>
      <c r="BT147" s="58">
        <f t="shared" ca="1" si="139"/>
        <v>0</v>
      </c>
      <c r="BU147" s="58">
        <f t="shared" ca="1" si="129"/>
        <v>41</v>
      </c>
      <c r="BW147" s="56">
        <f t="shared" ca="1" si="130"/>
        <v>0</v>
      </c>
      <c r="BX147" s="76">
        <f t="shared" ca="1" si="131"/>
        <v>0</v>
      </c>
      <c r="BY147" s="55">
        <f t="shared" ca="1" si="140"/>
        <v>0</v>
      </c>
      <c r="BZ147" s="56">
        <f t="shared" ca="1" si="137"/>
        <v>0</v>
      </c>
      <c r="CA147" s="55">
        <f t="shared" ca="1" si="98"/>
        <v>5046.0677854557398</v>
      </c>
      <c r="CB147" s="55">
        <f t="shared" ca="1" si="99"/>
        <v>0</v>
      </c>
      <c r="CC147" s="55">
        <f ca="1">CA147-MAX($CA147:CA$258)</f>
        <v>-654.27223867500288</v>
      </c>
      <c r="CD147" s="56">
        <f ca="1">(CA147-MAX($CA147:CA$258))/MAX($CA147:CA$258)</f>
        <v>-0.11477775639792194</v>
      </c>
    </row>
    <row r="148" spans="1:82" s="58" customFormat="1" x14ac:dyDescent="0.25">
      <c r="A148" s="54">
        <v>44035</v>
      </c>
      <c r="B148" s="55">
        <v>9.7010000000000005</v>
      </c>
      <c r="C148" s="55">
        <v>9.7089999999999996</v>
      </c>
      <c r="D148" s="55">
        <v>9.5530000000000008</v>
      </c>
      <c r="E148" s="55">
        <v>9.57</v>
      </c>
      <c r="F148" s="56">
        <f t="shared" si="100"/>
        <v>-1.1363636363636354E-2</v>
      </c>
      <c r="G148" s="57"/>
      <c r="H148" s="56"/>
      <c r="I148" s="17"/>
      <c r="J148" s="55">
        <f ca="1">AVERAGE(E148:OFFSET(E148,$J$3-1,0))</f>
        <v>9.6928000000000001</v>
      </c>
      <c r="K148" s="55">
        <f ca="1">AVERAGE(E148:OFFSET(E148,$K$3-1,0))</f>
        <v>9.4632666666666641</v>
      </c>
      <c r="M148" s="58">
        <f t="shared" ca="1" si="132"/>
        <v>0</v>
      </c>
      <c r="N148" s="58">
        <f t="shared" ca="1" si="101"/>
        <v>0</v>
      </c>
      <c r="O148" s="58">
        <f t="shared" ca="1" si="102"/>
        <v>1</v>
      </c>
      <c r="P148" s="58">
        <f t="shared" ca="1" si="142"/>
        <v>14</v>
      </c>
      <c r="R148" s="56">
        <f t="shared" ca="1" si="103"/>
        <v>0</v>
      </c>
      <c r="S148" s="76">
        <f t="shared" ca="1" si="104"/>
        <v>0</v>
      </c>
      <c r="T148" s="55">
        <f t="shared" ca="1" si="105"/>
        <v>514.899610857472</v>
      </c>
      <c r="U148" s="56">
        <f t="shared" ca="1" si="106"/>
        <v>-1.1363636363636354E-2</v>
      </c>
      <c r="V148" s="55">
        <f t="shared" ca="1" si="107"/>
        <v>4927.5892759060071</v>
      </c>
      <c r="W148" s="55">
        <f t="shared" ca="1" si="108"/>
        <v>0</v>
      </c>
      <c r="X148" s="55">
        <f ca="1">V148-MAX(V148:$V$258)</f>
        <v>-541.47990772480989</v>
      </c>
      <c r="Y148" s="56">
        <f ca="1">(V148-MAX(V148:$V$258))/MAX(V148:$V$258)</f>
        <v>-9.9007690256595199E-2</v>
      </c>
      <c r="Z148" s="56"/>
      <c r="AA148" s="17"/>
      <c r="AB148" s="55">
        <f ca="1">E148*(2/($AB$3+1))+IF(AB149=0,AVERAGE(E149:OFFSET(E149,$AB$3-1,0))*(1-(2/($AB$3+1))),AB149*(1-(2/($AB$3+1))))</f>
        <v>9.6668337781023226</v>
      </c>
      <c r="AC148" s="59">
        <f ca="1">E148*(2/($AC$3+1))+IF(AC149=0,AVERAGE(E149:OFFSET(E149,$AC$3-1,0))*(1-(2/($AC$3+1))),AC149*(1-(2/($AC$3+1))))</f>
        <v>9.4919019446055639</v>
      </c>
      <c r="AE148" s="58">
        <f t="shared" ca="1" si="133"/>
        <v>0</v>
      </c>
      <c r="AF148" s="58">
        <f t="shared" ca="1" si="109"/>
        <v>0</v>
      </c>
      <c r="AG148" s="58">
        <f t="shared" ca="1" si="110"/>
        <v>1</v>
      </c>
      <c r="AH148" s="58">
        <f t="shared" ca="1" si="143"/>
        <v>40</v>
      </c>
      <c r="AJ148" s="56">
        <f t="shared" ca="1" si="111"/>
        <v>0</v>
      </c>
      <c r="AK148" s="76">
        <f t="shared" ca="1" si="112"/>
        <v>0</v>
      </c>
      <c r="AL148" s="55">
        <f t="shared" ca="1" si="113"/>
        <v>548.42601733026208</v>
      </c>
      <c r="AM148" s="56">
        <f t="shared" ca="1" si="114"/>
        <v>-1.1363636363636354E-2</v>
      </c>
      <c r="AN148" s="55">
        <f t="shared" ca="1" si="115"/>
        <v>5248.436985850607</v>
      </c>
      <c r="AO148" s="55">
        <f t="shared" ca="1" si="116"/>
        <v>0</v>
      </c>
      <c r="AP148" s="55">
        <f ca="1">AN148-MAX(AN148:$AN$258)</f>
        <v>-451.90303828013566</v>
      </c>
      <c r="AQ148" s="56">
        <f ca="1">(AN148-MAX(AN148:$AN$258))/MAX(AN148:$AN$258)</f>
        <v>-7.9276505676351708E-2</v>
      </c>
      <c r="AS148" s="55">
        <f t="shared" si="117"/>
        <v>-0.10999999999999943</v>
      </c>
      <c r="AT148" s="55">
        <f t="shared" si="134"/>
        <v>0</v>
      </c>
      <c r="AU148" s="55">
        <f t="shared" si="135"/>
        <v>0.10999999999999943</v>
      </c>
      <c r="AV148" s="55">
        <f ca="1">IF(AV149=0,AVERAGE(AT148:OFFSET(AT148,$AZ$3-1,0)),(AV149*($AZ$3-1)+AT148)/$AZ$3)</f>
        <v>7.6244025990898676E-2</v>
      </c>
      <c r="AW148" s="55">
        <f ca="1">IF(AW149=0,AVERAGE(AU148:OFFSET(AU148,$AZ$3-1,0)),(AW149*($AZ$3-1)+AU148)/$AZ$3)</f>
        <v>7.1924190078133915E-2</v>
      </c>
      <c r="AX148" s="55">
        <f t="shared" ca="1" si="136"/>
        <v>1.0600609601313822</v>
      </c>
      <c r="AY148" s="55"/>
      <c r="AZ148" s="55">
        <f t="shared" ca="1" si="118"/>
        <v>51.45774715636454</v>
      </c>
      <c r="BB148" s="58">
        <f t="shared" ca="1" si="119"/>
        <v>0</v>
      </c>
      <c r="BC148" s="58">
        <f t="shared" ca="1" si="120"/>
        <v>0</v>
      </c>
      <c r="BD148" s="58">
        <f t="shared" ca="1" si="138"/>
        <v>1</v>
      </c>
      <c r="BE148" s="58">
        <f t="shared" ca="1" si="144"/>
        <v>40</v>
      </c>
      <c r="BG148" s="56">
        <f t="shared" ca="1" si="121"/>
        <v>0</v>
      </c>
      <c r="BH148" s="55">
        <f t="shared" ca="1" si="122"/>
        <v>0</v>
      </c>
      <c r="BI148" s="55">
        <f t="shared" ca="1" si="123"/>
        <v>548.42601733026208</v>
      </c>
      <c r="BJ148" s="56">
        <f t="shared" ca="1" si="124"/>
        <v>-1.1363636363636354E-2</v>
      </c>
      <c r="BK148" s="55">
        <f t="shared" ca="1" si="125"/>
        <v>5248.436985850607</v>
      </c>
      <c r="BL148" s="55">
        <f t="shared" ca="1" si="126"/>
        <v>0</v>
      </c>
      <c r="BM148" s="55">
        <f ca="1">BK148-MAX(BK148:$BK$258)</f>
        <v>-451.90303828013566</v>
      </c>
      <c r="BN148" s="56">
        <f ca="1">(BK148-MAX(BK148:$BK$258))/MAX(BK148:$BK$258)</f>
        <v>-7.9276505676351708E-2</v>
      </c>
      <c r="BO148" s="17"/>
      <c r="BP148" s="55">
        <f t="shared" ca="1" si="127"/>
        <v>-0.96243402669978773</v>
      </c>
      <c r="BR148" s="58">
        <f t="shared" ca="1" si="141"/>
        <v>0</v>
      </c>
      <c r="BS148" s="58">
        <f t="shared" ca="1" si="128"/>
        <v>0</v>
      </c>
      <c r="BT148" s="58">
        <f t="shared" ca="1" si="139"/>
        <v>0</v>
      </c>
      <c r="BU148" s="58">
        <f t="shared" ca="1" si="129"/>
        <v>40</v>
      </c>
      <c r="BW148" s="56">
        <f t="shared" ca="1" si="130"/>
        <v>0</v>
      </c>
      <c r="BX148" s="76">
        <f t="shared" ca="1" si="131"/>
        <v>0</v>
      </c>
      <c r="BY148" s="55">
        <f t="shared" ca="1" si="140"/>
        <v>0</v>
      </c>
      <c r="BZ148" s="56">
        <f t="shared" ca="1" si="137"/>
        <v>0</v>
      </c>
      <c r="CA148" s="55">
        <f t="shared" ca="1" si="98"/>
        <v>5046.0677854557398</v>
      </c>
      <c r="CB148" s="55">
        <f t="shared" ca="1" si="99"/>
        <v>0</v>
      </c>
      <c r="CC148" s="55">
        <f ca="1">CA148-MAX($CA148:CA$258)</f>
        <v>-654.27223867500288</v>
      </c>
      <c r="CD148" s="56">
        <f ca="1">(CA148-MAX($CA148:CA$258))/MAX($CA148:CA$258)</f>
        <v>-0.11477775639792194</v>
      </c>
    </row>
    <row r="149" spans="1:82" s="58" customFormat="1" x14ac:dyDescent="0.25">
      <c r="A149" s="54">
        <v>44034</v>
      </c>
      <c r="B149" s="55">
        <v>9.7970000000000006</v>
      </c>
      <c r="C149" s="55">
        <v>9.8290000000000006</v>
      </c>
      <c r="D149" s="55">
        <v>9.6379999999999999</v>
      </c>
      <c r="E149" s="55">
        <v>9.68</v>
      </c>
      <c r="F149" s="56">
        <f t="shared" si="100"/>
        <v>-1.3352359596371488E-2</v>
      </c>
      <c r="G149" s="57"/>
      <c r="H149" s="56"/>
      <c r="I149" s="17"/>
      <c r="J149" s="55">
        <f ca="1">AVERAGE(E149:OFFSET(E149,$J$3-1,0))</f>
        <v>9.7352000000000007</v>
      </c>
      <c r="K149" s="55">
        <f ca="1">AVERAGE(E149:OFFSET(E149,$K$3-1,0))</f>
        <v>9.4509666666666643</v>
      </c>
      <c r="M149" s="58">
        <f t="shared" ca="1" si="132"/>
        <v>0</v>
      </c>
      <c r="N149" s="58">
        <f t="shared" ca="1" si="101"/>
        <v>0</v>
      </c>
      <c r="O149" s="58">
        <f t="shared" ca="1" si="102"/>
        <v>1</v>
      </c>
      <c r="P149" s="58">
        <f t="shared" ca="1" si="142"/>
        <v>13</v>
      </c>
      <c r="R149" s="56">
        <f t="shared" ca="1" si="103"/>
        <v>0</v>
      </c>
      <c r="S149" s="76">
        <f t="shared" ca="1" si="104"/>
        <v>0</v>
      </c>
      <c r="T149" s="55">
        <f t="shared" ca="1" si="105"/>
        <v>514.899610857472</v>
      </c>
      <c r="U149" s="56">
        <f t="shared" ca="1" si="106"/>
        <v>-1.3352359596371488E-2</v>
      </c>
      <c r="V149" s="55">
        <f t="shared" ca="1" si="107"/>
        <v>4984.2282331003289</v>
      </c>
      <c r="W149" s="55">
        <f t="shared" ca="1" si="108"/>
        <v>0</v>
      </c>
      <c r="X149" s="55">
        <f ca="1">V149-MAX(V149:$V$258)</f>
        <v>-484.84095053048804</v>
      </c>
      <c r="Y149" s="56">
        <f ca="1">(V149-MAX(V149:$V$258))/MAX(V149:$V$258)</f>
        <v>-8.8651456811268722E-2</v>
      </c>
      <c r="Z149" s="56"/>
      <c r="AA149" s="17"/>
      <c r="AB149" s="55">
        <f ca="1">E149*(2/($AB$3+1))+IF(AB150=0,AVERAGE(E150:OFFSET(E150,$AB$3-1,0))*(1-(2/($AB$3+1))),AB150*(1-(2/($AB$3+1))))</f>
        <v>9.7152506671534837</v>
      </c>
      <c r="AC149" s="59">
        <f ca="1">E149*(2/($AC$3+1))+IF(AC150=0,AVERAGE(E150:OFFSET(E150,$AC$3-1,0))*(1-(2/($AC$3+1))),AC150*(1-(2/($AC$3+1))))</f>
        <v>9.4865158718197407</v>
      </c>
      <c r="AE149" s="58">
        <f t="shared" ca="1" si="133"/>
        <v>0</v>
      </c>
      <c r="AF149" s="58">
        <f t="shared" ca="1" si="109"/>
        <v>0</v>
      </c>
      <c r="AG149" s="58">
        <f t="shared" ca="1" si="110"/>
        <v>1</v>
      </c>
      <c r="AH149" s="58">
        <f t="shared" ca="1" si="143"/>
        <v>39</v>
      </c>
      <c r="AJ149" s="56">
        <f t="shared" ca="1" si="111"/>
        <v>0</v>
      </c>
      <c r="AK149" s="76">
        <f t="shared" ca="1" si="112"/>
        <v>0</v>
      </c>
      <c r="AL149" s="55">
        <f t="shared" ca="1" si="113"/>
        <v>548.42601733026208</v>
      </c>
      <c r="AM149" s="56">
        <f t="shared" ca="1" si="114"/>
        <v>-1.3352359596371488E-2</v>
      </c>
      <c r="AN149" s="55">
        <f t="shared" ca="1" si="115"/>
        <v>5308.7638477569353</v>
      </c>
      <c r="AO149" s="55">
        <f t="shared" ca="1" si="116"/>
        <v>0</v>
      </c>
      <c r="AP149" s="55">
        <f ca="1">AN149-MAX(AN149:$AN$258)</f>
        <v>-391.57617637380736</v>
      </c>
      <c r="AQ149" s="56">
        <f ca="1">(AN149-MAX(AN149:$AN$258))/MAX(AN149:$AN$258)</f>
        <v>-6.8693477005965037E-2</v>
      </c>
      <c r="AS149" s="55">
        <f t="shared" si="117"/>
        <v>-0.13100000000000023</v>
      </c>
      <c r="AT149" s="55">
        <f t="shared" si="134"/>
        <v>0</v>
      </c>
      <c r="AU149" s="55">
        <f t="shared" si="135"/>
        <v>0.13100000000000023</v>
      </c>
      <c r="AV149" s="55">
        <f ca="1">IF(AV150=0,AVERAGE(AT149:OFFSET(AT149,$AZ$3-1,0)),(AV150*($AZ$3-1)+AT149)/$AZ$3)</f>
        <v>8.2108951067121655E-2</v>
      </c>
      <c r="AW149" s="55">
        <f ca="1">IF(AW150=0,AVERAGE(AU149:OFFSET(AU149,$AZ$3-1,0)),(AW150*($AZ$3-1)+AU149)/$AZ$3)</f>
        <v>6.8995281622605806E-2</v>
      </c>
      <c r="AX149" s="55">
        <f t="shared" ca="1" si="136"/>
        <v>1.1900661775140757</v>
      </c>
      <c r="AY149" s="55"/>
      <c r="AZ149" s="55">
        <f t="shared" ca="1" si="118"/>
        <v>54.339279320997917</v>
      </c>
      <c r="BB149" s="58">
        <f t="shared" ca="1" si="119"/>
        <v>0</v>
      </c>
      <c r="BC149" s="58">
        <f t="shared" ca="1" si="120"/>
        <v>0</v>
      </c>
      <c r="BD149" s="58">
        <f t="shared" ca="1" si="138"/>
        <v>1</v>
      </c>
      <c r="BE149" s="58">
        <f t="shared" ca="1" si="144"/>
        <v>39</v>
      </c>
      <c r="BG149" s="56">
        <f t="shared" ca="1" si="121"/>
        <v>0</v>
      </c>
      <c r="BH149" s="55">
        <f t="shared" ca="1" si="122"/>
        <v>0</v>
      </c>
      <c r="BI149" s="55">
        <f t="shared" ca="1" si="123"/>
        <v>548.42601733026208</v>
      </c>
      <c r="BJ149" s="56">
        <f t="shared" ca="1" si="124"/>
        <v>-1.3352359596371488E-2</v>
      </c>
      <c r="BK149" s="55">
        <f t="shared" ca="1" si="125"/>
        <v>5308.7638477569353</v>
      </c>
      <c r="BL149" s="55">
        <f t="shared" ca="1" si="126"/>
        <v>0</v>
      </c>
      <c r="BM149" s="55">
        <f ca="1">BK149-MAX(BK149:$BK$258)</f>
        <v>-391.57617637380736</v>
      </c>
      <c r="BN149" s="56">
        <f ca="1">(BK149-MAX(BK149:$BK$258))/MAX(BK149:$BK$258)</f>
        <v>-6.8693477005965037E-2</v>
      </c>
      <c r="BO149" s="17"/>
      <c r="BP149" s="55">
        <f t="shared" ca="1" si="127"/>
        <v>-1.26478988168095</v>
      </c>
      <c r="BR149" s="58">
        <f t="shared" ca="1" si="141"/>
        <v>0</v>
      </c>
      <c r="BS149" s="58">
        <f t="shared" ca="1" si="128"/>
        <v>0</v>
      </c>
      <c r="BT149" s="58">
        <f t="shared" ca="1" si="139"/>
        <v>0</v>
      </c>
      <c r="BU149" s="58">
        <f t="shared" ca="1" si="129"/>
        <v>39</v>
      </c>
      <c r="BW149" s="56">
        <f t="shared" ca="1" si="130"/>
        <v>0</v>
      </c>
      <c r="BX149" s="76">
        <f t="shared" ca="1" si="131"/>
        <v>0</v>
      </c>
      <c r="BY149" s="55">
        <f t="shared" ca="1" si="140"/>
        <v>0</v>
      </c>
      <c r="BZ149" s="56">
        <f t="shared" ca="1" si="137"/>
        <v>0</v>
      </c>
      <c r="CA149" s="55">
        <f t="shared" ca="1" si="98"/>
        <v>5046.0677854557398</v>
      </c>
      <c r="CB149" s="55">
        <f t="shared" ca="1" si="99"/>
        <v>0</v>
      </c>
      <c r="CC149" s="55">
        <f ca="1">CA149-MAX($CA149:CA$258)</f>
        <v>-654.27223867500288</v>
      </c>
      <c r="CD149" s="56">
        <f ca="1">(CA149-MAX($CA149:CA$258))/MAX($CA149:CA$258)</f>
        <v>-0.11477775639792194</v>
      </c>
    </row>
    <row r="150" spans="1:82" s="58" customFormat="1" x14ac:dyDescent="0.25">
      <c r="A150" s="54">
        <v>44033</v>
      </c>
      <c r="B150" s="55">
        <v>9.8119999999999994</v>
      </c>
      <c r="C150" s="55">
        <v>10.08</v>
      </c>
      <c r="D150" s="55">
        <v>9.782</v>
      </c>
      <c r="E150" s="55">
        <v>9.8109999999999999</v>
      </c>
      <c r="F150" s="56">
        <f t="shared" si="100"/>
        <v>9.8816263510035363E-3</v>
      </c>
      <c r="G150" s="57"/>
      <c r="H150" s="56"/>
      <c r="I150" s="17"/>
      <c r="J150" s="55">
        <f ca="1">AVERAGE(E150:OFFSET(E150,$J$3-1,0))</f>
        <v>9.7517999999999994</v>
      </c>
      <c r="K150" s="55">
        <f ca="1">AVERAGE(E150:OFFSET(E150,$K$3-1,0))</f>
        <v>9.4580999999999982</v>
      </c>
      <c r="M150" s="58">
        <f t="shared" ca="1" si="132"/>
        <v>0</v>
      </c>
      <c r="N150" s="58">
        <f t="shared" ca="1" si="101"/>
        <v>0</v>
      </c>
      <c r="O150" s="58">
        <f t="shared" ca="1" si="102"/>
        <v>1</v>
      </c>
      <c r="P150" s="58">
        <f t="shared" ca="1" si="142"/>
        <v>12</v>
      </c>
      <c r="R150" s="56">
        <f t="shared" ca="1" si="103"/>
        <v>0</v>
      </c>
      <c r="S150" s="76">
        <f t="shared" ca="1" si="104"/>
        <v>0</v>
      </c>
      <c r="T150" s="55">
        <f t="shared" ca="1" si="105"/>
        <v>514.899610857472</v>
      </c>
      <c r="U150" s="56">
        <f t="shared" ca="1" si="106"/>
        <v>9.8816263510035363E-3</v>
      </c>
      <c r="V150" s="55">
        <f t="shared" ca="1" si="107"/>
        <v>5051.680082122658</v>
      </c>
      <c r="W150" s="55">
        <f t="shared" ca="1" si="108"/>
        <v>0</v>
      </c>
      <c r="X150" s="55">
        <f ca="1">V150-MAX(V150:$V$258)</f>
        <v>-417.389101508159</v>
      </c>
      <c r="Y150" s="56">
        <f ca="1">(V150-MAX(V150:$V$258))/MAX(V150:$V$258)</f>
        <v>-7.6318124253652586E-2</v>
      </c>
      <c r="Z150" s="56"/>
      <c r="AA150" s="17"/>
      <c r="AB150" s="55">
        <f ca="1">E150*(2/($AB$3+1))+IF(AB151=0,AVERAGE(E151:OFFSET(E151,$AB$3-1,0))*(1-(2/($AB$3+1))),AB151*(1-(2/($AB$3+1))))</f>
        <v>9.7328760007302257</v>
      </c>
      <c r="AC150" s="59">
        <f ca="1">E150*(2/($AC$3+1))+IF(AC151=0,AVERAGE(E151:OFFSET(E151,$AC$3-1,0))*(1-(2/($AC$3+1))),AC151*(1-(2/($AC$3+1))))</f>
        <v>9.4731721388417913</v>
      </c>
      <c r="AE150" s="58">
        <f t="shared" ca="1" si="133"/>
        <v>0</v>
      </c>
      <c r="AF150" s="58">
        <f t="shared" ca="1" si="109"/>
        <v>0</v>
      </c>
      <c r="AG150" s="58">
        <f t="shared" ca="1" si="110"/>
        <v>1</v>
      </c>
      <c r="AH150" s="58">
        <f t="shared" ca="1" si="143"/>
        <v>38</v>
      </c>
      <c r="AJ150" s="56">
        <f t="shared" ca="1" si="111"/>
        <v>0</v>
      </c>
      <c r="AK150" s="76">
        <f t="shared" ca="1" si="112"/>
        <v>0</v>
      </c>
      <c r="AL150" s="55">
        <f t="shared" ca="1" si="113"/>
        <v>548.42601733026208</v>
      </c>
      <c r="AM150" s="56">
        <f t="shared" ca="1" si="114"/>
        <v>9.8816263510035363E-3</v>
      </c>
      <c r="AN150" s="55">
        <f t="shared" ca="1" si="115"/>
        <v>5380.6076560272004</v>
      </c>
      <c r="AO150" s="55">
        <f t="shared" ca="1" si="116"/>
        <v>0</v>
      </c>
      <c r="AP150" s="55">
        <f ca="1">AN150-MAX(AN150:$AN$258)</f>
        <v>-319.73236810354229</v>
      </c>
      <c r="AQ150" s="56">
        <f ca="1">(AN150-MAX(AN150:$AN$258))/MAX(AN150:$AN$258)</f>
        <v>-5.6090051953049759E-2</v>
      </c>
      <c r="AS150" s="55">
        <f t="shared" si="117"/>
        <v>9.6000000000000085E-2</v>
      </c>
      <c r="AT150" s="55">
        <f t="shared" si="134"/>
        <v>9.6000000000000085E-2</v>
      </c>
      <c r="AU150" s="55">
        <f t="shared" si="135"/>
        <v>0</v>
      </c>
      <c r="AV150" s="55">
        <f ca="1">IF(AV151=0,AVERAGE(AT150:OFFSET(AT150,$AZ$3-1,0)),(AV151*($AZ$3-1)+AT150)/$AZ$3)</f>
        <v>8.8425024226131008E-2</v>
      </c>
      <c r="AW150" s="55">
        <f ca="1">IF(AW151=0,AVERAGE(AU150:OFFSET(AU150,$AZ$3-1,0)),(AW151*($AZ$3-1)+AU150)/$AZ$3)</f>
        <v>6.4225687901267772E-2</v>
      </c>
      <c r="AX150" s="55">
        <f t="shared" ca="1" si="136"/>
        <v>1.3767859421305717</v>
      </c>
      <c r="AY150" s="55"/>
      <c r="AZ150" s="55">
        <f t="shared" ca="1" si="118"/>
        <v>57.926375182798701</v>
      </c>
      <c r="BB150" s="58">
        <f t="shared" ca="1" si="119"/>
        <v>0</v>
      </c>
      <c r="BC150" s="58">
        <f t="shared" ca="1" si="120"/>
        <v>0</v>
      </c>
      <c r="BD150" s="58">
        <f t="shared" ca="1" si="138"/>
        <v>1</v>
      </c>
      <c r="BE150" s="58">
        <f t="shared" ca="1" si="144"/>
        <v>38</v>
      </c>
      <c r="BG150" s="56">
        <f t="shared" ca="1" si="121"/>
        <v>0</v>
      </c>
      <c r="BH150" s="55">
        <f t="shared" ca="1" si="122"/>
        <v>0</v>
      </c>
      <c r="BI150" s="55">
        <f t="shared" ca="1" si="123"/>
        <v>548.42601733026208</v>
      </c>
      <c r="BJ150" s="56">
        <f t="shared" ca="1" si="124"/>
        <v>9.8816263510035363E-3</v>
      </c>
      <c r="BK150" s="55">
        <f t="shared" ca="1" si="125"/>
        <v>5380.6076560272004</v>
      </c>
      <c r="BL150" s="55">
        <f t="shared" ca="1" si="126"/>
        <v>0</v>
      </c>
      <c r="BM150" s="55">
        <f ca="1">BK150-MAX(BK150:$BK$258)</f>
        <v>-319.73236810354229</v>
      </c>
      <c r="BN150" s="56">
        <f ca="1">(BK150-MAX(BK150:$BK$258))/MAX(BK150:$BK$258)</f>
        <v>-5.6090051953049759E-2</v>
      </c>
      <c r="BO150" s="17"/>
      <c r="BP150" s="55">
        <f t="shared" ca="1" si="127"/>
        <v>4.0844472734988369</v>
      </c>
      <c r="BR150" s="58">
        <f t="shared" ca="1" si="141"/>
        <v>0</v>
      </c>
      <c r="BS150" s="58">
        <f t="shared" ca="1" si="128"/>
        <v>0</v>
      </c>
      <c r="BT150" s="58">
        <f t="shared" ca="1" si="139"/>
        <v>0</v>
      </c>
      <c r="BU150" s="58">
        <f t="shared" ca="1" si="129"/>
        <v>38</v>
      </c>
      <c r="BW150" s="56">
        <f t="shared" ca="1" si="130"/>
        <v>0</v>
      </c>
      <c r="BX150" s="76">
        <f t="shared" ca="1" si="131"/>
        <v>0</v>
      </c>
      <c r="BY150" s="55">
        <f t="shared" ca="1" si="140"/>
        <v>0</v>
      </c>
      <c r="BZ150" s="56">
        <f t="shared" ca="1" si="137"/>
        <v>0</v>
      </c>
      <c r="CA150" s="55">
        <f t="shared" ca="1" si="98"/>
        <v>5046.0677854557398</v>
      </c>
      <c r="CB150" s="55">
        <f t="shared" ca="1" si="99"/>
        <v>0</v>
      </c>
      <c r="CC150" s="55">
        <f ca="1">CA150-MAX($CA150:CA$258)</f>
        <v>-654.27223867500288</v>
      </c>
      <c r="CD150" s="56">
        <f ca="1">(CA150-MAX($CA150:CA$258))/MAX($CA150:CA$258)</f>
        <v>-0.11477775639792194</v>
      </c>
    </row>
    <row r="151" spans="1:82" s="58" customFormat="1" x14ac:dyDescent="0.25">
      <c r="A151" s="54">
        <v>44032</v>
      </c>
      <c r="B151" s="55">
        <v>9.6170000000000009</v>
      </c>
      <c r="C151" s="55">
        <v>9.7370000000000001</v>
      </c>
      <c r="D151" s="55">
        <v>9.5510000000000002</v>
      </c>
      <c r="E151" s="55">
        <v>9.7149999999999999</v>
      </c>
      <c r="F151" s="56">
        <f t="shared" si="100"/>
        <v>2.7869529314614727E-3</v>
      </c>
      <c r="G151" s="57"/>
      <c r="H151" s="56"/>
      <c r="I151" s="17"/>
      <c r="J151" s="55">
        <f ca="1">AVERAGE(E151:OFFSET(E151,$J$3-1,0))</f>
        <v>9.7146000000000008</v>
      </c>
      <c r="K151" s="55">
        <f ca="1">AVERAGE(E151:OFFSET(E151,$K$3-1,0))</f>
        <v>9.4655999999999985</v>
      </c>
      <c r="M151" s="58">
        <f t="shared" ca="1" si="132"/>
        <v>0</v>
      </c>
      <c r="N151" s="58">
        <f t="shared" ca="1" si="101"/>
        <v>0</v>
      </c>
      <c r="O151" s="58">
        <f t="shared" ca="1" si="102"/>
        <v>1</v>
      </c>
      <c r="P151" s="58">
        <f t="shared" ca="1" si="142"/>
        <v>11</v>
      </c>
      <c r="R151" s="56">
        <f t="shared" ca="1" si="103"/>
        <v>0</v>
      </c>
      <c r="S151" s="76">
        <f t="shared" ca="1" si="104"/>
        <v>0</v>
      </c>
      <c r="T151" s="55">
        <f t="shared" ca="1" si="105"/>
        <v>514.899610857472</v>
      </c>
      <c r="U151" s="56">
        <f t="shared" ca="1" si="106"/>
        <v>2.7869529314614727E-3</v>
      </c>
      <c r="V151" s="55">
        <f t="shared" ca="1" si="107"/>
        <v>5002.2497194803409</v>
      </c>
      <c r="W151" s="55">
        <f t="shared" ca="1" si="108"/>
        <v>0</v>
      </c>
      <c r="X151" s="55">
        <f ca="1">V151-MAX(V151:$V$258)</f>
        <v>-466.81946415047605</v>
      </c>
      <c r="Y151" s="56">
        <f ca="1">(V151-MAX(V151:$V$258))/MAX(V151:$V$258)</f>
        <v>-8.5356291624119299E-2</v>
      </c>
      <c r="Z151" s="56"/>
      <c r="AA151" s="17"/>
      <c r="AB151" s="55">
        <f ca="1">E151*(2/($AB$3+1))+IF(AB152=0,AVERAGE(E152:OFFSET(E152,$AB$3-1,0))*(1-(2/($AB$3+1))),AB152*(1-(2/($AB$3+1))))</f>
        <v>9.6938140010953386</v>
      </c>
      <c r="AC151" s="59">
        <f ca="1">E151*(2/($AC$3+1))+IF(AC152=0,AVERAGE(E152:OFFSET(E152,$AC$3-1,0))*(1-(2/($AC$3+1))),AC152*(1-(2/($AC$3+1))))</f>
        <v>9.4498736656584654</v>
      </c>
      <c r="AE151" s="58">
        <f t="shared" ca="1" si="133"/>
        <v>0</v>
      </c>
      <c r="AF151" s="58">
        <f t="shared" ca="1" si="109"/>
        <v>0</v>
      </c>
      <c r="AG151" s="58">
        <f t="shared" ca="1" si="110"/>
        <v>1</v>
      </c>
      <c r="AH151" s="58">
        <f t="shared" ca="1" si="143"/>
        <v>37</v>
      </c>
      <c r="AJ151" s="56">
        <f t="shared" ca="1" si="111"/>
        <v>0</v>
      </c>
      <c r="AK151" s="76">
        <f t="shared" ca="1" si="112"/>
        <v>0</v>
      </c>
      <c r="AL151" s="55">
        <f t="shared" ca="1" si="113"/>
        <v>548.42601733026208</v>
      </c>
      <c r="AM151" s="56">
        <f t="shared" ca="1" si="114"/>
        <v>2.7869529314614727E-3</v>
      </c>
      <c r="AN151" s="55">
        <f t="shared" ca="1" si="115"/>
        <v>5327.9587583634957</v>
      </c>
      <c r="AO151" s="55">
        <f t="shared" ca="1" si="116"/>
        <v>0</v>
      </c>
      <c r="AP151" s="55">
        <f ca="1">AN151-MAX(AN151:$AN$258)</f>
        <v>-372.38126576724699</v>
      </c>
      <c r="AQ151" s="56">
        <f ca="1">(AN151-MAX(AN151:$AN$258))/MAX(AN151:$AN$258)</f>
        <v>-6.5326149701750852E-2</v>
      </c>
      <c r="AS151" s="55">
        <f t="shared" si="117"/>
        <v>2.6999999999999247E-2</v>
      </c>
      <c r="AT151" s="55">
        <f t="shared" si="134"/>
        <v>2.6999999999999247E-2</v>
      </c>
      <c r="AU151" s="55">
        <f t="shared" si="135"/>
        <v>0</v>
      </c>
      <c r="AV151" s="55">
        <f ca="1">IF(AV152=0,AVERAGE(AT151:OFFSET(AT151,$AZ$3-1,0)),(AV152*($AZ$3-1)+AT151)/$AZ$3)</f>
        <v>8.7842333781987247E-2</v>
      </c>
      <c r="AW151" s="55">
        <f ca="1">IF(AW152=0,AVERAGE(AU151:OFFSET(AU151,$AZ$3-1,0)),(AW152*($AZ$3-1)+AU151)/$AZ$3)</f>
        <v>6.9166125432134518E-2</v>
      </c>
      <c r="AX151" s="55">
        <f t="shared" ca="1" si="136"/>
        <v>1.2700195830425363</v>
      </c>
      <c r="AY151" s="55"/>
      <c r="AZ151" s="55">
        <f t="shared" ca="1" si="118"/>
        <v>55.947516599848576</v>
      </c>
      <c r="BB151" s="58">
        <f t="shared" ca="1" si="119"/>
        <v>0</v>
      </c>
      <c r="BC151" s="58">
        <f t="shared" ca="1" si="120"/>
        <v>0</v>
      </c>
      <c r="BD151" s="58">
        <f t="shared" ca="1" si="138"/>
        <v>1</v>
      </c>
      <c r="BE151" s="58">
        <f t="shared" ca="1" si="144"/>
        <v>37</v>
      </c>
      <c r="BG151" s="56">
        <f t="shared" ca="1" si="121"/>
        <v>0</v>
      </c>
      <c r="BH151" s="55">
        <f t="shared" ca="1" si="122"/>
        <v>0</v>
      </c>
      <c r="BI151" s="55">
        <f t="shared" ca="1" si="123"/>
        <v>548.42601733026208</v>
      </c>
      <c r="BJ151" s="56">
        <f t="shared" ca="1" si="124"/>
        <v>2.7869529314614727E-3</v>
      </c>
      <c r="BK151" s="55">
        <f t="shared" ca="1" si="125"/>
        <v>5327.9587583634957</v>
      </c>
      <c r="BL151" s="55">
        <f t="shared" ca="1" si="126"/>
        <v>0</v>
      </c>
      <c r="BM151" s="55">
        <f ca="1">BK151-MAX(BK151:$BK$258)</f>
        <v>-372.38126576724699</v>
      </c>
      <c r="BN151" s="56">
        <f ca="1">(BK151-MAX(BK151:$BK$258))/MAX(BK151:$BK$258)</f>
        <v>-6.5326149701750852E-2</v>
      </c>
      <c r="BO151" s="17"/>
      <c r="BP151" s="55">
        <f t="shared" ca="1" si="127"/>
        <v>1.7064489112227799</v>
      </c>
      <c r="BR151" s="58">
        <f t="shared" ca="1" si="141"/>
        <v>0</v>
      </c>
      <c r="BS151" s="58">
        <f t="shared" ca="1" si="128"/>
        <v>0</v>
      </c>
      <c r="BT151" s="58">
        <f t="shared" ca="1" si="139"/>
        <v>0</v>
      </c>
      <c r="BU151" s="58">
        <f t="shared" ca="1" si="129"/>
        <v>37</v>
      </c>
      <c r="BW151" s="56">
        <f t="shared" ca="1" si="130"/>
        <v>0</v>
      </c>
      <c r="BX151" s="76">
        <f t="shared" ca="1" si="131"/>
        <v>0</v>
      </c>
      <c r="BY151" s="55">
        <f t="shared" ca="1" si="140"/>
        <v>0</v>
      </c>
      <c r="BZ151" s="56">
        <f t="shared" ca="1" si="137"/>
        <v>0</v>
      </c>
      <c r="CA151" s="55">
        <f t="shared" ca="1" si="98"/>
        <v>5046.0677854557398</v>
      </c>
      <c r="CB151" s="55">
        <f t="shared" ca="1" si="99"/>
        <v>0</v>
      </c>
      <c r="CC151" s="55">
        <f ca="1">CA151-MAX($CA151:CA$258)</f>
        <v>-654.27223867500288</v>
      </c>
      <c r="CD151" s="56">
        <f ca="1">(CA151-MAX($CA151:CA$258))/MAX($CA151:CA$258)</f>
        <v>-0.11477775639792194</v>
      </c>
    </row>
    <row r="152" spans="1:82" s="58" customFormat="1" x14ac:dyDescent="0.25">
      <c r="A152" s="54">
        <v>44029</v>
      </c>
      <c r="B152" s="55">
        <v>9.7850000000000001</v>
      </c>
      <c r="C152" s="55">
        <v>9.7850000000000001</v>
      </c>
      <c r="D152" s="55">
        <v>9.6280000000000001</v>
      </c>
      <c r="E152" s="55">
        <v>9.6880000000000006</v>
      </c>
      <c r="F152" s="56">
        <f t="shared" si="100"/>
        <v>-9.6094868125127242E-3</v>
      </c>
      <c r="G152" s="57"/>
      <c r="H152" s="56"/>
      <c r="I152" s="17"/>
      <c r="J152" s="55">
        <f ca="1">AVERAGE(E152:OFFSET(E152,$J$3-1,0))</f>
        <v>9.7026000000000003</v>
      </c>
      <c r="K152" s="55">
        <f ca="1">AVERAGE(E152:OFFSET(E152,$K$3-1,0))</f>
        <v>9.4882333333333317</v>
      </c>
      <c r="M152" s="58">
        <f t="shared" ca="1" si="132"/>
        <v>0</v>
      </c>
      <c r="N152" s="58">
        <f t="shared" ca="1" si="101"/>
        <v>0</v>
      </c>
      <c r="O152" s="58">
        <f t="shared" ca="1" si="102"/>
        <v>1</v>
      </c>
      <c r="P152" s="58">
        <f t="shared" ca="1" si="142"/>
        <v>10</v>
      </c>
      <c r="R152" s="56">
        <f t="shared" ca="1" si="103"/>
        <v>0</v>
      </c>
      <c r="S152" s="76">
        <f t="shared" ca="1" si="104"/>
        <v>0</v>
      </c>
      <c r="T152" s="55">
        <f t="shared" ca="1" si="105"/>
        <v>514.899610857472</v>
      </c>
      <c r="U152" s="56">
        <f t="shared" ca="1" si="106"/>
        <v>-9.6094868125127242E-3</v>
      </c>
      <c r="V152" s="55">
        <f t="shared" ca="1" si="107"/>
        <v>4988.3474299871896</v>
      </c>
      <c r="W152" s="55">
        <f t="shared" ca="1" si="108"/>
        <v>0</v>
      </c>
      <c r="X152" s="55">
        <f ca="1">V152-MAX(V152:$V$258)</f>
        <v>-480.72175364362738</v>
      </c>
      <c r="Y152" s="56">
        <f ca="1">(V152-MAX(V152:$V$258))/MAX(V152:$V$258)</f>
        <v>-8.7898276197062988E-2</v>
      </c>
      <c r="Z152" s="56"/>
      <c r="AA152" s="17"/>
      <c r="AB152" s="55">
        <f ca="1">E152*(2/($AB$3+1))+IF(AB153=0,AVERAGE(E153:OFFSET(E153,$AB$3-1,0))*(1-(2/($AB$3+1))),AB153*(1-(2/($AB$3+1))))</f>
        <v>9.6832210016430071</v>
      </c>
      <c r="AC152" s="59">
        <f ca="1">E152*(2/($AC$3+1))+IF(AC153=0,AVERAGE(E153:OFFSET(E153,$AC$3-1,0))*(1-(2/($AC$3+1))),AC153*(1-(2/($AC$3+1))))</f>
        <v>9.4315890908762903</v>
      </c>
      <c r="AE152" s="58">
        <f t="shared" ca="1" si="133"/>
        <v>0</v>
      </c>
      <c r="AF152" s="58">
        <f t="shared" ca="1" si="109"/>
        <v>0</v>
      </c>
      <c r="AG152" s="58">
        <f t="shared" ca="1" si="110"/>
        <v>1</v>
      </c>
      <c r="AH152" s="58">
        <f t="shared" ca="1" si="143"/>
        <v>36</v>
      </c>
      <c r="AJ152" s="56">
        <f t="shared" ca="1" si="111"/>
        <v>0</v>
      </c>
      <c r="AK152" s="76">
        <f t="shared" ca="1" si="112"/>
        <v>0</v>
      </c>
      <c r="AL152" s="55">
        <f t="shared" ca="1" si="113"/>
        <v>548.42601733026208</v>
      </c>
      <c r="AM152" s="56">
        <f t="shared" ca="1" si="114"/>
        <v>-9.6094868125127242E-3</v>
      </c>
      <c r="AN152" s="55">
        <f t="shared" ca="1" si="115"/>
        <v>5313.1512558955792</v>
      </c>
      <c r="AO152" s="55">
        <f t="shared" ca="1" si="116"/>
        <v>0</v>
      </c>
      <c r="AP152" s="55">
        <f ca="1">AN152-MAX(AN152:$AN$258)</f>
        <v>-387.18876823516348</v>
      </c>
      <c r="AQ152" s="56">
        <f ca="1">(AN152-MAX(AN152:$AN$258))/MAX(AN152:$AN$258)</f>
        <v>-6.7923802193572955E-2</v>
      </c>
      <c r="AS152" s="55">
        <f t="shared" si="117"/>
        <v>-9.3999999999999417E-2</v>
      </c>
      <c r="AT152" s="55">
        <f t="shared" si="134"/>
        <v>0</v>
      </c>
      <c r="AU152" s="55">
        <f t="shared" si="135"/>
        <v>9.3999999999999417E-2</v>
      </c>
      <c r="AV152" s="55">
        <f ca="1">IF(AV153=0,AVERAGE(AT152:OFFSET(AT152,$AZ$3-1,0)),(AV153*($AZ$3-1)+AT152)/$AZ$3)</f>
        <v>9.2522513303678625E-2</v>
      </c>
      <c r="AW152" s="55">
        <f ca="1">IF(AW153=0,AVERAGE(AU152:OFFSET(AU152,$AZ$3-1,0)),(AW153*($AZ$3-1)+AU152)/$AZ$3)</f>
        <v>7.4486596619221787E-2</v>
      </c>
      <c r="AX152" s="55">
        <f t="shared" ca="1" si="136"/>
        <v>1.2421364044414205</v>
      </c>
      <c r="AY152" s="55"/>
      <c r="AZ152" s="55">
        <f t="shared" ca="1" si="118"/>
        <v>55.399680500298182</v>
      </c>
      <c r="BB152" s="58">
        <f t="shared" ca="1" si="119"/>
        <v>0</v>
      </c>
      <c r="BC152" s="58">
        <f t="shared" ca="1" si="120"/>
        <v>0</v>
      </c>
      <c r="BD152" s="58">
        <f t="shared" ca="1" si="138"/>
        <v>1</v>
      </c>
      <c r="BE152" s="58">
        <f t="shared" ca="1" si="144"/>
        <v>36</v>
      </c>
      <c r="BG152" s="56">
        <f t="shared" ca="1" si="121"/>
        <v>0</v>
      </c>
      <c r="BH152" s="55">
        <f t="shared" ca="1" si="122"/>
        <v>0</v>
      </c>
      <c r="BI152" s="55">
        <f t="shared" ca="1" si="123"/>
        <v>548.42601733026208</v>
      </c>
      <c r="BJ152" s="56">
        <f t="shared" ca="1" si="124"/>
        <v>-9.6094868125127242E-3</v>
      </c>
      <c r="BK152" s="55">
        <f t="shared" ca="1" si="125"/>
        <v>5313.1512558955792</v>
      </c>
      <c r="BL152" s="55">
        <f t="shared" ca="1" si="126"/>
        <v>0</v>
      </c>
      <c r="BM152" s="55">
        <f ca="1">BK152-MAX(BK152:$BK$258)</f>
        <v>-387.18876823516348</v>
      </c>
      <c r="BN152" s="56">
        <f ca="1">(BK152-MAX(BK152:$BK$258))/MAX(BK152:$BK$258)</f>
        <v>-6.7923802193572955E-2</v>
      </c>
      <c r="BO152" s="17"/>
      <c r="BP152" s="55">
        <f t="shared" ca="1" si="127"/>
        <v>5.637335077963157</v>
      </c>
      <c r="BR152" s="58">
        <f t="shared" ca="1" si="141"/>
        <v>0</v>
      </c>
      <c r="BS152" s="58">
        <f t="shared" ca="1" si="128"/>
        <v>0</v>
      </c>
      <c r="BT152" s="58">
        <f t="shared" ca="1" si="139"/>
        <v>0</v>
      </c>
      <c r="BU152" s="58">
        <f t="shared" ca="1" si="129"/>
        <v>36</v>
      </c>
      <c r="BW152" s="56">
        <f t="shared" ca="1" si="130"/>
        <v>0</v>
      </c>
      <c r="BX152" s="76">
        <f t="shared" ca="1" si="131"/>
        <v>0</v>
      </c>
      <c r="BY152" s="55">
        <f t="shared" ca="1" si="140"/>
        <v>0</v>
      </c>
      <c r="BZ152" s="56">
        <f t="shared" ca="1" si="137"/>
        <v>0</v>
      </c>
      <c r="CA152" s="55">
        <f t="shared" ca="1" si="98"/>
        <v>5046.0677854557398</v>
      </c>
      <c r="CB152" s="55">
        <f t="shared" ca="1" si="99"/>
        <v>0</v>
      </c>
      <c r="CC152" s="55">
        <f ca="1">CA152-MAX($CA152:CA$258)</f>
        <v>-654.27223867500288</v>
      </c>
      <c r="CD152" s="56">
        <f ca="1">(CA152-MAX($CA152:CA$258))/MAX($CA152:CA$258)</f>
        <v>-0.11477775639792194</v>
      </c>
    </row>
    <row r="153" spans="1:82" s="58" customFormat="1" x14ac:dyDescent="0.25">
      <c r="A153" s="54">
        <v>44028</v>
      </c>
      <c r="B153" s="55">
        <v>9.7330000000000005</v>
      </c>
      <c r="C153" s="55">
        <v>9.8179999999999996</v>
      </c>
      <c r="D153" s="55">
        <v>9.6980000000000004</v>
      </c>
      <c r="E153" s="55">
        <v>9.782</v>
      </c>
      <c r="F153" s="56">
        <f t="shared" si="100"/>
        <v>1.9461231178941052E-3</v>
      </c>
      <c r="G153" s="57"/>
      <c r="H153" s="56"/>
      <c r="I153" s="17"/>
      <c r="J153" s="55">
        <f ca="1">AVERAGE(E153:OFFSET(E153,$J$3-1,0))</f>
        <v>9.6660000000000004</v>
      </c>
      <c r="K153" s="55">
        <f ca="1">AVERAGE(E153:OFFSET(E153,$K$3-1,0))</f>
        <v>9.5060999999999982</v>
      </c>
      <c r="M153" s="58">
        <f t="shared" ca="1" si="132"/>
        <v>0</v>
      </c>
      <c r="N153" s="58">
        <f t="shared" ca="1" si="101"/>
        <v>0</v>
      </c>
      <c r="O153" s="58">
        <f t="shared" ca="1" si="102"/>
        <v>1</v>
      </c>
      <c r="P153" s="58">
        <f t="shared" ca="1" si="142"/>
        <v>9</v>
      </c>
      <c r="R153" s="56">
        <f t="shared" ca="1" si="103"/>
        <v>0</v>
      </c>
      <c r="S153" s="76">
        <f t="shared" ca="1" si="104"/>
        <v>0</v>
      </c>
      <c r="T153" s="55">
        <f t="shared" ca="1" si="105"/>
        <v>514.899610857472</v>
      </c>
      <c r="U153" s="56">
        <f t="shared" ca="1" si="106"/>
        <v>1.9461231178941052E-3</v>
      </c>
      <c r="V153" s="55">
        <f t="shared" ca="1" si="107"/>
        <v>5036.7479934077919</v>
      </c>
      <c r="W153" s="55">
        <f t="shared" ca="1" si="108"/>
        <v>0</v>
      </c>
      <c r="X153" s="55">
        <f ca="1">V153-MAX(V153:$V$258)</f>
        <v>-432.32119022302504</v>
      </c>
      <c r="Y153" s="56">
        <f ca="1">(V153-MAX(V153:$V$258))/MAX(V153:$V$258)</f>
        <v>-7.9048403980147633E-2</v>
      </c>
      <c r="Z153" s="56"/>
      <c r="AA153" s="17"/>
      <c r="AB153" s="55">
        <f ca="1">E153*(2/($AB$3+1))+IF(AB154=0,AVERAGE(E154:OFFSET(E154,$AB$3-1,0))*(1-(2/($AB$3+1))),AB154*(1-(2/($AB$3+1))))</f>
        <v>9.6808315024645086</v>
      </c>
      <c r="AC153" s="59">
        <f ca="1">E153*(2/($AC$3+1))+IF(AC154=0,AVERAGE(E154:OFFSET(E154,$AC$3-1,0))*(1-(2/($AC$3+1))),AC154*(1-(2/($AC$3+1))))</f>
        <v>9.4139055799022398</v>
      </c>
      <c r="AE153" s="58">
        <f t="shared" ca="1" si="133"/>
        <v>0</v>
      </c>
      <c r="AF153" s="58">
        <f t="shared" ca="1" si="109"/>
        <v>0</v>
      </c>
      <c r="AG153" s="58">
        <f t="shared" ca="1" si="110"/>
        <v>1</v>
      </c>
      <c r="AH153" s="58">
        <f t="shared" ca="1" si="143"/>
        <v>35</v>
      </c>
      <c r="AJ153" s="56">
        <f t="shared" ca="1" si="111"/>
        <v>0</v>
      </c>
      <c r="AK153" s="76">
        <f t="shared" ca="1" si="112"/>
        <v>0</v>
      </c>
      <c r="AL153" s="55">
        <f t="shared" ca="1" si="113"/>
        <v>548.42601733026208</v>
      </c>
      <c r="AM153" s="56">
        <f t="shared" ca="1" si="114"/>
        <v>1.9461231178941052E-3</v>
      </c>
      <c r="AN153" s="55">
        <f t="shared" ca="1" si="115"/>
        <v>5364.7033015246234</v>
      </c>
      <c r="AO153" s="55">
        <f t="shared" ca="1" si="116"/>
        <v>0</v>
      </c>
      <c r="AP153" s="55">
        <f ca="1">AN153-MAX(AN153:$AN$258)</f>
        <v>-335.63672260611929</v>
      </c>
      <c r="AQ153" s="56">
        <f ca="1">(AN153-MAX(AN153:$AN$258))/MAX(AN153:$AN$258)</f>
        <v>-5.8880123147969803E-2</v>
      </c>
      <c r="AS153" s="55">
        <f t="shared" si="117"/>
        <v>1.9000000000000128E-2</v>
      </c>
      <c r="AT153" s="55">
        <f t="shared" si="134"/>
        <v>1.9000000000000128E-2</v>
      </c>
      <c r="AU153" s="55">
        <f t="shared" si="135"/>
        <v>0</v>
      </c>
      <c r="AV153" s="55">
        <f ca="1">IF(AV154=0,AVERAGE(AT153:OFFSET(AT153,$AZ$3-1,0)),(AV154*($AZ$3-1)+AT153)/$AZ$3)</f>
        <v>9.9639629711653896E-2</v>
      </c>
      <c r="AW153" s="55">
        <f ca="1">IF(AW154=0,AVERAGE(AU153:OFFSET(AU153,$AZ$3-1,0)),(AW154*($AZ$3-1)+AU153)/$AZ$3)</f>
        <v>7.2985565589931217E-2</v>
      </c>
      <c r="AX153" s="55">
        <f t="shared" ca="1" si="136"/>
        <v>1.3651963769312732</v>
      </c>
      <c r="AY153" s="55"/>
      <c r="AZ153" s="55">
        <f t="shared" ca="1" si="118"/>
        <v>57.720212589812469</v>
      </c>
      <c r="BB153" s="58">
        <f t="shared" ca="1" si="119"/>
        <v>0</v>
      </c>
      <c r="BC153" s="58">
        <f t="shared" ca="1" si="120"/>
        <v>0</v>
      </c>
      <c r="BD153" s="58">
        <f t="shared" ca="1" si="138"/>
        <v>1</v>
      </c>
      <c r="BE153" s="58">
        <f t="shared" ca="1" si="144"/>
        <v>35</v>
      </c>
      <c r="BG153" s="56">
        <f t="shared" ca="1" si="121"/>
        <v>0</v>
      </c>
      <c r="BH153" s="55">
        <f t="shared" ca="1" si="122"/>
        <v>0</v>
      </c>
      <c r="BI153" s="55">
        <f t="shared" ca="1" si="123"/>
        <v>548.42601733026208</v>
      </c>
      <c r="BJ153" s="56">
        <f t="shared" ca="1" si="124"/>
        <v>1.9461231178941052E-3</v>
      </c>
      <c r="BK153" s="55">
        <f t="shared" ca="1" si="125"/>
        <v>5364.7033015246234</v>
      </c>
      <c r="BL153" s="55">
        <f t="shared" ca="1" si="126"/>
        <v>0</v>
      </c>
      <c r="BM153" s="55">
        <f ca="1">BK153-MAX(BK153:$BK$258)</f>
        <v>-335.63672260611929</v>
      </c>
      <c r="BN153" s="56">
        <f ca="1">(BK153-MAX(BK153:$BK$258))/MAX(BK153:$BK$258)</f>
        <v>-5.8880123147969803E-2</v>
      </c>
      <c r="BO153" s="17"/>
      <c r="BP153" s="55">
        <f t="shared" ca="1" si="127"/>
        <v>6.0494362532523827</v>
      </c>
      <c r="BR153" s="58">
        <f t="shared" ca="1" si="141"/>
        <v>0</v>
      </c>
      <c r="BS153" s="58">
        <f t="shared" ca="1" si="128"/>
        <v>0</v>
      </c>
      <c r="BT153" s="58">
        <f t="shared" ca="1" si="139"/>
        <v>0</v>
      </c>
      <c r="BU153" s="58">
        <f t="shared" ca="1" si="129"/>
        <v>35</v>
      </c>
      <c r="BW153" s="56">
        <f t="shared" ca="1" si="130"/>
        <v>0</v>
      </c>
      <c r="BX153" s="76">
        <f t="shared" ca="1" si="131"/>
        <v>0</v>
      </c>
      <c r="BY153" s="55">
        <f t="shared" ca="1" si="140"/>
        <v>0</v>
      </c>
      <c r="BZ153" s="56">
        <f t="shared" ca="1" si="137"/>
        <v>0</v>
      </c>
      <c r="CA153" s="55">
        <f t="shared" ref="CA153:CA216" ca="1" si="145">CA154*(1+BZ153)</f>
        <v>5046.0677854557398</v>
      </c>
      <c r="CB153" s="55">
        <f t="shared" ca="1" si="99"/>
        <v>0</v>
      </c>
      <c r="CC153" s="55">
        <f ca="1">CA153-MAX($CA153:CA$258)</f>
        <v>-654.27223867500288</v>
      </c>
      <c r="CD153" s="56">
        <f ca="1">(CA153-MAX($CA153:CA$258))/MAX($CA153:CA$258)</f>
        <v>-0.11477775639792194</v>
      </c>
    </row>
    <row r="154" spans="1:82" s="58" customFormat="1" x14ac:dyDescent="0.25">
      <c r="A154" s="54">
        <v>44027</v>
      </c>
      <c r="B154" s="55">
        <v>9.6890000000000001</v>
      </c>
      <c r="C154" s="55">
        <v>9.8049999999999997</v>
      </c>
      <c r="D154" s="55">
        <v>9.5489999999999995</v>
      </c>
      <c r="E154" s="55">
        <v>9.7629999999999999</v>
      </c>
      <c r="F154" s="56">
        <f t="shared" si="100"/>
        <v>1.4337662337662316E-2</v>
      </c>
      <c r="G154" s="57"/>
      <c r="H154" s="56"/>
      <c r="I154" s="17"/>
      <c r="J154" s="55">
        <f ca="1">AVERAGE(E154:OFFSET(E154,$J$3-1,0))</f>
        <v>9.5682000000000009</v>
      </c>
      <c r="K154" s="55">
        <f ca="1">AVERAGE(E154:OFFSET(E154,$K$3-1,0))</f>
        <v>9.5014333333333312</v>
      </c>
      <c r="M154" s="58">
        <f t="shared" ca="1" si="132"/>
        <v>0</v>
      </c>
      <c r="N154" s="58">
        <f t="shared" ca="1" si="101"/>
        <v>0</v>
      </c>
      <c r="O154" s="58">
        <f t="shared" ca="1" si="102"/>
        <v>1</v>
      </c>
      <c r="P154" s="58">
        <f t="shared" ca="1" si="142"/>
        <v>8</v>
      </c>
      <c r="R154" s="56">
        <f t="shared" ca="1" si="103"/>
        <v>0</v>
      </c>
      <c r="S154" s="76">
        <f t="shared" ca="1" si="104"/>
        <v>0</v>
      </c>
      <c r="T154" s="55">
        <f t="shared" ca="1" si="105"/>
        <v>514.899610857472</v>
      </c>
      <c r="U154" s="56">
        <f t="shared" ca="1" si="106"/>
        <v>1.4337662337662316E-2</v>
      </c>
      <c r="V154" s="55">
        <f t="shared" ca="1" si="107"/>
        <v>5026.9649008014994</v>
      </c>
      <c r="W154" s="55">
        <f t="shared" ca="1" si="108"/>
        <v>0</v>
      </c>
      <c r="X154" s="55">
        <f ca="1">V154-MAX(V154:$V$258)</f>
        <v>-442.10428282931753</v>
      </c>
      <c r="Y154" s="56">
        <f ca="1">(V154-MAX(V154:$V$258))/MAX(V154:$V$258)</f>
        <v>-8.0837207938885935E-2</v>
      </c>
      <c r="Z154" s="56"/>
      <c r="AA154" s="17"/>
      <c r="AB154" s="55">
        <f ca="1">E154*(2/($AB$3+1))+IF(AB155=0,AVERAGE(E155:OFFSET(E155,$AB$3-1,0))*(1-(2/($AB$3+1))),AB155*(1-(2/($AB$3+1))))</f>
        <v>9.630247253696762</v>
      </c>
      <c r="AC154" s="59">
        <f ca="1">E154*(2/($AC$3+1))+IF(AC155=0,AVERAGE(E155:OFFSET(E155,$AC$3-1,0))*(1-(2/($AC$3+1))),AC155*(1-(2/($AC$3+1))))</f>
        <v>9.3885197578265327</v>
      </c>
      <c r="AE154" s="58">
        <f t="shared" ca="1" si="133"/>
        <v>0</v>
      </c>
      <c r="AF154" s="58">
        <f t="shared" ca="1" si="109"/>
        <v>0</v>
      </c>
      <c r="AG154" s="58">
        <f t="shared" ca="1" si="110"/>
        <v>1</v>
      </c>
      <c r="AH154" s="58">
        <f t="shared" ca="1" si="143"/>
        <v>34</v>
      </c>
      <c r="AJ154" s="56">
        <f t="shared" ca="1" si="111"/>
        <v>0</v>
      </c>
      <c r="AK154" s="76">
        <f t="shared" ca="1" si="112"/>
        <v>0</v>
      </c>
      <c r="AL154" s="55">
        <f t="shared" ca="1" si="113"/>
        <v>548.42601733026208</v>
      </c>
      <c r="AM154" s="56">
        <f t="shared" ca="1" si="114"/>
        <v>1.4337662337662316E-2</v>
      </c>
      <c r="AN154" s="55">
        <f t="shared" ca="1" si="115"/>
        <v>5354.283207195348</v>
      </c>
      <c r="AO154" s="55">
        <f t="shared" ca="1" si="116"/>
        <v>0</v>
      </c>
      <c r="AP154" s="55">
        <f ca="1">AN154-MAX(AN154:$AN$258)</f>
        <v>-346.05681693539464</v>
      </c>
      <c r="AQ154" s="56">
        <f ca="1">(AN154-MAX(AN154:$AN$258))/MAX(AN154:$AN$258)</f>
        <v>-6.0708100827400309E-2</v>
      </c>
      <c r="AS154" s="55">
        <f t="shared" si="117"/>
        <v>0.1379999999999999</v>
      </c>
      <c r="AT154" s="55">
        <f t="shared" si="134"/>
        <v>0.1379999999999999</v>
      </c>
      <c r="AU154" s="55">
        <f t="shared" si="135"/>
        <v>0</v>
      </c>
      <c r="AV154" s="55">
        <f ca="1">IF(AV155=0,AVERAGE(AT154:OFFSET(AT154,$AZ$3-1,0)),(AV155*($AZ$3-1)+AT154)/$AZ$3)</f>
        <v>0.10584267815101189</v>
      </c>
      <c r="AW154" s="55">
        <f ca="1">IF(AW155=0,AVERAGE(AU154:OFFSET(AU154,$AZ$3-1,0)),(AW155*($AZ$3-1)+AU154)/$AZ$3)</f>
        <v>7.8599839866079768E-2</v>
      </c>
      <c r="AX154" s="55">
        <f t="shared" ca="1" si="136"/>
        <v>1.3466017021325885</v>
      </c>
      <c r="AY154" s="55"/>
      <c r="AZ154" s="55">
        <f t="shared" ca="1" si="118"/>
        <v>57.385183898434853</v>
      </c>
      <c r="BB154" s="58">
        <f t="shared" ca="1" si="119"/>
        <v>0</v>
      </c>
      <c r="BC154" s="58">
        <f t="shared" ca="1" si="120"/>
        <v>0</v>
      </c>
      <c r="BD154" s="58">
        <f t="shared" ca="1" si="138"/>
        <v>1</v>
      </c>
      <c r="BE154" s="58">
        <f t="shared" ca="1" si="144"/>
        <v>34</v>
      </c>
      <c r="BG154" s="56">
        <f t="shared" ca="1" si="121"/>
        <v>0</v>
      </c>
      <c r="BH154" s="55">
        <f t="shared" ca="1" si="122"/>
        <v>0</v>
      </c>
      <c r="BI154" s="55">
        <f t="shared" ca="1" si="123"/>
        <v>548.42601733026208</v>
      </c>
      <c r="BJ154" s="56">
        <f t="shared" ca="1" si="124"/>
        <v>1.4337662337662316E-2</v>
      </c>
      <c r="BK154" s="55">
        <f t="shared" ca="1" si="125"/>
        <v>5354.283207195348</v>
      </c>
      <c r="BL154" s="55">
        <f t="shared" ca="1" si="126"/>
        <v>0</v>
      </c>
      <c r="BM154" s="55">
        <f ca="1">BK154-MAX(BK154:$BK$258)</f>
        <v>-346.05681693539464</v>
      </c>
      <c r="BN154" s="56">
        <f ca="1">(BK154-MAX(BK154:$BK$258))/MAX(BK154:$BK$258)</f>
        <v>-6.0708100827400309E-2</v>
      </c>
      <c r="BO154" s="17"/>
      <c r="BP154" s="55">
        <f t="shared" ca="1" si="127"/>
        <v>5.2047413793103514</v>
      </c>
      <c r="BR154" s="58">
        <f t="shared" ca="1" si="141"/>
        <v>0</v>
      </c>
      <c r="BS154" s="58">
        <f t="shared" ca="1" si="128"/>
        <v>0</v>
      </c>
      <c r="BT154" s="58">
        <f t="shared" ca="1" si="139"/>
        <v>0</v>
      </c>
      <c r="BU154" s="58">
        <f t="shared" ca="1" si="129"/>
        <v>34</v>
      </c>
      <c r="BW154" s="56">
        <f t="shared" ca="1" si="130"/>
        <v>0</v>
      </c>
      <c r="BX154" s="76">
        <f t="shared" ca="1" si="131"/>
        <v>0</v>
      </c>
      <c r="BY154" s="55">
        <f t="shared" ca="1" si="140"/>
        <v>0</v>
      </c>
      <c r="BZ154" s="56">
        <f t="shared" ca="1" si="137"/>
        <v>0</v>
      </c>
      <c r="CA154" s="55">
        <f t="shared" ca="1" si="145"/>
        <v>5046.0677854557398</v>
      </c>
      <c r="CB154" s="55">
        <f t="shared" ca="1" si="99"/>
        <v>0</v>
      </c>
      <c r="CC154" s="55">
        <f ca="1">CA154-MAX($CA154:CA$258)</f>
        <v>-654.27223867500288</v>
      </c>
      <c r="CD154" s="56">
        <f ca="1">(CA154-MAX($CA154:CA$258))/MAX($CA154:CA$258)</f>
        <v>-0.11477775639792194</v>
      </c>
    </row>
    <row r="155" spans="1:82" s="58" customFormat="1" x14ac:dyDescent="0.25">
      <c r="A155" s="54">
        <v>44026</v>
      </c>
      <c r="B155" s="55">
        <v>9.5429999999999993</v>
      </c>
      <c r="C155" s="55">
        <v>9.6769999999999996</v>
      </c>
      <c r="D155" s="55">
        <v>9.4939999999999998</v>
      </c>
      <c r="E155" s="55">
        <v>9.625</v>
      </c>
      <c r="F155" s="56">
        <f t="shared" si="100"/>
        <v>-3.1071983428274663E-3</v>
      </c>
      <c r="G155" s="57"/>
      <c r="H155" s="56"/>
      <c r="I155" s="17"/>
      <c r="J155" s="55">
        <f ca="1">AVERAGE(E155:OFFSET(E155,$J$3-1,0))</f>
        <v>9.5145999999999997</v>
      </c>
      <c r="K155" s="55">
        <f ca="1">AVERAGE(E155:OFFSET(E155,$K$3-1,0))</f>
        <v>9.4971999999999994</v>
      </c>
      <c r="M155" s="58">
        <f t="shared" ca="1" si="132"/>
        <v>0</v>
      </c>
      <c r="N155" s="58">
        <f t="shared" ca="1" si="101"/>
        <v>0</v>
      </c>
      <c r="O155" s="58">
        <f t="shared" ca="1" si="102"/>
        <v>1</v>
      </c>
      <c r="P155" s="58">
        <f t="shared" ca="1" si="142"/>
        <v>7</v>
      </c>
      <c r="R155" s="56">
        <f t="shared" ca="1" si="103"/>
        <v>0</v>
      </c>
      <c r="S155" s="76">
        <f t="shared" ca="1" si="104"/>
        <v>0</v>
      </c>
      <c r="T155" s="55">
        <f t="shared" ca="1" si="105"/>
        <v>514.899610857472</v>
      </c>
      <c r="U155" s="56">
        <f t="shared" ca="1" si="106"/>
        <v>-3.1071983428274663E-3</v>
      </c>
      <c r="V155" s="55">
        <f t="shared" ca="1" si="107"/>
        <v>4955.908754503168</v>
      </c>
      <c r="W155" s="55">
        <f t="shared" ca="1" si="108"/>
        <v>0</v>
      </c>
      <c r="X155" s="55">
        <f ca="1">V155-MAX(V155:$V$258)</f>
        <v>-513.16042912764897</v>
      </c>
      <c r="Y155" s="56">
        <f ca="1">(V155-MAX(V155:$V$258))/MAX(V155:$V$258)</f>
        <v>-9.3829573533931954E-2</v>
      </c>
      <c r="Z155" s="56"/>
      <c r="AA155" s="17"/>
      <c r="AB155" s="55">
        <f ca="1">E155*(2/($AB$3+1))+IF(AB156=0,AVERAGE(E156:OFFSET(E156,$AB$3-1,0))*(1-(2/($AB$3+1))),AB156*(1-(2/($AB$3+1))))</f>
        <v>9.5638708805451422</v>
      </c>
      <c r="AC155" s="59">
        <f ca="1">E155*(2/($AC$3+1))+IF(AC156=0,AVERAGE(E156:OFFSET(E156,$AC$3-1,0))*(1-(2/($AC$3+1))),AC156*(1-(2/($AC$3+1))))</f>
        <v>9.362693534228363</v>
      </c>
      <c r="AE155" s="58">
        <f t="shared" ca="1" si="133"/>
        <v>0</v>
      </c>
      <c r="AF155" s="58">
        <f t="shared" ca="1" si="109"/>
        <v>0</v>
      </c>
      <c r="AG155" s="58">
        <f t="shared" ca="1" si="110"/>
        <v>1</v>
      </c>
      <c r="AH155" s="58">
        <f t="shared" ca="1" si="143"/>
        <v>33</v>
      </c>
      <c r="AJ155" s="56">
        <f t="shared" ca="1" si="111"/>
        <v>0</v>
      </c>
      <c r="AK155" s="76">
        <f t="shared" ca="1" si="112"/>
        <v>0</v>
      </c>
      <c r="AL155" s="55">
        <f t="shared" ca="1" si="113"/>
        <v>548.42601733026208</v>
      </c>
      <c r="AM155" s="56">
        <f t="shared" ca="1" si="114"/>
        <v>-3.1071983428274663E-3</v>
      </c>
      <c r="AN155" s="55">
        <f t="shared" ca="1" si="115"/>
        <v>5278.6004168037716</v>
      </c>
      <c r="AO155" s="55">
        <f t="shared" ca="1" si="116"/>
        <v>0</v>
      </c>
      <c r="AP155" s="55">
        <f ca="1">AN155-MAX(AN155:$AN$258)</f>
        <v>-421.73960732697105</v>
      </c>
      <c r="AQ155" s="56">
        <f ca="1">(AN155-MAX(AN155:$AN$258))/MAX(AN155:$AN$258)</f>
        <v>-7.3984991341158296E-2</v>
      </c>
      <c r="AS155" s="55">
        <f t="shared" si="117"/>
        <v>-2.9999999999999361E-2</v>
      </c>
      <c r="AT155" s="55">
        <f t="shared" si="134"/>
        <v>0</v>
      </c>
      <c r="AU155" s="55">
        <f t="shared" si="135"/>
        <v>2.9999999999999361E-2</v>
      </c>
      <c r="AV155" s="55">
        <f ca="1">IF(AV156=0,AVERAGE(AT155:OFFSET(AT155,$AZ$3-1,0)),(AV156*($AZ$3-1)+AT155)/$AZ$3)</f>
        <v>0.10336903800878204</v>
      </c>
      <c r="AW155" s="55">
        <f ca="1">IF(AW156=0,AVERAGE(AU155:OFFSET(AU155,$AZ$3-1,0)),(AW156*($AZ$3-1)+AU155)/$AZ$3)</f>
        <v>8.4645981394239747E-2</v>
      </c>
      <c r="AX155" s="55">
        <f t="shared" ca="1" si="136"/>
        <v>1.2211925044301799</v>
      </c>
      <c r="AY155" s="55"/>
      <c r="AZ155" s="55">
        <f t="shared" ca="1" si="118"/>
        <v>54.979138548077444</v>
      </c>
      <c r="BB155" s="58">
        <f t="shared" ca="1" si="119"/>
        <v>0</v>
      </c>
      <c r="BC155" s="58">
        <f t="shared" ca="1" si="120"/>
        <v>0</v>
      </c>
      <c r="BD155" s="58">
        <f t="shared" ca="1" si="138"/>
        <v>1</v>
      </c>
      <c r="BE155" s="58">
        <f t="shared" ca="1" si="144"/>
        <v>33</v>
      </c>
      <c r="BG155" s="56">
        <f t="shared" ca="1" si="121"/>
        <v>0</v>
      </c>
      <c r="BH155" s="55">
        <f t="shared" ca="1" si="122"/>
        <v>0</v>
      </c>
      <c r="BI155" s="55">
        <f t="shared" ca="1" si="123"/>
        <v>548.42601733026208</v>
      </c>
      <c r="BJ155" s="56">
        <f t="shared" ca="1" si="124"/>
        <v>-3.1071983428274663E-3</v>
      </c>
      <c r="BK155" s="55">
        <f t="shared" ca="1" si="125"/>
        <v>5278.6004168037716</v>
      </c>
      <c r="BL155" s="55">
        <f t="shared" ca="1" si="126"/>
        <v>0</v>
      </c>
      <c r="BM155" s="55">
        <f ca="1">BK155-MAX(BK155:$BK$258)</f>
        <v>-421.73960732697105</v>
      </c>
      <c r="BN155" s="56">
        <f ca="1">(BK155-MAX(BK155:$BK$258))/MAX(BK155:$BK$258)</f>
        <v>-7.3984991341158296E-2</v>
      </c>
      <c r="BO155" s="17"/>
      <c r="BP155" s="55">
        <f t="shared" ca="1" si="127"/>
        <v>5.9905296773483219</v>
      </c>
      <c r="BR155" s="58">
        <f t="shared" ca="1" si="141"/>
        <v>0</v>
      </c>
      <c r="BS155" s="58">
        <f t="shared" ca="1" si="128"/>
        <v>0</v>
      </c>
      <c r="BT155" s="58">
        <f t="shared" ca="1" si="139"/>
        <v>0</v>
      </c>
      <c r="BU155" s="58">
        <f t="shared" ca="1" si="129"/>
        <v>33</v>
      </c>
      <c r="BW155" s="56">
        <f t="shared" ca="1" si="130"/>
        <v>0</v>
      </c>
      <c r="BX155" s="76">
        <f t="shared" ca="1" si="131"/>
        <v>0</v>
      </c>
      <c r="BY155" s="55">
        <f t="shared" ca="1" si="140"/>
        <v>0</v>
      </c>
      <c r="BZ155" s="56">
        <f t="shared" ca="1" si="137"/>
        <v>0</v>
      </c>
      <c r="CA155" s="55">
        <f t="shared" ca="1" si="145"/>
        <v>5046.0677854557398</v>
      </c>
      <c r="CB155" s="55">
        <f t="shared" ca="1" si="99"/>
        <v>0</v>
      </c>
      <c r="CC155" s="55">
        <f ca="1">CA155-MAX($CA155:CA$258)</f>
        <v>-654.27223867500288</v>
      </c>
      <c r="CD155" s="56">
        <f ca="1">(CA155-MAX($CA155:CA$258))/MAX($CA155:CA$258)</f>
        <v>-0.11477775639792194</v>
      </c>
    </row>
    <row r="156" spans="1:82" s="58" customFormat="1" x14ac:dyDescent="0.25">
      <c r="A156" s="54">
        <v>44025</v>
      </c>
      <c r="B156" s="55">
        <v>9.6980000000000004</v>
      </c>
      <c r="C156" s="55">
        <v>9.7100000000000009</v>
      </c>
      <c r="D156" s="55">
        <v>9.5500000000000007</v>
      </c>
      <c r="E156" s="55">
        <v>9.6549999999999994</v>
      </c>
      <c r="F156" s="56">
        <f t="shared" si="100"/>
        <v>1.5781167806417473E-2</v>
      </c>
      <c r="G156" s="57"/>
      <c r="H156" s="56"/>
      <c r="I156" s="17"/>
      <c r="J156" s="55">
        <f ca="1">AVERAGE(E156:OFFSET(E156,$J$3-1,0))</f>
        <v>9.5222000000000016</v>
      </c>
      <c r="K156" s="55">
        <f ca="1">AVERAGE(E156:OFFSET(E156,$K$3-1,0))</f>
        <v>9.4852333333333334</v>
      </c>
      <c r="M156" s="58">
        <f t="shared" ca="1" si="132"/>
        <v>0</v>
      </c>
      <c r="N156" s="58">
        <f t="shared" ca="1" si="101"/>
        <v>0</v>
      </c>
      <c r="O156" s="58">
        <f t="shared" ca="1" si="102"/>
        <v>1</v>
      </c>
      <c r="P156" s="58">
        <f t="shared" ca="1" si="142"/>
        <v>6</v>
      </c>
      <c r="R156" s="56">
        <f t="shared" ca="1" si="103"/>
        <v>0</v>
      </c>
      <c r="S156" s="76">
        <f t="shared" ca="1" si="104"/>
        <v>0</v>
      </c>
      <c r="T156" s="55">
        <f t="shared" ca="1" si="105"/>
        <v>514.899610857472</v>
      </c>
      <c r="U156" s="56">
        <f t="shared" ca="1" si="106"/>
        <v>1.5781167806417473E-2</v>
      </c>
      <c r="V156" s="55">
        <f t="shared" ca="1" si="107"/>
        <v>4971.3557428288914</v>
      </c>
      <c r="W156" s="55">
        <f t="shared" ca="1" si="108"/>
        <v>0</v>
      </c>
      <c r="X156" s="55">
        <f ca="1">V156-MAX(V156:$V$258)</f>
        <v>-497.71344080192557</v>
      </c>
      <c r="Y156" s="56">
        <f ca="1">(V156-MAX(V156:$V$258))/MAX(V156:$V$258)</f>
        <v>-9.1005146230661235E-2</v>
      </c>
      <c r="Z156" s="56"/>
      <c r="AA156" s="17"/>
      <c r="AB156" s="55">
        <f ca="1">E156*(2/($AB$3+1))+IF(AB157=0,AVERAGE(E157:OFFSET(E157,$AB$3-1,0))*(1-(2/($AB$3+1))),AB157*(1-(2/($AB$3+1))))</f>
        <v>9.5333063208177133</v>
      </c>
      <c r="AC156" s="59">
        <f ca="1">E156*(2/($AC$3+1))+IF(AC157=0,AVERAGE(E157:OFFSET(E157,$AC$3-1,0))*(1-(2/($AC$3+1))),AC157*(1-(2/($AC$3+1))))</f>
        <v>9.344603433140664</v>
      </c>
      <c r="AE156" s="58">
        <f t="shared" ca="1" si="133"/>
        <v>0</v>
      </c>
      <c r="AF156" s="58">
        <f t="shared" ca="1" si="109"/>
        <v>0</v>
      </c>
      <c r="AG156" s="58">
        <f t="shared" ca="1" si="110"/>
        <v>1</v>
      </c>
      <c r="AH156" s="58">
        <f t="shared" ca="1" si="143"/>
        <v>32</v>
      </c>
      <c r="AJ156" s="56">
        <f t="shared" ca="1" si="111"/>
        <v>0</v>
      </c>
      <c r="AK156" s="76">
        <f t="shared" ca="1" si="112"/>
        <v>0</v>
      </c>
      <c r="AL156" s="55">
        <f t="shared" ca="1" si="113"/>
        <v>548.42601733026208</v>
      </c>
      <c r="AM156" s="56">
        <f t="shared" ca="1" si="114"/>
        <v>1.5781167806417473E-2</v>
      </c>
      <c r="AN156" s="55">
        <f t="shared" ca="1" si="115"/>
        <v>5295.0531973236793</v>
      </c>
      <c r="AO156" s="55">
        <f t="shared" ca="1" si="116"/>
        <v>0</v>
      </c>
      <c r="AP156" s="55">
        <f ca="1">AN156-MAX(AN156:$AN$258)</f>
        <v>-405.28682680706333</v>
      </c>
      <c r="AQ156" s="56">
        <f ca="1">(AN156-MAX(AN156:$AN$258))/MAX(AN156:$AN$258)</f>
        <v>-7.1098710794689199E-2</v>
      </c>
      <c r="AS156" s="55">
        <f t="shared" si="117"/>
        <v>0.14999999999999858</v>
      </c>
      <c r="AT156" s="55">
        <f t="shared" si="134"/>
        <v>0.14999999999999858</v>
      </c>
      <c r="AU156" s="55">
        <f t="shared" si="135"/>
        <v>0</v>
      </c>
      <c r="AV156" s="55">
        <f ca="1">IF(AV157=0,AVERAGE(AT156:OFFSET(AT156,$AZ$3-1,0)),(AV157*($AZ$3-1)+AT156)/$AZ$3)</f>
        <v>0.11132050247099605</v>
      </c>
      <c r="AW156" s="55">
        <f ca="1">IF(AW157=0,AVERAGE(AU156:OFFSET(AU156,$AZ$3-1,0)),(AW157*($AZ$3-1)+AU156)/$AZ$3)</f>
        <v>8.884951842456594E-2</v>
      </c>
      <c r="AX156" s="55">
        <f t="shared" ca="1" si="136"/>
        <v>1.2529105891047476</v>
      </c>
      <c r="AY156" s="55"/>
      <c r="AZ156" s="55">
        <f t="shared" ca="1" si="118"/>
        <v>55.612974396938853</v>
      </c>
      <c r="BB156" s="58">
        <f t="shared" ca="1" si="119"/>
        <v>0</v>
      </c>
      <c r="BC156" s="58">
        <f t="shared" ca="1" si="120"/>
        <v>0</v>
      </c>
      <c r="BD156" s="58">
        <f t="shared" ca="1" si="138"/>
        <v>1</v>
      </c>
      <c r="BE156" s="58">
        <f t="shared" ca="1" si="144"/>
        <v>32</v>
      </c>
      <c r="BG156" s="56">
        <f t="shared" ca="1" si="121"/>
        <v>0</v>
      </c>
      <c r="BH156" s="55">
        <f t="shared" ca="1" si="122"/>
        <v>0</v>
      </c>
      <c r="BI156" s="55">
        <f t="shared" ca="1" si="123"/>
        <v>548.42601733026208</v>
      </c>
      <c r="BJ156" s="56">
        <f t="shared" ca="1" si="124"/>
        <v>1.5781167806417473E-2</v>
      </c>
      <c r="BK156" s="55">
        <f t="shared" ca="1" si="125"/>
        <v>5295.0531973236793</v>
      </c>
      <c r="BL156" s="55">
        <f t="shared" ca="1" si="126"/>
        <v>0</v>
      </c>
      <c r="BM156" s="55">
        <f ca="1">BK156-MAX(BK156:$BK$258)</f>
        <v>-405.28682680706333</v>
      </c>
      <c r="BN156" s="56">
        <f ca="1">(BK156-MAX(BK156:$BK$258))/MAX(BK156:$BK$258)</f>
        <v>-7.1098710794689199E-2</v>
      </c>
      <c r="BO156" s="17"/>
      <c r="BP156" s="55">
        <f t="shared" ca="1" si="127"/>
        <v>4.2318903163122146</v>
      </c>
      <c r="BR156" s="58">
        <f t="shared" ca="1" si="141"/>
        <v>0</v>
      </c>
      <c r="BS156" s="58">
        <f t="shared" ca="1" si="128"/>
        <v>0</v>
      </c>
      <c r="BT156" s="58">
        <f t="shared" ca="1" si="139"/>
        <v>0</v>
      </c>
      <c r="BU156" s="58">
        <f t="shared" ca="1" si="129"/>
        <v>32</v>
      </c>
      <c r="BW156" s="56">
        <f t="shared" ca="1" si="130"/>
        <v>0</v>
      </c>
      <c r="BX156" s="76">
        <f t="shared" ca="1" si="131"/>
        <v>0</v>
      </c>
      <c r="BY156" s="55">
        <f t="shared" ca="1" si="140"/>
        <v>0</v>
      </c>
      <c r="BZ156" s="56">
        <f t="shared" ca="1" si="137"/>
        <v>0</v>
      </c>
      <c r="CA156" s="55">
        <f t="shared" ca="1" si="145"/>
        <v>5046.0677854557398</v>
      </c>
      <c r="CB156" s="55">
        <f t="shared" ca="1" si="99"/>
        <v>0</v>
      </c>
      <c r="CC156" s="55">
        <f ca="1">CA156-MAX($CA156:CA$258)</f>
        <v>-654.27223867500288</v>
      </c>
      <c r="CD156" s="56">
        <f ca="1">(CA156-MAX($CA156:CA$258))/MAX($CA156:CA$258)</f>
        <v>-0.11477775639792194</v>
      </c>
    </row>
    <row r="157" spans="1:82" s="58" customFormat="1" x14ac:dyDescent="0.25">
      <c r="A157" s="54">
        <v>44022</v>
      </c>
      <c r="B157" s="55">
        <v>9.2270000000000003</v>
      </c>
      <c r="C157" s="55">
        <v>9.5050000000000008</v>
      </c>
      <c r="D157" s="55">
        <v>9.2189999999999994</v>
      </c>
      <c r="E157" s="55">
        <v>9.5050000000000008</v>
      </c>
      <c r="F157" s="56">
        <f t="shared" si="100"/>
        <v>2.2812869902077093E-2</v>
      </c>
      <c r="G157" s="57"/>
      <c r="H157" s="56"/>
      <c r="I157" s="17"/>
      <c r="J157" s="55">
        <f ca="1">AVERAGE(E157:OFFSET(E157,$J$3-1,0))</f>
        <v>9.5520000000000014</v>
      </c>
      <c r="K157" s="55">
        <f ca="1">AVERAGE(E157:OFFSET(E157,$K$3-1,0))</f>
        <v>9.4558</v>
      </c>
      <c r="M157" s="58">
        <f t="shared" ca="1" si="132"/>
        <v>0</v>
      </c>
      <c r="N157" s="58">
        <f t="shared" ca="1" si="101"/>
        <v>0</v>
      </c>
      <c r="O157" s="58">
        <f t="shared" ca="1" si="102"/>
        <v>1</v>
      </c>
      <c r="P157" s="58">
        <f t="shared" ca="1" si="142"/>
        <v>5</v>
      </c>
      <c r="R157" s="56">
        <f t="shared" ca="1" si="103"/>
        <v>0</v>
      </c>
      <c r="S157" s="76">
        <f t="shared" ca="1" si="104"/>
        <v>0</v>
      </c>
      <c r="T157" s="55">
        <f t="shared" ca="1" si="105"/>
        <v>514.899610857472</v>
      </c>
      <c r="U157" s="56">
        <f t="shared" ca="1" si="106"/>
        <v>2.2812869902077093E-2</v>
      </c>
      <c r="V157" s="55">
        <f t="shared" ca="1" si="107"/>
        <v>4894.1208012002717</v>
      </c>
      <c r="W157" s="55">
        <f t="shared" ca="1" si="108"/>
        <v>0</v>
      </c>
      <c r="X157" s="55">
        <f ca="1">V157-MAX(V157:$V$258)</f>
        <v>-574.94838243054528</v>
      </c>
      <c r="Y157" s="56">
        <f ca="1">(V157-MAX(V157:$V$258))/MAX(V157:$V$258)</f>
        <v>-0.10512728274701534</v>
      </c>
      <c r="Z157" s="56"/>
      <c r="AA157" s="17"/>
      <c r="AB157" s="55">
        <f ca="1">E157*(2/($AB$3+1))+IF(AB158=0,AVERAGE(E158:OFFSET(E158,$AB$3-1,0))*(1-(2/($AB$3+1))),AB158*(1-(2/($AB$3+1))))</f>
        <v>9.4724594812265703</v>
      </c>
      <c r="AC157" s="59">
        <f ca="1">E157*(2/($AC$3+1))+IF(AC158=0,AVERAGE(E158:OFFSET(E158,$AC$3-1,0))*(1-(2/($AC$3+1))),AC158*(1-(2/($AC$3+1))))</f>
        <v>9.3231967733572603</v>
      </c>
      <c r="AE157" s="58">
        <f t="shared" ca="1" si="133"/>
        <v>0</v>
      </c>
      <c r="AF157" s="58">
        <f t="shared" ca="1" si="109"/>
        <v>0</v>
      </c>
      <c r="AG157" s="58">
        <f t="shared" ca="1" si="110"/>
        <v>1</v>
      </c>
      <c r="AH157" s="58">
        <f t="shared" ca="1" si="143"/>
        <v>31</v>
      </c>
      <c r="AJ157" s="56">
        <f t="shared" ca="1" si="111"/>
        <v>0</v>
      </c>
      <c r="AK157" s="76">
        <f t="shared" ca="1" si="112"/>
        <v>0</v>
      </c>
      <c r="AL157" s="55">
        <f t="shared" ca="1" si="113"/>
        <v>548.42601733026208</v>
      </c>
      <c r="AM157" s="56">
        <f t="shared" ca="1" si="114"/>
        <v>2.2812869902077093E-2</v>
      </c>
      <c r="AN157" s="55">
        <f t="shared" ca="1" si="115"/>
        <v>5212.7892947241407</v>
      </c>
      <c r="AO157" s="55">
        <f t="shared" ca="1" si="116"/>
        <v>0</v>
      </c>
      <c r="AP157" s="55">
        <f ca="1">AN157-MAX(AN157:$AN$258)</f>
        <v>-487.55072940660193</v>
      </c>
      <c r="AQ157" s="56">
        <f ca="1">(AN157-MAX(AN157:$AN$258))/MAX(AN157:$AN$258)</f>
        <v>-8.5530113527034657E-2</v>
      </c>
      <c r="AS157" s="55">
        <f t="shared" si="117"/>
        <v>0.21200000000000152</v>
      </c>
      <c r="AT157" s="55">
        <f t="shared" si="134"/>
        <v>0.21200000000000152</v>
      </c>
      <c r="AU157" s="55">
        <f t="shared" si="135"/>
        <v>0</v>
      </c>
      <c r="AV157" s="55">
        <f ca="1">IF(AV158=0,AVERAGE(AT157:OFFSET(AT157,$AZ$3-1,0)),(AV158*($AZ$3-1)+AT157)/$AZ$3)</f>
        <v>0.10834515650722663</v>
      </c>
      <c r="AW157" s="55">
        <f ca="1">IF(AW158=0,AVERAGE(AU157:OFFSET(AU157,$AZ$3-1,0)),(AW158*($AZ$3-1)+AU157)/$AZ$3)</f>
        <v>9.5684096764917168E-2</v>
      </c>
      <c r="AX157" s="55">
        <f t="shared" ca="1" si="136"/>
        <v>1.1323214637581411</v>
      </c>
      <c r="AY157" s="55"/>
      <c r="AZ157" s="55">
        <f t="shared" ca="1" si="118"/>
        <v>53.102755987010738</v>
      </c>
      <c r="BB157" s="58">
        <f t="shared" ca="1" si="119"/>
        <v>0</v>
      </c>
      <c r="BC157" s="58">
        <f t="shared" ca="1" si="120"/>
        <v>0</v>
      </c>
      <c r="BD157" s="58">
        <f t="shared" ca="1" si="138"/>
        <v>1</v>
      </c>
      <c r="BE157" s="58">
        <f t="shared" ca="1" si="144"/>
        <v>31</v>
      </c>
      <c r="BG157" s="56">
        <f t="shared" ca="1" si="121"/>
        <v>0</v>
      </c>
      <c r="BH157" s="55">
        <f t="shared" ca="1" si="122"/>
        <v>0</v>
      </c>
      <c r="BI157" s="55">
        <f t="shared" ca="1" si="123"/>
        <v>548.42601733026208</v>
      </c>
      <c r="BJ157" s="56">
        <f t="shared" ca="1" si="124"/>
        <v>2.2812869902077093E-2</v>
      </c>
      <c r="BK157" s="55">
        <f t="shared" ca="1" si="125"/>
        <v>5212.7892947241407</v>
      </c>
      <c r="BL157" s="55">
        <f t="shared" ca="1" si="126"/>
        <v>0</v>
      </c>
      <c r="BM157" s="55">
        <f ca="1">BK157-MAX(BK157:$BK$258)</f>
        <v>-487.55072940660193</v>
      </c>
      <c r="BN157" s="56">
        <f ca="1">(BK157-MAX(BK157:$BK$258))/MAX(BK157:$BK$258)</f>
        <v>-8.5530113527034657E-2</v>
      </c>
      <c r="BO157" s="17"/>
      <c r="BP157" s="55">
        <f t="shared" ca="1" si="127"/>
        <v>4.1073384446878469</v>
      </c>
      <c r="BR157" s="58">
        <f t="shared" ca="1" si="141"/>
        <v>0</v>
      </c>
      <c r="BS157" s="58">
        <f t="shared" ca="1" si="128"/>
        <v>0</v>
      </c>
      <c r="BT157" s="58">
        <f t="shared" ca="1" si="139"/>
        <v>0</v>
      </c>
      <c r="BU157" s="58">
        <f t="shared" ca="1" si="129"/>
        <v>31</v>
      </c>
      <c r="BW157" s="56">
        <f t="shared" ca="1" si="130"/>
        <v>0</v>
      </c>
      <c r="BX157" s="76">
        <f t="shared" ca="1" si="131"/>
        <v>0</v>
      </c>
      <c r="BY157" s="55">
        <f t="shared" ca="1" si="140"/>
        <v>0</v>
      </c>
      <c r="BZ157" s="56">
        <f t="shared" ca="1" si="137"/>
        <v>0</v>
      </c>
      <c r="CA157" s="55">
        <f t="shared" ca="1" si="145"/>
        <v>5046.0677854557398</v>
      </c>
      <c r="CB157" s="55">
        <f t="shared" ca="1" si="99"/>
        <v>0</v>
      </c>
      <c r="CC157" s="55">
        <f ca="1">CA157-MAX($CA157:CA$258)</f>
        <v>-654.27223867500288</v>
      </c>
      <c r="CD157" s="56">
        <f ca="1">(CA157-MAX($CA157:CA$258))/MAX($CA157:CA$258)</f>
        <v>-0.11477775639792194</v>
      </c>
    </row>
    <row r="158" spans="1:82" s="58" customFormat="1" x14ac:dyDescent="0.25">
      <c r="A158" s="54">
        <v>44021</v>
      </c>
      <c r="B158" s="55">
        <v>9.5399999999999991</v>
      </c>
      <c r="C158" s="55">
        <v>9.5399999999999991</v>
      </c>
      <c r="D158" s="55">
        <v>9.2929999999999993</v>
      </c>
      <c r="E158" s="55">
        <v>9.2929999999999993</v>
      </c>
      <c r="F158" s="56">
        <f t="shared" si="100"/>
        <v>-2.1274354923644045E-2</v>
      </c>
      <c r="G158" s="57"/>
      <c r="H158" s="56"/>
      <c r="I158" s="17"/>
      <c r="J158" s="55">
        <f ca="1">AVERAGE(E158:OFFSET(E158,$J$3-1,0))</f>
        <v>9.5361999999999991</v>
      </c>
      <c r="K158" s="55">
        <f ca="1">AVERAGE(E158:OFFSET(E158,$K$3-1,0))</f>
        <v>9.4421999999999979</v>
      </c>
      <c r="M158" s="58">
        <f t="shared" ca="1" si="132"/>
        <v>0</v>
      </c>
      <c r="N158" s="58">
        <f t="shared" ca="1" si="101"/>
        <v>0</v>
      </c>
      <c r="O158" s="58">
        <f t="shared" ca="1" si="102"/>
        <v>1</v>
      </c>
      <c r="P158" s="58">
        <f t="shared" ca="1" si="142"/>
        <v>4</v>
      </c>
      <c r="R158" s="56">
        <f t="shared" ca="1" si="103"/>
        <v>0</v>
      </c>
      <c r="S158" s="76">
        <f t="shared" ca="1" si="104"/>
        <v>0</v>
      </c>
      <c r="T158" s="55">
        <f t="shared" ca="1" si="105"/>
        <v>514.899610857472</v>
      </c>
      <c r="U158" s="56">
        <f t="shared" ca="1" si="106"/>
        <v>-2.1274354923644045E-2</v>
      </c>
      <c r="V158" s="55">
        <f t="shared" ca="1" si="107"/>
        <v>4784.9620836984868</v>
      </c>
      <c r="W158" s="55">
        <f t="shared" ca="1" si="108"/>
        <v>0</v>
      </c>
      <c r="X158" s="55">
        <f ca="1">V158-MAX(V158:$V$258)</f>
        <v>-684.10709993233013</v>
      </c>
      <c r="Y158" s="56">
        <f ca="1">(V158-MAX(V158:$V$258))/MAX(V158:$V$258)</f>
        <v>-0.12508656902346291</v>
      </c>
      <c r="Z158" s="56"/>
      <c r="AA158" s="17"/>
      <c r="AB158" s="55">
        <f ca="1">E158*(2/($AB$3+1))+IF(AB159=0,AVERAGE(E159:OFFSET(E159,$AB$3-1,0))*(1-(2/($AB$3+1))),AB159*(1-(2/($AB$3+1))))</f>
        <v>9.4561892218398551</v>
      </c>
      <c r="AC158" s="59">
        <f ca="1">E158*(2/($AC$3+1))+IF(AC159=0,AVERAGE(E159:OFFSET(E159,$AC$3-1,0))*(1-(2/($AC$3+1))),AC159*(1-(2/($AC$3+1))))</f>
        <v>9.3106586197956922</v>
      </c>
      <c r="AE158" s="58">
        <f t="shared" ca="1" si="133"/>
        <v>0</v>
      </c>
      <c r="AF158" s="58">
        <f t="shared" ca="1" si="109"/>
        <v>0</v>
      </c>
      <c r="AG158" s="58">
        <f t="shared" ca="1" si="110"/>
        <v>1</v>
      </c>
      <c r="AH158" s="58">
        <f t="shared" ca="1" si="143"/>
        <v>30</v>
      </c>
      <c r="AJ158" s="56">
        <f t="shared" ca="1" si="111"/>
        <v>0</v>
      </c>
      <c r="AK158" s="76">
        <f t="shared" ca="1" si="112"/>
        <v>0</v>
      </c>
      <c r="AL158" s="55">
        <f t="shared" ca="1" si="113"/>
        <v>548.42601733026208</v>
      </c>
      <c r="AM158" s="56">
        <f t="shared" ca="1" si="114"/>
        <v>-2.1274354923644045E-2</v>
      </c>
      <c r="AN158" s="55">
        <f t="shared" ca="1" si="115"/>
        <v>5096.5229790501235</v>
      </c>
      <c r="AO158" s="55">
        <f t="shared" ca="1" si="116"/>
        <v>0</v>
      </c>
      <c r="AP158" s="55">
        <f ca="1">AN158-MAX(AN158:$AN$258)</f>
        <v>-603.81704508061921</v>
      </c>
      <c r="AQ158" s="56">
        <f ca="1">(AN158-MAX(AN158:$AN$258))/MAX(AN158:$AN$258)</f>
        <v>-0.10592649605541672</v>
      </c>
      <c r="AS158" s="55">
        <f t="shared" si="117"/>
        <v>-0.20199999999999996</v>
      </c>
      <c r="AT158" s="55">
        <f t="shared" si="134"/>
        <v>0</v>
      </c>
      <c r="AU158" s="55">
        <f t="shared" si="135"/>
        <v>0.20199999999999996</v>
      </c>
      <c r="AV158" s="55">
        <f ca="1">IF(AV159=0,AVERAGE(AT158:OFFSET(AT158,$AZ$3-1,0)),(AV159*($AZ$3-1)+AT158)/$AZ$3)</f>
        <v>0.1003717070077824</v>
      </c>
      <c r="AW158" s="55">
        <f ca="1">IF(AW159=0,AVERAGE(AU158:OFFSET(AU158,$AZ$3-1,0)),(AW159*($AZ$3-1)+AU158)/$AZ$3)</f>
        <v>0.10304441190068002</v>
      </c>
      <c r="AX158" s="55">
        <f t="shared" ca="1" si="136"/>
        <v>0.97406259258897299</v>
      </c>
      <c r="AY158" s="55"/>
      <c r="AZ158" s="55">
        <f t="shared" ca="1" si="118"/>
        <v>49.343044959455661</v>
      </c>
      <c r="BB158" s="58">
        <f t="shared" ca="1" si="119"/>
        <v>0</v>
      </c>
      <c r="BC158" s="58">
        <f t="shared" ca="1" si="120"/>
        <v>0</v>
      </c>
      <c r="BD158" s="58">
        <f t="shared" ca="1" si="138"/>
        <v>1</v>
      </c>
      <c r="BE158" s="58">
        <f t="shared" ca="1" si="144"/>
        <v>30</v>
      </c>
      <c r="BG158" s="56">
        <f t="shared" ca="1" si="121"/>
        <v>0</v>
      </c>
      <c r="BH158" s="55">
        <f t="shared" ca="1" si="122"/>
        <v>0</v>
      </c>
      <c r="BI158" s="55">
        <f t="shared" ca="1" si="123"/>
        <v>548.42601733026208</v>
      </c>
      <c r="BJ158" s="56">
        <f t="shared" ca="1" si="124"/>
        <v>-2.1274354923644045E-2</v>
      </c>
      <c r="BK158" s="55">
        <f t="shared" ca="1" si="125"/>
        <v>5096.5229790501235</v>
      </c>
      <c r="BL158" s="55">
        <f t="shared" ca="1" si="126"/>
        <v>0</v>
      </c>
      <c r="BM158" s="55">
        <f ca="1">BK158-MAX(BK158:$BK$258)</f>
        <v>-603.81704508061921</v>
      </c>
      <c r="BN158" s="56">
        <f ca="1">(BK158-MAX(BK158:$BK$258))/MAX(BK158:$BK$258)</f>
        <v>-0.10592649605541672</v>
      </c>
      <c r="BO158" s="17"/>
      <c r="BP158" s="55">
        <f t="shared" ca="1" si="127"/>
        <v>-1.8690601900739345</v>
      </c>
      <c r="BR158" s="58">
        <f t="shared" ca="1" si="141"/>
        <v>0</v>
      </c>
      <c r="BS158" s="58">
        <f t="shared" ca="1" si="128"/>
        <v>0</v>
      </c>
      <c r="BT158" s="58">
        <f t="shared" ca="1" si="139"/>
        <v>0</v>
      </c>
      <c r="BU158" s="58">
        <f t="shared" ca="1" si="129"/>
        <v>30</v>
      </c>
      <c r="BW158" s="56">
        <f t="shared" ca="1" si="130"/>
        <v>0</v>
      </c>
      <c r="BX158" s="76">
        <f t="shared" ca="1" si="131"/>
        <v>0</v>
      </c>
      <c r="BY158" s="55">
        <f t="shared" ca="1" si="140"/>
        <v>0</v>
      </c>
      <c r="BZ158" s="56">
        <f t="shared" ca="1" si="137"/>
        <v>0</v>
      </c>
      <c r="CA158" s="55">
        <f t="shared" ca="1" si="145"/>
        <v>5046.0677854557398</v>
      </c>
      <c r="CB158" s="55">
        <f t="shared" ca="1" si="99"/>
        <v>0</v>
      </c>
      <c r="CC158" s="55">
        <f ca="1">CA158-MAX($CA158:CA$258)</f>
        <v>-654.27223867500288</v>
      </c>
      <c r="CD158" s="56">
        <f ca="1">(CA158-MAX($CA158:CA$258))/MAX($CA158:CA$258)</f>
        <v>-0.11477775639792194</v>
      </c>
    </row>
    <row r="159" spans="1:82" s="58" customFormat="1" x14ac:dyDescent="0.25">
      <c r="A159" s="54">
        <v>44020</v>
      </c>
      <c r="B159" s="55">
        <v>9.5280000000000005</v>
      </c>
      <c r="C159" s="55">
        <v>9.5570000000000004</v>
      </c>
      <c r="D159" s="55">
        <v>9.4529999999999994</v>
      </c>
      <c r="E159" s="55">
        <v>9.4949999999999992</v>
      </c>
      <c r="F159" s="56">
        <f t="shared" si="100"/>
        <v>-1.7385904998447832E-2</v>
      </c>
      <c r="G159" s="57"/>
      <c r="H159" s="56"/>
      <c r="I159" s="17"/>
      <c r="J159" s="55">
        <f ca="1">AVERAGE(E159:OFFSET(E159,$J$3-1,0))</f>
        <v>9.588000000000001</v>
      </c>
      <c r="K159" s="55">
        <f ca="1">AVERAGE(E159:OFFSET(E159,$K$3-1,0))</f>
        <v>9.4363333333333319</v>
      </c>
      <c r="M159" s="58">
        <f t="shared" ca="1" si="132"/>
        <v>0</v>
      </c>
      <c r="N159" s="58">
        <f t="shared" ca="1" si="101"/>
        <v>0</v>
      </c>
      <c r="O159" s="58">
        <f t="shared" ca="1" si="102"/>
        <v>1</v>
      </c>
      <c r="P159" s="58">
        <f t="shared" ca="1" si="142"/>
        <v>3</v>
      </c>
      <c r="R159" s="56">
        <f t="shared" ca="1" si="103"/>
        <v>0</v>
      </c>
      <c r="S159" s="76">
        <f t="shared" ca="1" si="104"/>
        <v>0</v>
      </c>
      <c r="T159" s="55">
        <f t="shared" ca="1" si="105"/>
        <v>514.899610857472</v>
      </c>
      <c r="U159" s="56">
        <f t="shared" ca="1" si="106"/>
        <v>-1.7385904998447832E-2</v>
      </c>
      <c r="V159" s="55">
        <f t="shared" ca="1" si="107"/>
        <v>4888.9718050916963</v>
      </c>
      <c r="W159" s="55">
        <f t="shared" ca="1" si="108"/>
        <v>0</v>
      </c>
      <c r="X159" s="55">
        <f ca="1">V159-MAX(V159:$V$258)</f>
        <v>-580.09737853912065</v>
      </c>
      <c r="Y159" s="56">
        <f ca="1">(V159-MAX(V159:$V$258))/MAX(V159:$V$258)</f>
        <v>-0.10606875851477242</v>
      </c>
      <c r="Z159" s="56"/>
      <c r="AA159" s="17"/>
      <c r="AB159" s="55">
        <f ca="1">E159*(2/($AB$3+1))+IF(AB160=0,AVERAGE(E160:OFFSET(E160,$AB$3-1,0))*(1-(2/($AB$3+1))),AB160*(1-(2/($AB$3+1))))</f>
        <v>9.5377838327597821</v>
      </c>
      <c r="AC159" s="59">
        <f ca="1">E159*(2/($AC$3+1))+IF(AC160=0,AVERAGE(E160:OFFSET(E160,$AC$3-1,0))*(1-(2/($AC$3+1))),AC160*(1-(2/($AC$3+1))))</f>
        <v>9.3118764556436702</v>
      </c>
      <c r="AE159" s="58">
        <f t="shared" ca="1" si="133"/>
        <v>0</v>
      </c>
      <c r="AF159" s="58">
        <f t="shared" ca="1" si="109"/>
        <v>0</v>
      </c>
      <c r="AG159" s="58">
        <f t="shared" ca="1" si="110"/>
        <v>1</v>
      </c>
      <c r="AH159" s="58">
        <f t="shared" ca="1" si="143"/>
        <v>29</v>
      </c>
      <c r="AJ159" s="56">
        <f t="shared" ca="1" si="111"/>
        <v>0</v>
      </c>
      <c r="AK159" s="76">
        <f t="shared" ca="1" si="112"/>
        <v>0</v>
      </c>
      <c r="AL159" s="55">
        <f t="shared" ca="1" si="113"/>
        <v>548.42601733026208</v>
      </c>
      <c r="AM159" s="56">
        <f t="shared" ca="1" si="114"/>
        <v>-1.7385904998447832E-2</v>
      </c>
      <c r="AN159" s="55">
        <f t="shared" ca="1" si="115"/>
        <v>5207.3050345508364</v>
      </c>
      <c r="AO159" s="55">
        <f t="shared" ca="1" si="116"/>
        <v>0</v>
      </c>
      <c r="AP159" s="55">
        <f ca="1">AN159-MAX(AN159:$AN$258)</f>
        <v>-493.03498957990632</v>
      </c>
      <c r="AQ159" s="56">
        <f ca="1">(AN159-MAX(AN159:$AN$258))/MAX(AN159:$AN$258)</f>
        <v>-8.649220704252468E-2</v>
      </c>
      <c r="AS159" s="55">
        <f t="shared" si="117"/>
        <v>-0.16800000000000104</v>
      </c>
      <c r="AT159" s="55">
        <f t="shared" si="134"/>
        <v>0</v>
      </c>
      <c r="AU159" s="55">
        <f t="shared" si="135"/>
        <v>0.16800000000000104</v>
      </c>
      <c r="AV159" s="55">
        <f ca="1">IF(AV160=0,AVERAGE(AT159:OFFSET(AT159,$AZ$3-1,0)),(AV160*($AZ$3-1)+AT159)/$AZ$3)</f>
        <v>0.10809260754684259</v>
      </c>
      <c r="AW159" s="55">
        <f ca="1">IF(AW160=0,AVERAGE(AU159:OFFSET(AU159,$AZ$3-1,0)),(AW160*($AZ$3-1)+AU159)/$AZ$3)</f>
        <v>9.5432443585347707E-2</v>
      </c>
      <c r="AX159" s="55">
        <f t="shared" ca="1" si="136"/>
        <v>1.1326610058996611</v>
      </c>
      <c r="AY159" s="55"/>
      <c r="AZ159" s="55">
        <f t="shared" ca="1" si="118"/>
        <v>53.11022252323918</v>
      </c>
      <c r="BB159" s="58">
        <f t="shared" ca="1" si="119"/>
        <v>0</v>
      </c>
      <c r="BC159" s="58">
        <f t="shared" ca="1" si="120"/>
        <v>0</v>
      </c>
      <c r="BD159" s="58">
        <f t="shared" ca="1" si="138"/>
        <v>1</v>
      </c>
      <c r="BE159" s="58">
        <f t="shared" ca="1" si="144"/>
        <v>29</v>
      </c>
      <c r="BG159" s="56">
        <f t="shared" ca="1" si="121"/>
        <v>0</v>
      </c>
      <c r="BH159" s="55">
        <f t="shared" ca="1" si="122"/>
        <v>0</v>
      </c>
      <c r="BI159" s="55">
        <f t="shared" ca="1" si="123"/>
        <v>548.42601733026208</v>
      </c>
      <c r="BJ159" s="56">
        <f t="shared" ca="1" si="124"/>
        <v>-1.7385904998447832E-2</v>
      </c>
      <c r="BK159" s="55">
        <f t="shared" ca="1" si="125"/>
        <v>5207.3050345508364</v>
      </c>
      <c r="BL159" s="55">
        <f t="shared" ca="1" si="126"/>
        <v>0</v>
      </c>
      <c r="BM159" s="55">
        <f ca="1">BK159-MAX(BK159:$BK$258)</f>
        <v>-493.03498957990632</v>
      </c>
      <c r="BN159" s="56">
        <f ca="1">(BK159-MAX(BK159:$BK$258))/MAX(BK159:$BK$258)</f>
        <v>-8.649220704252468E-2</v>
      </c>
      <c r="BO159" s="17"/>
      <c r="BP159" s="55">
        <f t="shared" ca="1" si="127"/>
        <v>2.9045193453993701</v>
      </c>
      <c r="BR159" s="58">
        <f t="shared" ca="1" si="141"/>
        <v>0</v>
      </c>
      <c r="BS159" s="58">
        <f t="shared" ca="1" si="128"/>
        <v>0</v>
      </c>
      <c r="BT159" s="58">
        <f t="shared" ca="1" si="139"/>
        <v>0</v>
      </c>
      <c r="BU159" s="58">
        <f t="shared" ca="1" si="129"/>
        <v>29</v>
      </c>
      <c r="BW159" s="56">
        <f t="shared" ca="1" si="130"/>
        <v>0</v>
      </c>
      <c r="BX159" s="76">
        <f t="shared" ca="1" si="131"/>
        <v>0</v>
      </c>
      <c r="BY159" s="55">
        <f t="shared" ca="1" si="140"/>
        <v>0</v>
      </c>
      <c r="BZ159" s="56">
        <f t="shared" ca="1" si="137"/>
        <v>0</v>
      </c>
      <c r="CA159" s="55">
        <f t="shared" ca="1" si="145"/>
        <v>5046.0677854557398</v>
      </c>
      <c r="CB159" s="55">
        <f t="shared" ca="1" si="99"/>
        <v>0</v>
      </c>
      <c r="CC159" s="55">
        <f ca="1">CA159-MAX($CA159:CA$258)</f>
        <v>-654.27223867500288</v>
      </c>
      <c r="CD159" s="56">
        <f ca="1">(CA159-MAX($CA159:CA$258))/MAX($CA159:CA$258)</f>
        <v>-0.11477775639792194</v>
      </c>
    </row>
    <row r="160" spans="1:82" s="58" customFormat="1" x14ac:dyDescent="0.25">
      <c r="A160" s="54">
        <v>44019</v>
      </c>
      <c r="B160" s="55">
        <v>9.69</v>
      </c>
      <c r="C160" s="55">
        <v>9.7200000000000006</v>
      </c>
      <c r="D160" s="55">
        <v>9.6059999999999999</v>
      </c>
      <c r="E160" s="55">
        <v>9.6630000000000003</v>
      </c>
      <c r="F160" s="56">
        <f t="shared" si="100"/>
        <v>-1.4381884944920431E-2</v>
      </c>
      <c r="G160" s="57"/>
      <c r="H160" s="56"/>
      <c r="I160" s="17"/>
      <c r="J160" s="55">
        <f ca="1">AVERAGE(E160:OFFSET(E160,$J$3-1,0))</f>
        <v>9.5231999999999992</v>
      </c>
      <c r="K160" s="55">
        <f ca="1">AVERAGE(E160:OFFSET(E160,$K$3-1,0))</f>
        <v>9.4118333333333322</v>
      </c>
      <c r="M160" s="58">
        <f t="shared" ca="1" si="132"/>
        <v>0</v>
      </c>
      <c r="N160" s="58">
        <f t="shared" ca="1" si="101"/>
        <v>0</v>
      </c>
      <c r="O160" s="58">
        <f t="shared" ca="1" si="102"/>
        <v>1</v>
      </c>
      <c r="P160" s="58">
        <f t="shared" ca="1" si="142"/>
        <v>2</v>
      </c>
      <c r="R160" s="56">
        <f t="shared" ca="1" si="103"/>
        <v>0</v>
      </c>
      <c r="S160" s="76">
        <f t="shared" ca="1" si="104"/>
        <v>0</v>
      </c>
      <c r="T160" s="55">
        <f t="shared" ca="1" si="105"/>
        <v>514.899610857472</v>
      </c>
      <c r="U160" s="56">
        <f t="shared" ca="1" si="106"/>
        <v>-1.4381884944920431E-2</v>
      </c>
      <c r="V160" s="55">
        <f t="shared" ca="1" si="107"/>
        <v>4975.474939715752</v>
      </c>
      <c r="W160" s="55">
        <f t="shared" ca="1" si="108"/>
        <v>0</v>
      </c>
      <c r="X160" s="55">
        <f ca="1">V160-MAX(V160:$V$258)</f>
        <v>-493.59424391506491</v>
      </c>
      <c r="Y160" s="56">
        <f ca="1">(V160-MAX(V160:$V$258))/MAX(V160:$V$258)</f>
        <v>-9.0251965616455515E-2</v>
      </c>
      <c r="Z160" s="56"/>
      <c r="AA160" s="17"/>
      <c r="AB160" s="55">
        <f ca="1">E160*(2/($AB$3+1))+IF(AB161=0,AVERAGE(E161:OFFSET(E161,$AB$3-1,0))*(1-(2/($AB$3+1))),AB161*(1-(2/($AB$3+1))))</f>
        <v>9.5591757491396727</v>
      </c>
      <c r="AC160" s="59">
        <f ca="1">E160*(2/($AC$3+1))+IF(AC161=0,AVERAGE(E161:OFFSET(E161,$AC$3-1,0))*(1-(2/($AC$3+1))),AC161*(1-(2/($AC$3+1))))</f>
        <v>9.2992472456880595</v>
      </c>
      <c r="AE160" s="58">
        <f t="shared" ca="1" si="133"/>
        <v>0</v>
      </c>
      <c r="AF160" s="58">
        <f t="shared" ca="1" si="109"/>
        <v>0</v>
      </c>
      <c r="AG160" s="58">
        <f t="shared" ca="1" si="110"/>
        <v>1</v>
      </c>
      <c r="AH160" s="58">
        <f t="shared" ca="1" si="143"/>
        <v>28</v>
      </c>
      <c r="AJ160" s="56">
        <f t="shared" ca="1" si="111"/>
        <v>0</v>
      </c>
      <c r="AK160" s="76">
        <f t="shared" ca="1" si="112"/>
        <v>0</v>
      </c>
      <c r="AL160" s="55">
        <f t="shared" ca="1" si="113"/>
        <v>548.42601733026208</v>
      </c>
      <c r="AM160" s="56">
        <f t="shared" ca="1" si="114"/>
        <v>-1.4381884944920431E-2</v>
      </c>
      <c r="AN160" s="55">
        <f t="shared" ca="1" si="115"/>
        <v>5299.4406054623214</v>
      </c>
      <c r="AO160" s="55">
        <f t="shared" ca="1" si="116"/>
        <v>0</v>
      </c>
      <c r="AP160" s="55">
        <f ca="1">AN160-MAX(AN160:$AN$258)</f>
        <v>-400.89941866842128</v>
      </c>
      <c r="AQ160" s="56">
        <f ca="1">(AN160-MAX(AN160:$AN$258))/MAX(AN160:$AN$258)</f>
        <v>-7.032903598229745E-2</v>
      </c>
      <c r="AS160" s="55">
        <f t="shared" si="117"/>
        <v>-0.14100000000000001</v>
      </c>
      <c r="AT160" s="55">
        <f t="shared" si="134"/>
        <v>0</v>
      </c>
      <c r="AU160" s="55">
        <f t="shared" si="135"/>
        <v>0.14100000000000001</v>
      </c>
      <c r="AV160" s="55">
        <f ca="1">IF(AV161=0,AVERAGE(AT160:OFFSET(AT160,$AZ$3-1,0)),(AV161*($AZ$3-1)+AT160)/$AZ$3)</f>
        <v>0.11640742351198433</v>
      </c>
      <c r="AW160" s="55">
        <f ca="1">IF(AW161=0,AVERAGE(AU160:OFFSET(AU160,$AZ$3-1,0)),(AW161*($AZ$3-1)+AU160)/$AZ$3)</f>
        <v>8.9850323861143597E-2</v>
      </c>
      <c r="AX160" s="55">
        <f t="shared" ca="1" si="136"/>
        <v>1.2955704388097986</v>
      </c>
      <c r="AY160" s="55"/>
      <c r="AZ160" s="55">
        <f t="shared" ca="1" si="118"/>
        <v>56.437842939009215</v>
      </c>
      <c r="BB160" s="58">
        <f t="shared" ca="1" si="119"/>
        <v>0</v>
      </c>
      <c r="BC160" s="58">
        <f t="shared" ca="1" si="120"/>
        <v>0</v>
      </c>
      <c r="BD160" s="58">
        <f t="shared" ca="1" si="138"/>
        <v>1</v>
      </c>
      <c r="BE160" s="58">
        <f t="shared" ca="1" si="144"/>
        <v>28</v>
      </c>
      <c r="BG160" s="56">
        <f t="shared" ca="1" si="121"/>
        <v>0</v>
      </c>
      <c r="BH160" s="55">
        <f t="shared" ca="1" si="122"/>
        <v>0</v>
      </c>
      <c r="BI160" s="55">
        <f t="shared" ca="1" si="123"/>
        <v>548.42601733026208</v>
      </c>
      <c r="BJ160" s="56">
        <f t="shared" ca="1" si="124"/>
        <v>-1.4381884944920431E-2</v>
      </c>
      <c r="BK160" s="55">
        <f t="shared" ca="1" si="125"/>
        <v>5299.4406054623214</v>
      </c>
      <c r="BL160" s="55">
        <f t="shared" ca="1" si="126"/>
        <v>0</v>
      </c>
      <c r="BM160" s="55">
        <f ca="1">BK160-MAX(BK160:$BK$258)</f>
        <v>-400.89941866842128</v>
      </c>
      <c r="BN160" s="56">
        <f ca="1">(BK160-MAX(BK160:$BK$258))/MAX(BK160:$BK$258)</f>
        <v>-7.032903598229745E-2</v>
      </c>
      <c r="BO160" s="17"/>
      <c r="BP160" s="55">
        <f t="shared" ca="1" si="127"/>
        <v>3.9591178052716502</v>
      </c>
      <c r="BR160" s="58">
        <f t="shared" ca="1" si="141"/>
        <v>0</v>
      </c>
      <c r="BS160" s="58">
        <f t="shared" ca="1" si="128"/>
        <v>0</v>
      </c>
      <c r="BT160" s="58">
        <f t="shared" ca="1" si="139"/>
        <v>0</v>
      </c>
      <c r="BU160" s="58">
        <f t="shared" ca="1" si="129"/>
        <v>28</v>
      </c>
      <c r="BW160" s="56">
        <f t="shared" ca="1" si="130"/>
        <v>0</v>
      </c>
      <c r="BX160" s="76">
        <f t="shared" ca="1" si="131"/>
        <v>0</v>
      </c>
      <c r="BY160" s="55">
        <f t="shared" ca="1" si="140"/>
        <v>0</v>
      </c>
      <c r="BZ160" s="56">
        <f t="shared" ca="1" si="137"/>
        <v>0</v>
      </c>
      <c r="CA160" s="55">
        <f t="shared" ca="1" si="145"/>
        <v>5046.0677854557398</v>
      </c>
      <c r="CB160" s="55">
        <f t="shared" ca="1" si="99"/>
        <v>0</v>
      </c>
      <c r="CC160" s="55">
        <f ca="1">CA160-MAX($CA160:CA$258)</f>
        <v>-654.27223867500288</v>
      </c>
      <c r="CD160" s="56">
        <f ca="1">(CA160-MAX($CA160:CA$258))/MAX($CA160:CA$258)</f>
        <v>-0.11477775639792194</v>
      </c>
    </row>
    <row r="161" spans="1:82" s="58" customFormat="1" x14ac:dyDescent="0.25">
      <c r="A161" s="54">
        <v>44018</v>
      </c>
      <c r="B161" s="55">
        <v>9.7579999999999991</v>
      </c>
      <c r="C161" s="55">
        <v>9.9030000000000005</v>
      </c>
      <c r="D161" s="55">
        <v>9.7490000000000006</v>
      </c>
      <c r="E161" s="55">
        <v>9.8040000000000003</v>
      </c>
      <c r="F161" s="56">
        <f t="shared" si="100"/>
        <v>4.0101845957988491E-2</v>
      </c>
      <c r="G161" s="57"/>
      <c r="H161" s="56"/>
      <c r="I161" s="17"/>
      <c r="J161" s="55">
        <f ca="1">AVERAGE(E161:OFFSET(E161,$J$3-1,0))</f>
        <v>9.4354000000000013</v>
      </c>
      <c r="K161" s="55">
        <f ca="1">AVERAGE(E161:OFFSET(E161,$K$3-1,0))</f>
        <v>9.3676666666666666</v>
      </c>
      <c r="M161" s="58">
        <f t="shared" ca="1" si="132"/>
        <v>0</v>
      </c>
      <c r="N161" s="58">
        <f t="shared" ca="1" si="101"/>
        <v>0</v>
      </c>
      <c r="O161" s="58">
        <f t="shared" ca="1" si="102"/>
        <v>1</v>
      </c>
      <c r="P161" s="58">
        <f t="shared" ca="1" si="142"/>
        <v>1</v>
      </c>
      <c r="R161" s="56">
        <f t="shared" ca="1" si="103"/>
        <v>0</v>
      </c>
      <c r="S161" s="76">
        <f t="shared" ca="1" si="104"/>
        <v>0</v>
      </c>
      <c r="T161" s="55">
        <f t="shared" ca="1" si="105"/>
        <v>514.899610857472</v>
      </c>
      <c r="U161" s="56">
        <f t="shared" ca="1" si="106"/>
        <v>4.0101845957988491E-2</v>
      </c>
      <c r="V161" s="55">
        <f t="shared" ca="1" si="107"/>
        <v>5048.0757848466556</v>
      </c>
      <c r="W161" s="55">
        <f t="shared" ca="1" si="108"/>
        <v>0</v>
      </c>
      <c r="X161" s="55">
        <f ca="1">V161-MAX(V161:$V$258)</f>
        <v>-420.9933987841614</v>
      </c>
      <c r="Y161" s="56">
        <f ca="1">(V161-MAX(V161:$V$258))/MAX(V161:$V$258)</f>
        <v>-7.6977157291082468E-2</v>
      </c>
      <c r="Z161" s="56"/>
      <c r="AA161" s="17"/>
      <c r="AB161" s="55">
        <f ca="1">E161*(2/($AB$3+1))+IF(AB162=0,AVERAGE(E162:OFFSET(E162,$AB$3-1,0))*(1-(2/($AB$3+1))),AB162*(1-(2/($AB$3+1))))</f>
        <v>9.5072636237095089</v>
      </c>
      <c r="AC161" s="59">
        <f ca="1">E161*(2/($AC$3+1))+IF(AC162=0,AVERAGE(E162:OFFSET(E162,$AC$3-1,0))*(1-(2/($AC$3+1))),AC162*(1-(2/($AC$3+1))))</f>
        <v>9.2741608488389602</v>
      </c>
      <c r="AE161" s="58">
        <f t="shared" ca="1" si="133"/>
        <v>0</v>
      </c>
      <c r="AF161" s="58">
        <f t="shared" ca="1" si="109"/>
        <v>0</v>
      </c>
      <c r="AG161" s="58">
        <f t="shared" ca="1" si="110"/>
        <v>1</v>
      </c>
      <c r="AH161" s="58">
        <f t="shared" ca="1" si="143"/>
        <v>27</v>
      </c>
      <c r="AJ161" s="56">
        <f t="shared" ca="1" si="111"/>
        <v>0</v>
      </c>
      <c r="AK161" s="76">
        <f t="shared" ca="1" si="112"/>
        <v>0</v>
      </c>
      <c r="AL161" s="55">
        <f t="shared" ca="1" si="113"/>
        <v>548.42601733026208</v>
      </c>
      <c r="AM161" s="56">
        <f t="shared" ca="1" si="114"/>
        <v>4.0101845957988491E-2</v>
      </c>
      <c r="AN161" s="55">
        <f t="shared" ca="1" si="115"/>
        <v>5376.7686739058881</v>
      </c>
      <c r="AO161" s="55">
        <f t="shared" ca="1" si="116"/>
        <v>0</v>
      </c>
      <c r="AP161" s="55">
        <f ca="1">AN161-MAX(AN161:$AN$258)</f>
        <v>-323.57135022485454</v>
      </c>
      <c r="AQ161" s="56">
        <f ca="1">(AN161-MAX(AN161:$AN$258))/MAX(AN161:$AN$258)</f>
        <v>-5.6763517413892628E-2</v>
      </c>
      <c r="AS161" s="55">
        <f t="shared" si="117"/>
        <v>0.37800000000000011</v>
      </c>
      <c r="AT161" s="55">
        <f t="shared" si="134"/>
        <v>0.37800000000000011</v>
      </c>
      <c r="AU161" s="55">
        <f t="shared" si="135"/>
        <v>0</v>
      </c>
      <c r="AV161" s="55">
        <f ca="1">IF(AV162=0,AVERAGE(AT161:OFFSET(AT161,$AZ$3-1,0)),(AV162*($AZ$3-1)+AT161)/$AZ$3)</f>
        <v>0.12536184070521389</v>
      </c>
      <c r="AW161" s="55">
        <f ca="1">IF(AW162=0,AVERAGE(AU161:OFFSET(AU161,$AZ$3-1,0)),(AW162*($AZ$3-1)+AU161)/$AZ$3)</f>
        <v>8.5915733388923887E-2</v>
      </c>
      <c r="AX161" s="55">
        <f t="shared" ca="1" si="136"/>
        <v>1.4591255380167112</v>
      </c>
      <c r="AY161" s="55"/>
      <c r="AZ161" s="55">
        <f t="shared" ca="1" si="118"/>
        <v>59.33513826193267</v>
      </c>
      <c r="BB161" s="58">
        <f t="shared" ca="1" si="119"/>
        <v>0</v>
      </c>
      <c r="BC161" s="58">
        <f t="shared" ca="1" si="120"/>
        <v>0</v>
      </c>
      <c r="BD161" s="58">
        <f t="shared" ca="1" si="138"/>
        <v>1</v>
      </c>
      <c r="BE161" s="58">
        <f t="shared" ca="1" si="144"/>
        <v>27</v>
      </c>
      <c r="BG161" s="56">
        <f t="shared" ca="1" si="121"/>
        <v>0</v>
      </c>
      <c r="BH161" s="55">
        <f t="shared" ca="1" si="122"/>
        <v>0</v>
      </c>
      <c r="BI161" s="55">
        <f t="shared" ca="1" si="123"/>
        <v>548.42601733026208</v>
      </c>
      <c r="BJ161" s="56">
        <f t="shared" ca="1" si="124"/>
        <v>4.0101845957988491E-2</v>
      </c>
      <c r="BK161" s="55">
        <f t="shared" ca="1" si="125"/>
        <v>5376.7686739058881</v>
      </c>
      <c r="BL161" s="55">
        <f t="shared" ca="1" si="126"/>
        <v>0</v>
      </c>
      <c r="BM161" s="55">
        <f ca="1">BK161-MAX(BK161:$BK$258)</f>
        <v>-323.57135022485454</v>
      </c>
      <c r="BN161" s="56">
        <f ca="1">(BK161-MAX(BK161:$BK$258))/MAX(BK161:$BK$258)</f>
        <v>-5.6763517413892628E-2</v>
      </c>
      <c r="BO161" s="17"/>
      <c r="BP161" s="55">
        <f t="shared" ca="1" si="127"/>
        <v>4.9791198201092124</v>
      </c>
      <c r="BR161" s="58">
        <f t="shared" ca="1" si="141"/>
        <v>0</v>
      </c>
      <c r="BS161" s="58">
        <f t="shared" ca="1" si="128"/>
        <v>0</v>
      </c>
      <c r="BT161" s="58">
        <f t="shared" ca="1" si="139"/>
        <v>0</v>
      </c>
      <c r="BU161" s="58">
        <f t="shared" ca="1" si="129"/>
        <v>27</v>
      </c>
      <c r="BW161" s="56">
        <f t="shared" ca="1" si="130"/>
        <v>0</v>
      </c>
      <c r="BX161" s="76">
        <f t="shared" ca="1" si="131"/>
        <v>0</v>
      </c>
      <c r="BY161" s="55">
        <f t="shared" ca="1" si="140"/>
        <v>0</v>
      </c>
      <c r="BZ161" s="56">
        <f t="shared" ca="1" si="137"/>
        <v>0</v>
      </c>
      <c r="CA161" s="55">
        <f t="shared" ca="1" si="145"/>
        <v>5046.0677854557398</v>
      </c>
      <c r="CB161" s="55">
        <f t="shared" ca="1" si="99"/>
        <v>0</v>
      </c>
      <c r="CC161" s="55">
        <f ca="1">CA161-MAX($CA161:CA$258)</f>
        <v>-654.27223867500288</v>
      </c>
      <c r="CD161" s="56">
        <f ca="1">(CA161-MAX($CA161:CA$258))/MAX($CA161:CA$258)</f>
        <v>-0.11477775639792194</v>
      </c>
    </row>
    <row r="162" spans="1:82" s="58" customFormat="1" x14ac:dyDescent="0.25">
      <c r="A162" s="54">
        <v>44015</v>
      </c>
      <c r="B162" s="55">
        <v>9.5579999999999998</v>
      </c>
      <c r="C162" s="55">
        <v>9.5579999999999998</v>
      </c>
      <c r="D162" s="55">
        <v>9.3620000000000001</v>
      </c>
      <c r="E162" s="55">
        <v>9.4260000000000002</v>
      </c>
      <c r="F162" s="56">
        <f t="shared" si="100"/>
        <v>-1.3190954773869334E-2</v>
      </c>
      <c r="G162" s="57"/>
      <c r="H162" s="56"/>
      <c r="I162" s="17"/>
      <c r="J162" s="55">
        <f ca="1">AVERAGE(E162:OFFSET(E162,$J$3-1,0))</f>
        <v>9.3306000000000004</v>
      </c>
      <c r="K162" s="55">
        <f ca="1">AVERAGE(E162:OFFSET(E162,$K$3-1,0))</f>
        <v>9.3148333333333326</v>
      </c>
      <c r="M162" s="58">
        <f t="shared" ca="1" si="132"/>
        <v>1</v>
      </c>
      <c r="N162" s="58">
        <f t="shared" ca="1" si="101"/>
        <v>0</v>
      </c>
      <c r="O162" s="58">
        <f t="shared" ca="1" si="102"/>
        <v>1</v>
      </c>
      <c r="P162" s="58">
        <f t="shared" ca="1" si="142"/>
        <v>0</v>
      </c>
      <c r="R162" s="56">
        <f t="shared" ca="1" si="103"/>
        <v>0</v>
      </c>
      <c r="S162" s="76">
        <f t="shared" ca="1" si="104"/>
        <v>0</v>
      </c>
      <c r="T162" s="55">
        <f t="shared" ca="1" si="105"/>
        <v>514.899610857472</v>
      </c>
      <c r="U162" s="56">
        <f t="shared" ca="1" si="106"/>
        <v>0</v>
      </c>
      <c r="V162" s="55">
        <f t="shared" ca="1" si="107"/>
        <v>4853.4437319425315</v>
      </c>
      <c r="W162" s="55">
        <f t="shared" ca="1" si="108"/>
        <v>0</v>
      </c>
      <c r="X162" s="55">
        <f ca="1">V162-MAX(V162:$V$258)</f>
        <v>-615.62545168828547</v>
      </c>
      <c r="Y162" s="56">
        <f ca="1">(V162-MAX(V162:$V$258))/MAX(V162:$V$258)</f>
        <v>-0.11256494131229526</v>
      </c>
      <c r="Z162" s="56"/>
      <c r="AA162" s="17"/>
      <c r="AB162" s="55">
        <f ca="1">E162*(2/($AB$3+1))+IF(AB163=0,AVERAGE(E163:OFFSET(E163,$AB$3-1,0))*(1-(2/($AB$3+1))),AB163*(1-(2/($AB$3+1))))</f>
        <v>9.3588954355642642</v>
      </c>
      <c r="AC162" s="59">
        <f ca="1">E162*(2/($AC$3+1))+IF(AC163=0,AVERAGE(E163:OFFSET(E163,$AC$3-1,0))*(1-(2/($AC$3+1))),AC163*(1-(2/($AC$3+1))))</f>
        <v>9.2376202177244053</v>
      </c>
      <c r="AE162" s="58">
        <f t="shared" ca="1" si="133"/>
        <v>0</v>
      </c>
      <c r="AF162" s="58">
        <f t="shared" ca="1" si="109"/>
        <v>0</v>
      </c>
      <c r="AG162" s="58">
        <f t="shared" ca="1" si="110"/>
        <v>1</v>
      </c>
      <c r="AH162" s="58">
        <f t="shared" ca="1" si="143"/>
        <v>26</v>
      </c>
      <c r="AJ162" s="56">
        <f t="shared" ca="1" si="111"/>
        <v>0</v>
      </c>
      <c r="AK162" s="76">
        <f t="shared" ca="1" si="112"/>
        <v>0</v>
      </c>
      <c r="AL162" s="55">
        <f t="shared" ca="1" si="113"/>
        <v>548.42601733026208</v>
      </c>
      <c r="AM162" s="56">
        <f t="shared" ca="1" si="114"/>
        <v>-1.3190954773869334E-2</v>
      </c>
      <c r="AN162" s="55">
        <f t="shared" ca="1" si="115"/>
        <v>5169.4636393550491</v>
      </c>
      <c r="AO162" s="55">
        <f t="shared" ca="1" si="116"/>
        <v>0</v>
      </c>
      <c r="AP162" s="55">
        <f ca="1">AN162-MAX(AN162:$AN$258)</f>
        <v>-530.87638477569362</v>
      </c>
      <c r="AQ162" s="56">
        <f ca="1">(AN162-MAX(AN162:$AN$258))/MAX(AN162:$AN$258)</f>
        <v>-9.313065229940351E-2</v>
      </c>
      <c r="AS162" s="55">
        <f t="shared" si="117"/>
        <v>-0.12599999999999945</v>
      </c>
      <c r="AT162" s="55">
        <f t="shared" si="134"/>
        <v>0</v>
      </c>
      <c r="AU162" s="55">
        <f t="shared" si="135"/>
        <v>0.12599999999999945</v>
      </c>
      <c r="AV162" s="55">
        <f ca="1">IF(AV163=0,AVERAGE(AT162:OFFSET(AT162,$AZ$3-1,0)),(AV163*($AZ$3-1)+AT162)/$AZ$3)</f>
        <v>0.10592813614407649</v>
      </c>
      <c r="AW162" s="55">
        <f ca="1">IF(AW163=0,AVERAGE(AU162:OFFSET(AU162,$AZ$3-1,0)),(AW163*($AZ$3-1)+AU162)/$AZ$3)</f>
        <v>9.2524635957302648E-2</v>
      </c>
      <c r="AX162" s="55">
        <f t="shared" ca="1" si="136"/>
        <v>1.1448641223831366</v>
      </c>
      <c r="AY162" s="55"/>
      <c r="AZ162" s="55">
        <f t="shared" ca="1" si="118"/>
        <v>53.376999989681856</v>
      </c>
      <c r="BB162" s="58">
        <f t="shared" ca="1" si="119"/>
        <v>0</v>
      </c>
      <c r="BC162" s="58">
        <f t="shared" ca="1" si="120"/>
        <v>0</v>
      </c>
      <c r="BD162" s="58">
        <f t="shared" ca="1" si="138"/>
        <v>1</v>
      </c>
      <c r="BE162" s="58">
        <f t="shared" ca="1" si="144"/>
        <v>26</v>
      </c>
      <c r="BG162" s="56">
        <f t="shared" ca="1" si="121"/>
        <v>0</v>
      </c>
      <c r="BH162" s="55">
        <f t="shared" ca="1" si="122"/>
        <v>0</v>
      </c>
      <c r="BI162" s="55">
        <f t="shared" ca="1" si="123"/>
        <v>548.42601733026208</v>
      </c>
      <c r="BJ162" s="56">
        <f t="shared" ca="1" si="124"/>
        <v>-1.3190954773869334E-2</v>
      </c>
      <c r="BK162" s="55">
        <f t="shared" ca="1" si="125"/>
        <v>5169.4636393550491</v>
      </c>
      <c r="BL162" s="55">
        <f t="shared" ca="1" si="126"/>
        <v>0</v>
      </c>
      <c r="BM162" s="55">
        <f ca="1">BK162-MAX(BK162:$BK$258)</f>
        <v>-530.87638477569362</v>
      </c>
      <c r="BN162" s="56">
        <f ca="1">(BK162-MAX(BK162:$BK$258))/MAX(BK162:$BK$258)</f>
        <v>-9.313065229940351E-2</v>
      </c>
      <c r="BO162" s="17"/>
      <c r="BP162" s="55">
        <f t="shared" ca="1" si="127"/>
        <v>-0.34887408816999255</v>
      </c>
      <c r="BR162" s="58">
        <f t="shared" ca="1" si="141"/>
        <v>0</v>
      </c>
      <c r="BS162" s="58">
        <f t="shared" ca="1" si="128"/>
        <v>0</v>
      </c>
      <c r="BT162" s="58">
        <f t="shared" ca="1" si="139"/>
        <v>0</v>
      </c>
      <c r="BU162" s="58">
        <f t="shared" ca="1" si="129"/>
        <v>26</v>
      </c>
      <c r="BW162" s="56">
        <f t="shared" ca="1" si="130"/>
        <v>0</v>
      </c>
      <c r="BX162" s="76">
        <f t="shared" ca="1" si="131"/>
        <v>0</v>
      </c>
      <c r="BY162" s="55">
        <f t="shared" ca="1" si="140"/>
        <v>0</v>
      </c>
      <c r="BZ162" s="56">
        <f t="shared" ca="1" si="137"/>
        <v>0</v>
      </c>
      <c r="CA162" s="55">
        <f t="shared" ca="1" si="145"/>
        <v>5046.0677854557398</v>
      </c>
      <c r="CB162" s="55">
        <f t="shared" ca="1" si="99"/>
        <v>0</v>
      </c>
      <c r="CC162" s="55">
        <f ca="1">CA162-MAX($CA162:CA$258)</f>
        <v>-654.27223867500288</v>
      </c>
      <c r="CD162" s="56">
        <f ca="1">(CA162-MAX($CA162:CA$258))/MAX($CA162:CA$258)</f>
        <v>-0.11477775639792194</v>
      </c>
    </row>
    <row r="163" spans="1:82" s="58" customFormat="1" x14ac:dyDescent="0.25">
      <c r="A163" s="54">
        <v>44014</v>
      </c>
      <c r="B163" s="55">
        <v>9.3279999999999994</v>
      </c>
      <c r="C163" s="55">
        <v>9.6280000000000001</v>
      </c>
      <c r="D163" s="55">
        <v>9.3140000000000001</v>
      </c>
      <c r="E163" s="55">
        <v>9.5519999999999996</v>
      </c>
      <c r="F163" s="56">
        <f t="shared" si="100"/>
        <v>4.1543997383055364E-2</v>
      </c>
      <c r="G163" s="57"/>
      <c r="H163" s="56"/>
      <c r="I163" s="17"/>
      <c r="J163" s="55">
        <f ca="1">AVERAGE(E163:OFFSET(E163,$J$3-1,0))</f>
        <v>9.2615999999999978</v>
      </c>
      <c r="K163" s="55">
        <f ca="1">AVERAGE(E163:OFFSET(E163,$K$3-1,0))</f>
        <v>9.2768999999999995</v>
      </c>
      <c r="M163" s="58">
        <f t="shared" ca="1" si="132"/>
        <v>0</v>
      </c>
      <c r="N163" s="58">
        <f t="shared" ca="1" si="101"/>
        <v>0</v>
      </c>
      <c r="O163" s="58">
        <f t="shared" ca="1" si="102"/>
        <v>0</v>
      </c>
      <c r="P163" s="58">
        <f t="shared" ca="1" si="142"/>
        <v>26</v>
      </c>
      <c r="R163" s="56">
        <f t="shared" ca="1" si="103"/>
        <v>0</v>
      </c>
      <c r="S163" s="76">
        <f t="shared" ca="1" si="104"/>
        <v>0</v>
      </c>
      <c r="T163" s="55">
        <f t="shared" ca="1" si="105"/>
        <v>0</v>
      </c>
      <c r="U163" s="56">
        <f t="shared" ca="1" si="106"/>
        <v>0</v>
      </c>
      <c r="V163" s="55">
        <f t="shared" ca="1" si="107"/>
        <v>4853.4437319425315</v>
      </c>
      <c r="W163" s="55">
        <f t="shared" ca="1" si="108"/>
        <v>0</v>
      </c>
      <c r="X163" s="55">
        <f ca="1">V163-MAX(V163:$V$258)</f>
        <v>-615.62545168828547</v>
      </c>
      <c r="Y163" s="56">
        <f ca="1">(V163-MAX(V163:$V$258))/MAX(V163:$V$258)</f>
        <v>-0.11256494131229526</v>
      </c>
      <c r="Z163" s="56"/>
      <c r="AA163" s="17"/>
      <c r="AB163" s="55">
        <f ca="1">E163*(2/($AB$3+1))+IF(AB164=0,AVERAGE(E164:OFFSET(E164,$AB$3-1,0))*(1-(2/($AB$3+1))),AB164*(1-(2/($AB$3+1))))</f>
        <v>9.3253431533463953</v>
      </c>
      <c r="AC163" s="59">
        <f ca="1">E163*(2/($AC$3+1))+IF(AC164=0,AVERAGE(E164:OFFSET(E164,$AC$3-1,0))*(1-(2/($AC$3+1))),AC164*(1-(2/($AC$3+1))))</f>
        <v>9.2246285086019491</v>
      </c>
      <c r="AE163" s="58">
        <f t="shared" ca="1" si="133"/>
        <v>0</v>
      </c>
      <c r="AF163" s="58">
        <f t="shared" ca="1" si="109"/>
        <v>0</v>
      </c>
      <c r="AG163" s="58">
        <f t="shared" ca="1" si="110"/>
        <v>1</v>
      </c>
      <c r="AH163" s="58">
        <f t="shared" ca="1" si="143"/>
        <v>25</v>
      </c>
      <c r="AJ163" s="56">
        <f t="shared" ca="1" si="111"/>
        <v>0</v>
      </c>
      <c r="AK163" s="76">
        <f t="shared" ca="1" si="112"/>
        <v>0</v>
      </c>
      <c r="AL163" s="55">
        <f t="shared" ca="1" si="113"/>
        <v>548.42601733026208</v>
      </c>
      <c r="AM163" s="56">
        <f t="shared" ca="1" si="114"/>
        <v>4.1543997383055364E-2</v>
      </c>
      <c r="AN163" s="55">
        <f t="shared" ca="1" si="115"/>
        <v>5238.5653175386624</v>
      </c>
      <c r="AO163" s="55">
        <f t="shared" ca="1" si="116"/>
        <v>0</v>
      </c>
      <c r="AP163" s="55">
        <f ca="1">AN163-MAX(AN163:$AN$258)</f>
        <v>-461.77470659208029</v>
      </c>
      <c r="AQ163" s="56">
        <f ca="1">(AN163-MAX(AN163:$AN$258))/MAX(AN163:$AN$258)</f>
        <v>-8.1008274004233161E-2</v>
      </c>
      <c r="AS163" s="55">
        <f t="shared" si="117"/>
        <v>0.38100000000000023</v>
      </c>
      <c r="AT163" s="55">
        <f t="shared" si="134"/>
        <v>0.38100000000000023</v>
      </c>
      <c r="AU163" s="55">
        <f t="shared" si="135"/>
        <v>0</v>
      </c>
      <c r="AV163" s="55">
        <f ca="1">IF(AV164=0,AVERAGE(AT163:OFFSET(AT163,$AZ$3-1,0)),(AV164*($AZ$3-1)+AT163)/$AZ$3)</f>
        <v>0.11407645430900545</v>
      </c>
      <c r="AW163" s="55">
        <f ca="1">IF(AW164=0,AVERAGE(AU163:OFFSET(AU163,$AZ$3-1,0)),(AW164*($AZ$3-1)+AU163)/$AZ$3)</f>
        <v>8.9949607954018282E-2</v>
      </c>
      <c r="AX163" s="55">
        <f t="shared" ca="1" si="136"/>
        <v>1.2682262536076943</v>
      </c>
      <c r="AY163" s="55"/>
      <c r="AZ163" s="55">
        <f t="shared" ca="1" si="118"/>
        <v>55.912687351649133</v>
      </c>
      <c r="BB163" s="58">
        <f t="shared" ca="1" si="119"/>
        <v>0</v>
      </c>
      <c r="BC163" s="58">
        <f t="shared" ca="1" si="120"/>
        <v>0</v>
      </c>
      <c r="BD163" s="58">
        <f t="shared" ca="1" si="138"/>
        <v>1</v>
      </c>
      <c r="BE163" s="58">
        <f t="shared" ca="1" si="144"/>
        <v>25</v>
      </c>
      <c r="BG163" s="56">
        <f t="shared" ca="1" si="121"/>
        <v>0</v>
      </c>
      <c r="BH163" s="55">
        <f t="shared" ca="1" si="122"/>
        <v>0</v>
      </c>
      <c r="BI163" s="55">
        <f t="shared" ca="1" si="123"/>
        <v>548.42601733026208</v>
      </c>
      <c r="BJ163" s="56">
        <f t="shared" ca="1" si="124"/>
        <v>4.1543997383055364E-2</v>
      </c>
      <c r="BK163" s="55">
        <f t="shared" ca="1" si="125"/>
        <v>5238.5653175386624</v>
      </c>
      <c r="BL163" s="55">
        <f t="shared" ca="1" si="126"/>
        <v>0</v>
      </c>
      <c r="BM163" s="55">
        <f ca="1">BK163-MAX(BK163:$BK$258)</f>
        <v>-461.77470659208029</v>
      </c>
      <c r="BN163" s="56">
        <f ca="1">(BK163-MAX(BK163:$BK$258))/MAX(BK163:$BK$258)</f>
        <v>-8.1008274004233161E-2</v>
      </c>
      <c r="BO163" s="17"/>
      <c r="BP163" s="55">
        <f t="shared" ca="1" si="127"/>
        <v>0.6321112515802696</v>
      </c>
      <c r="BR163" s="58">
        <f t="shared" ca="1" si="141"/>
        <v>0</v>
      </c>
      <c r="BS163" s="58">
        <f t="shared" ca="1" si="128"/>
        <v>0</v>
      </c>
      <c r="BT163" s="58">
        <f t="shared" ca="1" si="139"/>
        <v>0</v>
      </c>
      <c r="BU163" s="58">
        <f t="shared" ca="1" si="129"/>
        <v>25</v>
      </c>
      <c r="BW163" s="56">
        <f t="shared" ca="1" si="130"/>
        <v>0</v>
      </c>
      <c r="BX163" s="76">
        <f t="shared" ca="1" si="131"/>
        <v>0</v>
      </c>
      <c r="BY163" s="55">
        <f t="shared" ca="1" si="140"/>
        <v>0</v>
      </c>
      <c r="BZ163" s="56">
        <f t="shared" ca="1" si="137"/>
        <v>0</v>
      </c>
      <c r="CA163" s="55">
        <f t="shared" ca="1" si="145"/>
        <v>5046.0677854557398</v>
      </c>
      <c r="CB163" s="55">
        <f t="shared" ca="1" si="99"/>
        <v>0</v>
      </c>
      <c r="CC163" s="55">
        <f ca="1">CA163-MAX($CA163:CA$258)</f>
        <v>-654.27223867500288</v>
      </c>
      <c r="CD163" s="56">
        <f ca="1">(CA163-MAX($CA163:CA$258))/MAX($CA163:CA$258)</f>
        <v>-0.11477775639792194</v>
      </c>
    </row>
    <row r="164" spans="1:82" s="58" customFormat="1" x14ac:dyDescent="0.25">
      <c r="A164" s="54">
        <v>44013</v>
      </c>
      <c r="B164" s="55">
        <v>9.1389999999999993</v>
      </c>
      <c r="C164" s="55">
        <v>9.2810000000000006</v>
      </c>
      <c r="D164" s="55">
        <v>9.09</v>
      </c>
      <c r="E164" s="55">
        <v>9.1709999999999994</v>
      </c>
      <c r="F164" s="56">
        <f t="shared" si="100"/>
        <v>-5.7458803122291124E-3</v>
      </c>
      <c r="G164" s="57"/>
      <c r="H164" s="56"/>
      <c r="I164" s="17"/>
      <c r="J164" s="55">
        <f ca="1">AVERAGE(E164:OFFSET(E164,$J$3-1,0))</f>
        <v>9.2037999999999993</v>
      </c>
      <c r="K164" s="55">
        <f ca="1">AVERAGE(E164:OFFSET(E164,$K$3-1,0))</f>
        <v>9.2406666666666659</v>
      </c>
      <c r="M164" s="58">
        <f t="shared" ca="1" si="132"/>
        <v>0</v>
      </c>
      <c r="N164" s="58">
        <f t="shared" ca="1" si="101"/>
        <v>0</v>
      </c>
      <c r="O164" s="58">
        <f t="shared" ca="1" si="102"/>
        <v>0</v>
      </c>
      <c r="P164" s="58">
        <f t="shared" ca="1" si="142"/>
        <v>25</v>
      </c>
      <c r="R164" s="56">
        <f t="shared" ca="1" si="103"/>
        <v>0</v>
      </c>
      <c r="S164" s="76">
        <f t="shared" ca="1" si="104"/>
        <v>0</v>
      </c>
      <c r="T164" s="55">
        <f t="shared" ca="1" si="105"/>
        <v>0</v>
      </c>
      <c r="U164" s="56">
        <f t="shared" ca="1" si="106"/>
        <v>0</v>
      </c>
      <c r="V164" s="55">
        <f t="shared" ca="1" si="107"/>
        <v>4853.4437319425315</v>
      </c>
      <c r="W164" s="55">
        <f t="shared" ca="1" si="108"/>
        <v>0</v>
      </c>
      <c r="X164" s="55">
        <f ca="1">V164-MAX(V164:$V$258)</f>
        <v>-615.62545168828547</v>
      </c>
      <c r="Y164" s="56">
        <f ca="1">(V164-MAX(V164:$V$258))/MAX(V164:$V$258)</f>
        <v>-0.11256494131229526</v>
      </c>
      <c r="Z164" s="56"/>
      <c r="AA164" s="17"/>
      <c r="AB164" s="55">
        <f ca="1">E164*(2/($AB$3+1))+IF(AB165=0,AVERAGE(E165:OFFSET(E165,$AB$3-1,0))*(1-(2/($AB$3+1))),AB165*(1-(2/($AB$3+1))))</f>
        <v>9.2120147300195931</v>
      </c>
      <c r="AC164" s="59">
        <f ca="1">E164*(2/($AC$3+1))+IF(AC165=0,AVERAGE(E165:OFFSET(E165,$AC$3-1,0))*(1-(2/($AC$3+1))),AC165*(1-(2/($AC$3+1))))</f>
        <v>9.2020511643675995</v>
      </c>
      <c r="AE164" s="58">
        <f t="shared" ca="1" si="133"/>
        <v>0</v>
      </c>
      <c r="AF164" s="58">
        <f t="shared" ca="1" si="109"/>
        <v>0</v>
      </c>
      <c r="AG164" s="58">
        <f t="shared" ca="1" si="110"/>
        <v>1</v>
      </c>
      <c r="AH164" s="58">
        <f t="shared" ca="1" si="143"/>
        <v>24</v>
      </c>
      <c r="AJ164" s="56">
        <f t="shared" ca="1" si="111"/>
        <v>0</v>
      </c>
      <c r="AK164" s="76">
        <f t="shared" ca="1" si="112"/>
        <v>0</v>
      </c>
      <c r="AL164" s="55">
        <f t="shared" ca="1" si="113"/>
        <v>548.42601733026208</v>
      </c>
      <c r="AM164" s="56">
        <f t="shared" ca="1" si="114"/>
        <v>-5.7458803122291124E-3</v>
      </c>
      <c r="AN164" s="55">
        <f t="shared" ca="1" si="115"/>
        <v>5029.6150049358321</v>
      </c>
      <c r="AO164" s="55">
        <f t="shared" ca="1" si="116"/>
        <v>0</v>
      </c>
      <c r="AP164" s="55">
        <f ca="1">AN164-MAX(AN164:$AN$258)</f>
        <v>-670.7250191949106</v>
      </c>
      <c r="AQ164" s="56">
        <f ca="1">(AN164-MAX(AN164:$AN$258))/MAX(AN164:$AN$258)</f>
        <v>-0.11766403694439104</v>
      </c>
      <c r="AS164" s="55">
        <f t="shared" si="117"/>
        <v>-5.3000000000000824E-2</v>
      </c>
      <c r="AT164" s="55">
        <f t="shared" si="134"/>
        <v>0</v>
      </c>
      <c r="AU164" s="55">
        <f t="shared" si="135"/>
        <v>5.3000000000000824E-2</v>
      </c>
      <c r="AV164" s="55">
        <f ca="1">IF(AV165=0,AVERAGE(AT164:OFFSET(AT164,$AZ$3-1,0)),(AV165*($AZ$3-1)+AT164)/$AZ$3)</f>
        <v>9.3543873871236624E-2</v>
      </c>
      <c r="AW164" s="55">
        <f ca="1">IF(AW165=0,AVERAGE(AU164:OFFSET(AU164,$AZ$3-1,0)),(AW165*($AZ$3-1)+AU164)/$AZ$3)</f>
        <v>9.6868808565865841E-2</v>
      </c>
      <c r="AX164" s="55">
        <f t="shared" ca="1" si="136"/>
        <v>0.96567589976738044</v>
      </c>
      <c r="AY164" s="55"/>
      <c r="AZ164" s="55">
        <f t="shared" ca="1" si="118"/>
        <v>49.126913540612634</v>
      </c>
      <c r="BB164" s="58">
        <f t="shared" ca="1" si="119"/>
        <v>0</v>
      </c>
      <c r="BC164" s="58">
        <f t="shared" ca="1" si="120"/>
        <v>0</v>
      </c>
      <c r="BD164" s="58">
        <f t="shared" ca="1" si="138"/>
        <v>1</v>
      </c>
      <c r="BE164" s="58">
        <f t="shared" ca="1" si="144"/>
        <v>24</v>
      </c>
      <c r="BG164" s="56">
        <f t="shared" ca="1" si="121"/>
        <v>0</v>
      </c>
      <c r="BH164" s="55">
        <f t="shared" ca="1" si="122"/>
        <v>0</v>
      </c>
      <c r="BI164" s="55">
        <f t="shared" ca="1" si="123"/>
        <v>548.42601733026208</v>
      </c>
      <c r="BJ164" s="56">
        <f t="shared" ca="1" si="124"/>
        <v>-5.7458803122291124E-3</v>
      </c>
      <c r="BK164" s="55">
        <f t="shared" ca="1" si="125"/>
        <v>5029.6150049358321</v>
      </c>
      <c r="BL164" s="55">
        <f t="shared" ca="1" si="126"/>
        <v>0</v>
      </c>
      <c r="BM164" s="55">
        <f ca="1">BK164-MAX(BK164:$BK$258)</f>
        <v>-670.7250191949106</v>
      </c>
      <c r="BN164" s="56">
        <f ca="1">(BK164-MAX(BK164:$BK$258))/MAX(BK164:$BK$258)</f>
        <v>-0.11766403694439104</v>
      </c>
      <c r="BO164" s="17"/>
      <c r="BP164" s="55">
        <f t="shared" ca="1" si="127"/>
        <v>0.14195239135181836</v>
      </c>
      <c r="BR164" s="58">
        <f t="shared" ca="1" si="141"/>
        <v>0</v>
      </c>
      <c r="BS164" s="58">
        <f t="shared" ca="1" si="128"/>
        <v>0</v>
      </c>
      <c r="BT164" s="58">
        <f t="shared" ca="1" si="139"/>
        <v>0</v>
      </c>
      <c r="BU164" s="58">
        <f t="shared" ca="1" si="129"/>
        <v>24</v>
      </c>
      <c r="BW164" s="56">
        <f t="shared" ca="1" si="130"/>
        <v>0</v>
      </c>
      <c r="BX164" s="76">
        <f t="shared" ca="1" si="131"/>
        <v>0</v>
      </c>
      <c r="BY164" s="55">
        <f t="shared" ca="1" si="140"/>
        <v>0</v>
      </c>
      <c r="BZ164" s="56">
        <f t="shared" ca="1" si="137"/>
        <v>0</v>
      </c>
      <c r="CA164" s="55">
        <f t="shared" ca="1" si="145"/>
        <v>5046.0677854557398</v>
      </c>
      <c r="CB164" s="55">
        <f t="shared" ca="1" si="99"/>
        <v>0</v>
      </c>
      <c r="CC164" s="55">
        <f ca="1">CA164-MAX($CA164:CA$258)</f>
        <v>-654.27223867500288</v>
      </c>
      <c r="CD164" s="56">
        <f ca="1">(CA164-MAX($CA164:CA$258))/MAX($CA164:CA$258)</f>
        <v>-0.11477775639792194</v>
      </c>
    </row>
    <row r="165" spans="1:82" s="58" customFormat="1" x14ac:dyDescent="0.25">
      <c r="A165" s="54">
        <v>44012</v>
      </c>
      <c r="B165" s="55">
        <v>9.2829999999999995</v>
      </c>
      <c r="C165" s="55">
        <v>9.2829999999999995</v>
      </c>
      <c r="D165" s="55">
        <v>9.1170000000000009</v>
      </c>
      <c r="E165" s="55">
        <v>9.2240000000000002</v>
      </c>
      <c r="F165" s="56">
        <f t="shared" si="100"/>
        <v>-6.0344827586206184E-3</v>
      </c>
      <c r="G165" s="57"/>
      <c r="H165" s="56"/>
      <c r="I165" s="17"/>
      <c r="J165" s="55">
        <f ca="1">AVERAGE(E165:OFFSET(E165,$J$3-1,0))</f>
        <v>9.1956000000000007</v>
      </c>
      <c r="K165" s="55">
        <f ca="1">AVERAGE(E165:OFFSET(E165,$K$3-1,0))</f>
        <v>9.2138999999999971</v>
      </c>
      <c r="M165" s="58">
        <f t="shared" ca="1" si="132"/>
        <v>0</v>
      </c>
      <c r="N165" s="58">
        <f t="shared" ca="1" si="101"/>
        <v>1</v>
      </c>
      <c r="O165" s="58">
        <f t="shared" ca="1" si="102"/>
        <v>0</v>
      </c>
      <c r="P165" s="58">
        <f t="shared" ca="1" si="142"/>
        <v>24</v>
      </c>
      <c r="R165" s="56">
        <f t="shared" ca="1" si="103"/>
        <v>5.2968036529680518E-2</v>
      </c>
      <c r="S165" s="76">
        <f t="shared" ca="1" si="104"/>
        <v>0.46400000000000041</v>
      </c>
      <c r="T165" s="55">
        <f t="shared" ca="1" si="105"/>
        <v>0</v>
      </c>
      <c r="U165" s="56">
        <f t="shared" ca="1" si="106"/>
        <v>-6.0344827586206184E-3</v>
      </c>
      <c r="V165" s="55">
        <f t="shared" ca="1" si="107"/>
        <v>4853.4437319425315</v>
      </c>
      <c r="W165" s="55">
        <f t="shared" ca="1" si="108"/>
        <v>244.14547827638071</v>
      </c>
      <c r="X165" s="55">
        <f ca="1">V165-MAX(V165:$V$258)</f>
        <v>-615.62545168828547</v>
      </c>
      <c r="Y165" s="56">
        <f ca="1">(V165-MAX(V165:$V$258))/MAX(V165:$V$258)</f>
        <v>-0.11256494131229526</v>
      </c>
      <c r="Z165" s="56"/>
      <c r="AA165" s="17"/>
      <c r="AB165" s="55">
        <f ca="1">E165*(2/($AB$3+1))+IF(AB166=0,AVERAGE(E166:OFFSET(E166,$AB$3-1,0))*(1-(2/($AB$3+1))),AB166*(1-(2/($AB$3+1))))</f>
        <v>9.2325220950293883</v>
      </c>
      <c r="AC165" s="59">
        <f ca="1">E165*(2/($AC$3+1))+IF(AC166=0,AVERAGE(E166:OFFSET(E166,$AC$3-1,0))*(1-(2/($AC$3+1))),AC166*(1-(2/($AC$3+1))))</f>
        <v>9.2041926239791572</v>
      </c>
      <c r="AE165" s="58">
        <f t="shared" ca="1" si="133"/>
        <v>0</v>
      </c>
      <c r="AF165" s="58">
        <f t="shared" ca="1" si="109"/>
        <v>0</v>
      </c>
      <c r="AG165" s="58">
        <f t="shared" ca="1" si="110"/>
        <v>1</v>
      </c>
      <c r="AH165" s="58">
        <f t="shared" ca="1" si="143"/>
        <v>23</v>
      </c>
      <c r="AJ165" s="56">
        <f t="shared" ca="1" si="111"/>
        <v>0</v>
      </c>
      <c r="AK165" s="76">
        <f t="shared" ca="1" si="112"/>
        <v>0</v>
      </c>
      <c r="AL165" s="55">
        <f t="shared" ca="1" si="113"/>
        <v>548.42601733026208</v>
      </c>
      <c r="AM165" s="56">
        <f t="shared" ca="1" si="114"/>
        <v>-6.0344827586206184E-3</v>
      </c>
      <c r="AN165" s="55">
        <f t="shared" ca="1" si="115"/>
        <v>5058.6815838543371</v>
      </c>
      <c r="AO165" s="55">
        <f t="shared" ca="1" si="116"/>
        <v>0</v>
      </c>
      <c r="AP165" s="55">
        <f ca="1">AN165-MAX(AN165:$AN$258)</f>
        <v>-641.6584402764056</v>
      </c>
      <c r="AQ165" s="56">
        <f ca="1">(AN165-MAX(AN165:$AN$258))/MAX(AN165:$AN$258)</f>
        <v>-0.1125649413122954</v>
      </c>
      <c r="AS165" s="55">
        <f t="shared" si="117"/>
        <v>-5.5999999999999162E-2</v>
      </c>
      <c r="AT165" s="55">
        <f t="shared" si="134"/>
        <v>0</v>
      </c>
      <c r="AU165" s="55">
        <f t="shared" si="135"/>
        <v>5.5999999999999162E-2</v>
      </c>
      <c r="AV165" s="55">
        <f ca="1">IF(AV166=0,AVERAGE(AT165:OFFSET(AT165,$AZ$3-1,0)),(AV166*($AZ$3-1)+AT165)/$AZ$3)</f>
        <v>0.10073955647671635</v>
      </c>
      <c r="AW165" s="55">
        <f ca="1">IF(AW166=0,AVERAGE(AU165:OFFSET(AU165,$AZ$3-1,0)),(AW166*($AZ$3-1)+AU165)/$AZ$3)</f>
        <v>0.10024333230170161</v>
      </c>
      <c r="AX165" s="55">
        <f t="shared" ca="1" si="136"/>
        <v>1.0049501963234948</v>
      </c>
      <c r="AY165" s="55"/>
      <c r="AZ165" s="55">
        <f t="shared" ca="1" si="118"/>
        <v>50.123449358806319</v>
      </c>
      <c r="BB165" s="58">
        <f t="shared" ca="1" si="119"/>
        <v>0</v>
      </c>
      <c r="BC165" s="58">
        <f t="shared" ca="1" si="120"/>
        <v>0</v>
      </c>
      <c r="BD165" s="58">
        <f t="shared" ca="1" si="138"/>
        <v>1</v>
      </c>
      <c r="BE165" s="58">
        <f t="shared" ca="1" si="144"/>
        <v>23</v>
      </c>
      <c r="BG165" s="56">
        <f t="shared" ca="1" si="121"/>
        <v>0</v>
      </c>
      <c r="BH165" s="55">
        <f t="shared" ca="1" si="122"/>
        <v>0</v>
      </c>
      <c r="BI165" s="55">
        <f t="shared" ca="1" si="123"/>
        <v>548.42601733026208</v>
      </c>
      <c r="BJ165" s="56">
        <f t="shared" ca="1" si="124"/>
        <v>-6.0344827586206184E-3</v>
      </c>
      <c r="BK165" s="55">
        <f t="shared" ca="1" si="125"/>
        <v>5058.6815838543371</v>
      </c>
      <c r="BL165" s="55">
        <f t="shared" ca="1" si="126"/>
        <v>0</v>
      </c>
      <c r="BM165" s="55">
        <f ca="1">BK165-MAX(BK165:$BK$258)</f>
        <v>-641.6584402764056</v>
      </c>
      <c r="BN165" s="56">
        <f ca="1">(BK165-MAX(BK165:$BK$258))/MAX(BK165:$BK$258)</f>
        <v>-0.1125649413122954</v>
      </c>
      <c r="BO165" s="17"/>
      <c r="BP165" s="55">
        <f t="shared" ca="1" si="127"/>
        <v>-0.62486533074768147</v>
      </c>
      <c r="BR165" s="58">
        <f t="shared" ca="1" si="141"/>
        <v>0</v>
      </c>
      <c r="BS165" s="58">
        <f t="shared" ca="1" si="128"/>
        <v>0</v>
      </c>
      <c r="BT165" s="58">
        <f t="shared" ca="1" si="139"/>
        <v>0</v>
      </c>
      <c r="BU165" s="58">
        <f t="shared" ca="1" si="129"/>
        <v>23</v>
      </c>
      <c r="BW165" s="56">
        <f t="shared" ca="1" si="130"/>
        <v>0</v>
      </c>
      <c r="BX165" s="76">
        <f t="shared" ca="1" si="131"/>
        <v>0</v>
      </c>
      <c r="BY165" s="55">
        <f t="shared" ca="1" si="140"/>
        <v>0</v>
      </c>
      <c r="BZ165" s="56">
        <f t="shared" ca="1" si="137"/>
        <v>0</v>
      </c>
      <c r="CA165" s="55">
        <f t="shared" ca="1" si="145"/>
        <v>5046.0677854557398</v>
      </c>
      <c r="CB165" s="55">
        <f t="shared" ca="1" si="99"/>
        <v>0</v>
      </c>
      <c r="CC165" s="55">
        <f ca="1">CA165-MAX($CA165:CA$258)</f>
        <v>-654.27223867500288</v>
      </c>
      <c r="CD165" s="56">
        <f ca="1">(CA165-MAX($CA165:CA$258))/MAX($CA165:CA$258)</f>
        <v>-0.11477775639792194</v>
      </c>
    </row>
    <row r="166" spans="1:82" s="58" customFormat="1" x14ac:dyDescent="0.25">
      <c r="A166" s="54">
        <v>44011</v>
      </c>
      <c r="B166" s="55">
        <v>9.0380000000000003</v>
      </c>
      <c r="C166" s="55">
        <v>9.3350000000000009</v>
      </c>
      <c r="D166" s="55">
        <v>9</v>
      </c>
      <c r="E166" s="55">
        <v>9.2799999999999994</v>
      </c>
      <c r="F166" s="56">
        <f t="shared" si="100"/>
        <v>2.1913886135888072E-2</v>
      </c>
      <c r="G166" s="57"/>
      <c r="H166" s="56"/>
      <c r="I166" s="17"/>
      <c r="J166" s="55">
        <f ca="1">AVERAGE(E166:OFFSET(E166,$J$3-1,0))</f>
        <v>9.2447999999999997</v>
      </c>
      <c r="K166" s="55">
        <f ca="1">AVERAGE(E166:OFFSET(E166,$K$3-1,0))</f>
        <v>9.1885999999999974</v>
      </c>
      <c r="M166" s="58">
        <f t="shared" ca="1" si="132"/>
        <v>0</v>
      </c>
      <c r="N166" s="58">
        <f t="shared" ca="1" si="101"/>
        <v>0</v>
      </c>
      <c r="O166" s="58">
        <f t="shared" ca="1" si="102"/>
        <v>1</v>
      </c>
      <c r="P166" s="58">
        <f t="shared" ca="1" si="142"/>
        <v>23</v>
      </c>
      <c r="R166" s="56">
        <f t="shared" ca="1" si="103"/>
        <v>0</v>
      </c>
      <c r="S166" s="76">
        <f t="shared" ca="1" si="104"/>
        <v>0</v>
      </c>
      <c r="T166" s="55">
        <f t="shared" ca="1" si="105"/>
        <v>526.17559973357868</v>
      </c>
      <c r="U166" s="56">
        <f t="shared" ca="1" si="106"/>
        <v>2.1913886135888072E-2</v>
      </c>
      <c r="V166" s="55">
        <f t="shared" ca="1" si="107"/>
        <v>4882.9095655276114</v>
      </c>
      <c r="W166" s="55">
        <f t="shared" ca="1" si="108"/>
        <v>0</v>
      </c>
      <c r="X166" s="55">
        <f ca="1">V166-MAX(V166:$V$258)</f>
        <v>-586.1596181032055</v>
      </c>
      <c r="Y166" s="56">
        <f ca="1">(V166-MAX(V166:$V$258))/MAX(V166:$V$258)</f>
        <v>-0.10717721762555299</v>
      </c>
      <c r="Z166" s="56"/>
      <c r="AA166" s="17"/>
      <c r="AB166" s="55">
        <f ca="1">E166*(2/($AB$3+1))+IF(AB167=0,AVERAGE(E167:OFFSET(E167,$AB$3-1,0))*(1-(2/($AB$3+1))),AB167*(1-(2/($AB$3+1))))</f>
        <v>9.2367831425440805</v>
      </c>
      <c r="AC166" s="59">
        <f ca="1">E166*(2/($AC$3+1))+IF(AC167=0,AVERAGE(E167:OFFSET(E167,$AC$3-1,0))*(1-(2/($AC$3+1))),AC167*(1-(2/($AC$3+1))))</f>
        <v>9.2028265980466841</v>
      </c>
      <c r="AE166" s="58">
        <f t="shared" ca="1" si="133"/>
        <v>0</v>
      </c>
      <c r="AF166" s="58">
        <f t="shared" ca="1" si="109"/>
        <v>0</v>
      </c>
      <c r="AG166" s="58">
        <f t="shared" ca="1" si="110"/>
        <v>1</v>
      </c>
      <c r="AH166" s="58">
        <f t="shared" ca="1" si="143"/>
        <v>22</v>
      </c>
      <c r="AJ166" s="56">
        <f t="shared" ca="1" si="111"/>
        <v>0</v>
      </c>
      <c r="AK166" s="76">
        <f t="shared" ca="1" si="112"/>
        <v>0</v>
      </c>
      <c r="AL166" s="55">
        <f t="shared" ca="1" si="113"/>
        <v>548.42601733026208</v>
      </c>
      <c r="AM166" s="56">
        <f t="shared" ca="1" si="114"/>
        <v>2.1913886135888072E-2</v>
      </c>
      <c r="AN166" s="55">
        <f t="shared" ca="1" si="115"/>
        <v>5089.3934408248315</v>
      </c>
      <c r="AO166" s="55">
        <f t="shared" ca="1" si="116"/>
        <v>0</v>
      </c>
      <c r="AP166" s="55">
        <f ca="1">AN166-MAX(AN166:$AN$258)</f>
        <v>-610.94658330591119</v>
      </c>
      <c r="AQ166" s="56">
        <f ca="1">(AN166-MAX(AN166:$AN$258))/MAX(AN166:$AN$258)</f>
        <v>-0.1071772176255531</v>
      </c>
      <c r="AS166" s="55">
        <f t="shared" si="117"/>
        <v>0.19899999999999984</v>
      </c>
      <c r="AT166" s="55">
        <f t="shared" si="134"/>
        <v>0.19899999999999984</v>
      </c>
      <c r="AU166" s="55">
        <f t="shared" si="135"/>
        <v>0</v>
      </c>
      <c r="AV166" s="55">
        <f ca="1">IF(AV167=0,AVERAGE(AT166:OFFSET(AT166,$AZ$3-1,0)),(AV167*($AZ$3-1)+AT166)/$AZ$3)</f>
        <v>0.10848875312877146</v>
      </c>
      <c r="AW166" s="55">
        <f ca="1">IF(AW167=0,AVERAGE(AU166:OFFSET(AU166,$AZ$3-1,0)),(AW167*($AZ$3-1)+AU166)/$AZ$3)</f>
        <v>0.10364666555567874</v>
      </c>
      <c r="AX166" s="55">
        <f t="shared" ca="1" si="136"/>
        <v>1.0467172537305753</v>
      </c>
      <c r="AY166" s="55"/>
      <c r="AZ166" s="55">
        <f t="shared" ca="1" si="118"/>
        <v>51.141272778284915</v>
      </c>
      <c r="BB166" s="58">
        <f t="shared" ca="1" si="119"/>
        <v>0</v>
      </c>
      <c r="BC166" s="58">
        <f t="shared" ca="1" si="120"/>
        <v>0</v>
      </c>
      <c r="BD166" s="58">
        <f t="shared" ca="1" si="138"/>
        <v>1</v>
      </c>
      <c r="BE166" s="58">
        <f t="shared" ca="1" si="144"/>
        <v>22</v>
      </c>
      <c r="BG166" s="56">
        <f t="shared" ca="1" si="121"/>
        <v>0</v>
      </c>
      <c r="BH166" s="55">
        <f t="shared" ca="1" si="122"/>
        <v>0</v>
      </c>
      <c r="BI166" s="55">
        <f t="shared" ca="1" si="123"/>
        <v>548.42601733026208</v>
      </c>
      <c r="BJ166" s="56">
        <f t="shared" ca="1" si="124"/>
        <v>2.1913886135888072E-2</v>
      </c>
      <c r="BK166" s="55">
        <f t="shared" ca="1" si="125"/>
        <v>5089.3934408248315</v>
      </c>
      <c r="BL166" s="55">
        <f t="shared" ca="1" si="126"/>
        <v>0</v>
      </c>
      <c r="BM166" s="55">
        <f ca="1">BK166-MAX(BK166:$BK$258)</f>
        <v>-610.94658330591119</v>
      </c>
      <c r="BN166" s="56">
        <f ca="1">(BK166-MAX(BK166:$BK$258))/MAX(BK166:$BK$258)</f>
        <v>-0.1071772176255531</v>
      </c>
      <c r="BO166" s="17"/>
      <c r="BP166" s="55">
        <f t="shared" ca="1" si="127"/>
        <v>0.85860232583414575</v>
      </c>
      <c r="BR166" s="58">
        <f t="shared" ca="1" si="141"/>
        <v>0</v>
      </c>
      <c r="BS166" s="58">
        <f t="shared" ca="1" si="128"/>
        <v>0</v>
      </c>
      <c r="BT166" s="58">
        <f t="shared" ca="1" si="139"/>
        <v>0</v>
      </c>
      <c r="BU166" s="58">
        <f t="shared" ca="1" si="129"/>
        <v>22</v>
      </c>
      <c r="BW166" s="56">
        <f t="shared" ca="1" si="130"/>
        <v>0</v>
      </c>
      <c r="BX166" s="76">
        <f t="shared" ca="1" si="131"/>
        <v>0</v>
      </c>
      <c r="BY166" s="55">
        <f t="shared" ca="1" si="140"/>
        <v>0</v>
      </c>
      <c r="BZ166" s="56">
        <f t="shared" ca="1" si="137"/>
        <v>0</v>
      </c>
      <c r="CA166" s="55">
        <f t="shared" ca="1" si="145"/>
        <v>5046.0677854557398</v>
      </c>
      <c r="CB166" s="55">
        <f t="shared" ca="1" si="99"/>
        <v>0</v>
      </c>
      <c r="CC166" s="55">
        <f ca="1">CA166-MAX($CA166:CA$258)</f>
        <v>-654.27223867500288</v>
      </c>
      <c r="CD166" s="56">
        <f ca="1">(CA166-MAX($CA166:CA$258))/MAX($CA166:CA$258)</f>
        <v>-0.11477775639792194</v>
      </c>
    </row>
    <row r="167" spans="1:82" s="58" customFormat="1" x14ac:dyDescent="0.25">
      <c r="A167" s="54">
        <v>44008</v>
      </c>
      <c r="B167" s="55">
        <v>9.3469999999999995</v>
      </c>
      <c r="C167" s="55">
        <v>9.3469999999999995</v>
      </c>
      <c r="D167" s="55">
        <v>9.0749999999999993</v>
      </c>
      <c r="E167" s="55">
        <v>9.0809999999999995</v>
      </c>
      <c r="F167" s="56">
        <f t="shared" si="100"/>
        <v>-1.9648062182878179E-2</v>
      </c>
      <c r="G167" s="57"/>
      <c r="H167" s="56"/>
      <c r="I167" s="17"/>
      <c r="J167" s="55">
        <f ca="1">AVERAGE(E167:OFFSET(E167,$J$3-1,0))</f>
        <v>9.2342000000000013</v>
      </c>
      <c r="K167" s="55">
        <f ca="1">AVERAGE(E167:OFFSET(E167,$K$3-1,0))</f>
        <v>9.1461333333333332</v>
      </c>
      <c r="M167" s="58">
        <f t="shared" ca="1" si="132"/>
        <v>0</v>
      </c>
      <c r="N167" s="58">
        <f t="shared" ca="1" si="101"/>
        <v>0</v>
      </c>
      <c r="O167" s="58">
        <f t="shared" ca="1" si="102"/>
        <v>1</v>
      </c>
      <c r="P167" s="58">
        <f t="shared" ca="1" si="142"/>
        <v>22</v>
      </c>
      <c r="R167" s="56">
        <f t="shared" ca="1" si="103"/>
        <v>0</v>
      </c>
      <c r="S167" s="76">
        <f t="shared" ca="1" si="104"/>
        <v>0</v>
      </c>
      <c r="T167" s="55">
        <f t="shared" ca="1" si="105"/>
        <v>526.17559973357868</v>
      </c>
      <c r="U167" s="56">
        <f t="shared" ca="1" si="106"/>
        <v>-1.9648062182878179E-2</v>
      </c>
      <c r="V167" s="55">
        <f t="shared" ca="1" si="107"/>
        <v>4778.2006211806292</v>
      </c>
      <c r="W167" s="55">
        <f t="shared" ca="1" si="108"/>
        <v>0</v>
      </c>
      <c r="X167" s="55">
        <f ca="1">V167-MAX(V167:$V$258)</f>
        <v>-690.86856245018771</v>
      </c>
      <c r="Y167" s="56">
        <f ca="1">(V167-MAX(V167:$V$258))/MAX(V167:$V$258)</f>
        <v>-0.12632287858379815</v>
      </c>
      <c r="Z167" s="56"/>
      <c r="AA167" s="17"/>
      <c r="AB167" s="55">
        <f ca="1">E167*(2/($AB$3+1))+IF(AB168=0,AVERAGE(E168:OFFSET(E168,$AB$3-1,0))*(1-(2/($AB$3+1))),AB168*(1-(2/($AB$3+1))))</f>
        <v>9.215174713816122</v>
      </c>
      <c r="AC167" s="59">
        <f ca="1">E167*(2/($AC$3+1))+IF(AC168=0,AVERAGE(E168:OFFSET(E168,$AC$3-1,0))*(1-(2/($AC$3+1))),AC168*(1-(2/($AC$3+1))))</f>
        <v>9.1975042944636947</v>
      </c>
      <c r="AE167" s="58">
        <f t="shared" ca="1" si="133"/>
        <v>0</v>
      </c>
      <c r="AF167" s="58">
        <f t="shared" ca="1" si="109"/>
        <v>0</v>
      </c>
      <c r="AG167" s="58">
        <f t="shared" ca="1" si="110"/>
        <v>1</v>
      </c>
      <c r="AH167" s="58">
        <f t="shared" ca="1" si="143"/>
        <v>21</v>
      </c>
      <c r="AJ167" s="56">
        <f t="shared" ca="1" si="111"/>
        <v>0</v>
      </c>
      <c r="AK167" s="76">
        <f t="shared" ca="1" si="112"/>
        <v>0</v>
      </c>
      <c r="AL167" s="55">
        <f t="shared" ca="1" si="113"/>
        <v>548.42601733026208</v>
      </c>
      <c r="AM167" s="56">
        <f t="shared" ca="1" si="114"/>
        <v>-1.9648062182878179E-2</v>
      </c>
      <c r="AN167" s="55">
        <f t="shared" ca="1" si="115"/>
        <v>4980.2566633761098</v>
      </c>
      <c r="AO167" s="55">
        <f t="shared" ca="1" si="116"/>
        <v>0</v>
      </c>
      <c r="AP167" s="55">
        <f ca="1">AN167-MAX(AN167:$AN$258)</f>
        <v>-720.08336075463285</v>
      </c>
      <c r="AQ167" s="56">
        <f ca="1">(AN167-MAX(AN167:$AN$258))/MAX(AN167:$AN$258)</f>
        <v>-0.12632287858379815</v>
      </c>
      <c r="AS167" s="55">
        <f t="shared" si="117"/>
        <v>-0.18200000000000038</v>
      </c>
      <c r="AT167" s="55">
        <f t="shared" si="134"/>
        <v>0</v>
      </c>
      <c r="AU167" s="55">
        <f t="shared" si="135"/>
        <v>0.18200000000000038</v>
      </c>
      <c r="AV167" s="55">
        <f ca="1">IF(AV168=0,AVERAGE(AT167:OFFSET(AT167,$AZ$3-1,0)),(AV168*($AZ$3-1)+AT167)/$AZ$3)</f>
        <v>0.10152634952329234</v>
      </c>
      <c r="AW167" s="55">
        <f ca="1">IF(AW168=0,AVERAGE(AU167:OFFSET(AU167,$AZ$3-1,0)),(AW168*($AZ$3-1)+AU167)/$AZ$3)</f>
        <v>0.11161948598303864</v>
      </c>
      <c r="AX167" s="55">
        <f t="shared" ca="1" si="136"/>
        <v>0.90957549776496893</v>
      </c>
      <c r="AY167" s="55"/>
      <c r="AZ167" s="55">
        <f t="shared" ca="1" si="118"/>
        <v>47.632340215381198</v>
      </c>
      <c r="BB167" s="58">
        <f t="shared" ca="1" si="119"/>
        <v>0</v>
      </c>
      <c r="BC167" s="58">
        <f t="shared" ca="1" si="120"/>
        <v>0</v>
      </c>
      <c r="BD167" s="58">
        <f t="shared" ca="1" si="138"/>
        <v>1</v>
      </c>
      <c r="BE167" s="58">
        <f t="shared" ca="1" si="144"/>
        <v>21</v>
      </c>
      <c r="BG167" s="56">
        <f t="shared" ca="1" si="121"/>
        <v>0</v>
      </c>
      <c r="BH167" s="55">
        <f t="shared" ca="1" si="122"/>
        <v>0</v>
      </c>
      <c r="BI167" s="55">
        <f t="shared" ca="1" si="123"/>
        <v>548.42601733026208</v>
      </c>
      <c r="BJ167" s="56">
        <f t="shared" ca="1" si="124"/>
        <v>-1.9648062182878179E-2</v>
      </c>
      <c r="BK167" s="55">
        <f t="shared" ca="1" si="125"/>
        <v>4980.2566633761098</v>
      </c>
      <c r="BL167" s="55">
        <f t="shared" ca="1" si="126"/>
        <v>0</v>
      </c>
      <c r="BM167" s="55">
        <f ca="1">BK167-MAX(BK167:$BK$258)</f>
        <v>-720.08336075463285</v>
      </c>
      <c r="BN167" s="56">
        <f ca="1">(BK167-MAX(BK167:$BK$258))/MAX(BK167:$BK$258)</f>
        <v>-0.12632287858379815</v>
      </c>
      <c r="BO167" s="17"/>
      <c r="BP167" s="55">
        <f t="shared" ca="1" si="127"/>
        <v>-8.2171012734990949</v>
      </c>
      <c r="BR167" s="58">
        <f t="shared" ca="1" si="141"/>
        <v>0</v>
      </c>
      <c r="BS167" s="58">
        <f t="shared" ca="1" si="128"/>
        <v>0</v>
      </c>
      <c r="BT167" s="58">
        <f t="shared" ca="1" si="139"/>
        <v>0</v>
      </c>
      <c r="BU167" s="58">
        <f t="shared" ca="1" si="129"/>
        <v>21</v>
      </c>
      <c r="BW167" s="56">
        <f t="shared" ca="1" si="130"/>
        <v>0</v>
      </c>
      <c r="BX167" s="76">
        <f t="shared" ca="1" si="131"/>
        <v>0</v>
      </c>
      <c r="BY167" s="55">
        <f t="shared" ca="1" si="140"/>
        <v>0</v>
      </c>
      <c r="BZ167" s="56">
        <f t="shared" ca="1" si="137"/>
        <v>0</v>
      </c>
      <c r="CA167" s="55">
        <f t="shared" ca="1" si="145"/>
        <v>5046.0677854557398</v>
      </c>
      <c r="CB167" s="55">
        <f t="shared" ca="1" si="99"/>
        <v>0</v>
      </c>
      <c r="CC167" s="55">
        <f ca="1">CA167-MAX($CA167:CA$258)</f>
        <v>-654.27223867500288</v>
      </c>
      <c r="CD167" s="56">
        <f ca="1">(CA167-MAX($CA167:CA$258))/MAX($CA167:CA$258)</f>
        <v>-0.11477775639792194</v>
      </c>
    </row>
    <row r="168" spans="1:82" s="58" customFormat="1" x14ac:dyDescent="0.25">
      <c r="A168" s="54">
        <v>44007</v>
      </c>
      <c r="B168" s="55">
        <v>9.0289999999999999</v>
      </c>
      <c r="C168" s="55">
        <v>9.298</v>
      </c>
      <c r="D168" s="55">
        <v>8.9649999999999999</v>
      </c>
      <c r="E168" s="55">
        <v>9.2629999999999999</v>
      </c>
      <c r="F168" s="56">
        <f t="shared" si="100"/>
        <v>1.4567360350492775E-2</v>
      </c>
      <c r="G168" s="57"/>
      <c r="H168" s="56"/>
      <c r="I168" s="17"/>
      <c r="J168" s="55">
        <f ca="1">AVERAGE(E168:OFFSET(E168,$J$3-1,0))</f>
        <v>9.277000000000001</v>
      </c>
      <c r="K168" s="55">
        <f ca="1">AVERAGE(E168:OFFSET(E168,$K$3-1,0))</f>
        <v>9.111600000000001</v>
      </c>
      <c r="M168" s="58">
        <f t="shared" ca="1" si="132"/>
        <v>0</v>
      </c>
      <c r="N168" s="58">
        <f t="shared" ca="1" si="101"/>
        <v>0</v>
      </c>
      <c r="O168" s="58">
        <f t="shared" ca="1" si="102"/>
        <v>1</v>
      </c>
      <c r="P168" s="58">
        <f t="shared" ca="1" si="142"/>
        <v>21</v>
      </c>
      <c r="R168" s="56">
        <f t="shared" ca="1" si="103"/>
        <v>0</v>
      </c>
      <c r="S168" s="76">
        <f t="shared" ca="1" si="104"/>
        <v>0</v>
      </c>
      <c r="T168" s="55">
        <f t="shared" ca="1" si="105"/>
        <v>526.17559973357868</v>
      </c>
      <c r="U168" s="56">
        <f t="shared" ca="1" si="106"/>
        <v>1.4567360350492775E-2</v>
      </c>
      <c r="V168" s="55">
        <f t="shared" ca="1" si="107"/>
        <v>4873.9645803321409</v>
      </c>
      <c r="W168" s="55">
        <f t="shared" ca="1" si="108"/>
        <v>0</v>
      </c>
      <c r="X168" s="55">
        <f ca="1">V168-MAX(V168:$V$258)</f>
        <v>-595.10460329867601</v>
      </c>
      <c r="Y168" s="56">
        <f ca="1">(V168-MAX(V168:$V$258))/MAX(V168:$V$258)</f>
        <v>-0.10881277660188543</v>
      </c>
      <c r="Z168" s="56"/>
      <c r="AA168" s="17"/>
      <c r="AB168" s="55">
        <f ca="1">E168*(2/($AB$3+1))+IF(AB169=0,AVERAGE(E169:OFFSET(E169,$AB$3-1,0))*(1-(2/($AB$3+1))),AB169*(1-(2/($AB$3+1))))</f>
        <v>9.2822620707241814</v>
      </c>
      <c r="AC168" s="59">
        <f ca="1">E168*(2/($AC$3+1))+IF(AC169=0,AVERAGE(E169:OFFSET(E169,$AC$3-1,0))*(1-(2/($AC$3+1))),AC169*(1-(2/($AC$3+1))))</f>
        <v>9.2055390733922238</v>
      </c>
      <c r="AE168" s="58">
        <f t="shared" ca="1" si="133"/>
        <v>0</v>
      </c>
      <c r="AF168" s="58">
        <f t="shared" ca="1" si="109"/>
        <v>0</v>
      </c>
      <c r="AG168" s="58">
        <f t="shared" ca="1" si="110"/>
        <v>1</v>
      </c>
      <c r="AH168" s="58">
        <f t="shared" ca="1" si="143"/>
        <v>20</v>
      </c>
      <c r="AJ168" s="56">
        <f t="shared" ca="1" si="111"/>
        <v>0</v>
      </c>
      <c r="AK168" s="76">
        <f t="shared" ca="1" si="112"/>
        <v>0</v>
      </c>
      <c r="AL168" s="55">
        <f t="shared" ca="1" si="113"/>
        <v>548.42601733026208</v>
      </c>
      <c r="AM168" s="56">
        <f t="shared" ca="1" si="114"/>
        <v>1.4567360350492775E-2</v>
      </c>
      <c r="AN168" s="55">
        <f t="shared" ca="1" si="115"/>
        <v>5080.0701985302176</v>
      </c>
      <c r="AO168" s="55">
        <f t="shared" ca="1" si="116"/>
        <v>0</v>
      </c>
      <c r="AP168" s="55">
        <f ca="1">AN168-MAX(AN168:$AN$258)</f>
        <v>-620.26982560052511</v>
      </c>
      <c r="AQ168" s="56">
        <f ca="1">(AN168-MAX(AN168:$AN$258))/MAX(AN168:$AN$258)</f>
        <v>-0.1088127766018855</v>
      </c>
      <c r="AS168" s="55">
        <f t="shared" si="117"/>
        <v>0.13299999999999912</v>
      </c>
      <c r="AT168" s="55">
        <f t="shared" si="134"/>
        <v>0.13299999999999912</v>
      </c>
      <c r="AU168" s="55">
        <f t="shared" si="135"/>
        <v>0</v>
      </c>
      <c r="AV168" s="55">
        <f ca="1">IF(AV169=0,AVERAGE(AT168:OFFSET(AT168,$AZ$3-1,0)),(AV169*($AZ$3-1)+AT168)/$AZ$3)</f>
        <v>0.10933606871739175</v>
      </c>
      <c r="AW168" s="55">
        <f ca="1">IF(AW169=0,AVERAGE(AU168:OFFSET(AU168,$AZ$3-1,0)),(AW169*($AZ$3-1)+AU168)/$AZ$3)</f>
        <v>0.1062056002894262</v>
      </c>
      <c r="AX168" s="55">
        <f t="shared" ca="1" si="136"/>
        <v>1.0294755494948906</v>
      </c>
      <c r="AY168" s="55"/>
      <c r="AZ168" s="55">
        <f t="shared" ca="1" si="118"/>
        <v>50.726186366281347</v>
      </c>
      <c r="BB168" s="58">
        <f t="shared" ca="1" si="119"/>
        <v>0</v>
      </c>
      <c r="BC168" s="58">
        <f t="shared" ca="1" si="120"/>
        <v>0</v>
      </c>
      <c r="BD168" s="58">
        <f t="shared" ca="1" si="138"/>
        <v>1</v>
      </c>
      <c r="BE168" s="58">
        <f t="shared" ca="1" si="144"/>
        <v>20</v>
      </c>
      <c r="BG168" s="56">
        <f t="shared" ca="1" si="121"/>
        <v>0</v>
      </c>
      <c r="BH168" s="55">
        <f t="shared" ca="1" si="122"/>
        <v>0</v>
      </c>
      <c r="BI168" s="55">
        <f t="shared" ca="1" si="123"/>
        <v>548.42601733026208</v>
      </c>
      <c r="BJ168" s="56">
        <f t="shared" ca="1" si="124"/>
        <v>1.4567360350492775E-2</v>
      </c>
      <c r="BK168" s="55">
        <f t="shared" ca="1" si="125"/>
        <v>5080.0701985302176</v>
      </c>
      <c r="BL168" s="55">
        <f t="shared" ca="1" si="126"/>
        <v>0</v>
      </c>
      <c r="BM168" s="55">
        <f ca="1">BK168-MAX(BK168:$BK$258)</f>
        <v>-620.26982560052511</v>
      </c>
      <c r="BN168" s="56">
        <f ca="1">(BK168-MAX(BK168:$BK$258))/MAX(BK168:$BK$258)</f>
        <v>-0.1088127766018855</v>
      </c>
      <c r="BO168" s="17"/>
      <c r="BP168" s="55">
        <f t="shared" ca="1" si="127"/>
        <v>-7.7022718214428076</v>
      </c>
      <c r="BR168" s="58">
        <f t="shared" ca="1" si="141"/>
        <v>0</v>
      </c>
      <c r="BS168" s="58">
        <f t="shared" ca="1" si="128"/>
        <v>0</v>
      </c>
      <c r="BT168" s="58">
        <f t="shared" ca="1" si="139"/>
        <v>0</v>
      </c>
      <c r="BU168" s="58">
        <f t="shared" ca="1" si="129"/>
        <v>20</v>
      </c>
      <c r="BW168" s="56">
        <f t="shared" ca="1" si="130"/>
        <v>0</v>
      </c>
      <c r="BX168" s="76">
        <f t="shared" ca="1" si="131"/>
        <v>0</v>
      </c>
      <c r="BY168" s="55">
        <f t="shared" ca="1" si="140"/>
        <v>0</v>
      </c>
      <c r="BZ168" s="56">
        <f t="shared" ca="1" si="137"/>
        <v>0</v>
      </c>
      <c r="CA168" s="55">
        <f t="shared" ca="1" si="145"/>
        <v>5046.0677854557398</v>
      </c>
      <c r="CB168" s="55">
        <f t="shared" ca="1" si="99"/>
        <v>0</v>
      </c>
      <c r="CC168" s="55">
        <f ca="1">CA168-MAX($CA168:CA$258)</f>
        <v>-654.27223867500288</v>
      </c>
      <c r="CD168" s="56">
        <f ca="1">(CA168-MAX($CA168:CA$258))/MAX($CA168:CA$258)</f>
        <v>-0.11477775639792194</v>
      </c>
    </row>
    <row r="169" spans="1:82" s="58" customFormat="1" x14ac:dyDescent="0.25">
      <c r="A169" s="54">
        <v>44006</v>
      </c>
      <c r="B169" s="55">
        <v>9.42</v>
      </c>
      <c r="C169" s="55">
        <v>9.4969999999999999</v>
      </c>
      <c r="D169" s="55">
        <v>9.1300000000000008</v>
      </c>
      <c r="E169" s="55">
        <v>9.1300000000000008</v>
      </c>
      <c r="F169" s="56">
        <f t="shared" si="100"/>
        <v>-3.5902851108764455E-2</v>
      </c>
      <c r="G169" s="57"/>
      <c r="H169" s="56"/>
      <c r="I169" s="17"/>
      <c r="J169" s="55">
        <f ca="1">AVERAGE(E169:OFFSET(E169,$J$3-1,0))</f>
        <v>9.2921999999999993</v>
      </c>
      <c r="K169" s="55">
        <f ca="1">AVERAGE(E169:OFFSET(E169,$K$3-1,0))</f>
        <v>9.0735333333333319</v>
      </c>
      <c r="M169" s="58">
        <f t="shared" ca="1" si="132"/>
        <v>0</v>
      </c>
      <c r="N169" s="58">
        <f t="shared" ca="1" si="101"/>
        <v>0</v>
      </c>
      <c r="O169" s="58">
        <f t="shared" ca="1" si="102"/>
        <v>1</v>
      </c>
      <c r="P169" s="58">
        <f t="shared" ca="1" si="142"/>
        <v>20</v>
      </c>
      <c r="R169" s="56">
        <f t="shared" ca="1" si="103"/>
        <v>0</v>
      </c>
      <c r="S169" s="76">
        <f t="shared" ca="1" si="104"/>
        <v>0</v>
      </c>
      <c r="T169" s="55">
        <f t="shared" ca="1" si="105"/>
        <v>526.17559973357868</v>
      </c>
      <c r="U169" s="56">
        <f t="shared" ca="1" si="106"/>
        <v>-3.5902851108764455E-2</v>
      </c>
      <c r="V169" s="55">
        <f t="shared" ca="1" si="107"/>
        <v>4803.9832255675756</v>
      </c>
      <c r="W169" s="55">
        <f t="shared" ca="1" si="108"/>
        <v>0</v>
      </c>
      <c r="X169" s="55">
        <f ca="1">V169-MAX(V169:$V$258)</f>
        <v>-665.08595806324138</v>
      </c>
      <c r="Y169" s="56">
        <f ca="1">(V169-MAX(V169:$V$258))/MAX(V169:$V$258)</f>
        <v>-0.12160862035789841</v>
      </c>
      <c r="Z169" s="56"/>
      <c r="AA169" s="17"/>
      <c r="AB169" s="55">
        <f ca="1">E169*(2/($AB$3+1))+IF(AB170=0,AVERAGE(E170:OFFSET(E170,$AB$3-1,0))*(1-(2/($AB$3+1))),AB170*(1-(2/($AB$3+1))))</f>
        <v>9.2918931060862722</v>
      </c>
      <c r="AC169" s="59">
        <f ca="1">E169*(2/($AC$3+1))+IF(AC170=0,AVERAGE(E170:OFFSET(E170,$AC$3-1,0))*(1-(2/($AC$3+1))),AC170*(1-(2/($AC$3+1))))</f>
        <v>9.2015762508675483</v>
      </c>
      <c r="AE169" s="58">
        <f t="shared" ca="1" si="133"/>
        <v>0</v>
      </c>
      <c r="AF169" s="58">
        <f t="shared" ca="1" si="109"/>
        <v>0</v>
      </c>
      <c r="AG169" s="58">
        <f t="shared" ca="1" si="110"/>
        <v>1</v>
      </c>
      <c r="AH169" s="58">
        <f t="shared" ca="1" si="143"/>
        <v>19</v>
      </c>
      <c r="AJ169" s="56">
        <f t="shared" ca="1" si="111"/>
        <v>0</v>
      </c>
      <c r="AK169" s="76">
        <f t="shared" ca="1" si="112"/>
        <v>0</v>
      </c>
      <c r="AL169" s="55">
        <f t="shared" ca="1" si="113"/>
        <v>548.42601733026208</v>
      </c>
      <c r="AM169" s="56">
        <f t="shared" ca="1" si="114"/>
        <v>-3.5902851108764455E-2</v>
      </c>
      <c r="AN169" s="55">
        <f t="shared" ca="1" si="115"/>
        <v>5007.1295382252929</v>
      </c>
      <c r="AO169" s="55">
        <f t="shared" ca="1" si="116"/>
        <v>0</v>
      </c>
      <c r="AP169" s="55">
        <f ca="1">AN169-MAX(AN169:$AN$258)</f>
        <v>-693.21048590544979</v>
      </c>
      <c r="AQ169" s="56">
        <f ca="1">(AN169-MAX(AN169:$AN$258))/MAX(AN169:$AN$258)</f>
        <v>-0.12160862035789856</v>
      </c>
      <c r="AS169" s="55">
        <f t="shared" si="117"/>
        <v>-0.33999999999999986</v>
      </c>
      <c r="AT169" s="55">
        <f t="shared" si="134"/>
        <v>0</v>
      </c>
      <c r="AU169" s="55">
        <f t="shared" si="135"/>
        <v>0.33999999999999986</v>
      </c>
      <c r="AV169" s="55">
        <f ca="1">IF(AV170=0,AVERAGE(AT169:OFFSET(AT169,$AZ$3-1,0)),(AV170*($AZ$3-1)+AT169)/$AZ$3)</f>
        <v>0.10751576631103733</v>
      </c>
      <c r="AW169" s="55">
        <f ca="1">IF(AW170=0,AVERAGE(AU169:OFFSET(AU169,$AZ$3-1,0)),(AW170*($AZ$3-1)+AU169)/$AZ$3)</f>
        <v>0.1143752618501513</v>
      </c>
      <c r="AX169" s="55">
        <f t="shared" ca="1" si="136"/>
        <v>0.94002640581403929</v>
      </c>
      <c r="AY169" s="55"/>
      <c r="AZ169" s="55">
        <f t="shared" ca="1" si="118"/>
        <v>48.454309848406531</v>
      </c>
      <c r="BB169" s="58">
        <f t="shared" ca="1" si="119"/>
        <v>0</v>
      </c>
      <c r="BC169" s="58">
        <f t="shared" ca="1" si="120"/>
        <v>0</v>
      </c>
      <c r="BD169" s="58">
        <f t="shared" ca="1" si="138"/>
        <v>1</v>
      </c>
      <c r="BE169" s="58">
        <f t="shared" ca="1" si="144"/>
        <v>19</v>
      </c>
      <c r="BG169" s="56">
        <f t="shared" ca="1" si="121"/>
        <v>0</v>
      </c>
      <c r="BH169" s="55">
        <f t="shared" ca="1" si="122"/>
        <v>0</v>
      </c>
      <c r="BI169" s="55">
        <f t="shared" ca="1" si="123"/>
        <v>548.42601733026208</v>
      </c>
      <c r="BJ169" s="56">
        <f t="shared" ca="1" si="124"/>
        <v>-3.5902851108764455E-2</v>
      </c>
      <c r="BK169" s="55">
        <f t="shared" ca="1" si="125"/>
        <v>5007.1295382252929</v>
      </c>
      <c r="BL169" s="55">
        <f t="shared" ca="1" si="126"/>
        <v>0</v>
      </c>
      <c r="BM169" s="55">
        <f ca="1">BK169-MAX(BK169:$BK$258)</f>
        <v>-693.21048590544979</v>
      </c>
      <c r="BN169" s="56">
        <f ca="1">(BK169-MAX(BK169:$BK$258))/MAX(BK169:$BK$258)</f>
        <v>-0.12160862035789856</v>
      </c>
      <c r="BO169" s="17"/>
      <c r="BP169" s="55">
        <f t="shared" ca="1" si="127"/>
        <v>-12.160862035789876</v>
      </c>
      <c r="BR169" s="58">
        <f t="shared" ca="1" si="141"/>
        <v>0</v>
      </c>
      <c r="BS169" s="58">
        <f t="shared" ca="1" si="128"/>
        <v>0</v>
      </c>
      <c r="BT169" s="58">
        <f t="shared" ca="1" si="139"/>
        <v>0</v>
      </c>
      <c r="BU169" s="58">
        <f t="shared" ca="1" si="129"/>
        <v>19</v>
      </c>
      <c r="BW169" s="56">
        <f t="shared" ca="1" si="130"/>
        <v>0</v>
      </c>
      <c r="BX169" s="76">
        <f t="shared" ca="1" si="131"/>
        <v>0</v>
      </c>
      <c r="BY169" s="55">
        <f t="shared" ca="1" si="140"/>
        <v>0</v>
      </c>
      <c r="BZ169" s="56">
        <f t="shared" ca="1" si="137"/>
        <v>0</v>
      </c>
      <c r="CA169" s="55">
        <f t="shared" ca="1" si="145"/>
        <v>5046.0677854557398</v>
      </c>
      <c r="CB169" s="55">
        <f t="shared" ca="1" si="99"/>
        <v>0</v>
      </c>
      <c r="CC169" s="55">
        <f ca="1">CA169-MAX($CA169:CA$258)</f>
        <v>-654.27223867500288</v>
      </c>
      <c r="CD169" s="56">
        <f ca="1">(CA169-MAX($CA169:CA$258))/MAX($CA169:CA$258)</f>
        <v>-0.11477775639792194</v>
      </c>
    </row>
    <row r="170" spans="1:82" s="58" customFormat="1" x14ac:dyDescent="0.25">
      <c r="A170" s="54">
        <v>44005</v>
      </c>
      <c r="B170" s="55">
        <v>9.3140000000000001</v>
      </c>
      <c r="C170" s="55">
        <v>9.5630000000000006</v>
      </c>
      <c r="D170" s="55">
        <v>9.2870000000000008</v>
      </c>
      <c r="E170" s="55">
        <v>9.4700000000000006</v>
      </c>
      <c r="F170" s="56">
        <f t="shared" si="100"/>
        <v>2.6335753766121295E-2</v>
      </c>
      <c r="G170" s="57"/>
      <c r="H170" s="56"/>
      <c r="I170" s="17"/>
      <c r="J170" s="55">
        <f ca="1">AVERAGE(E170:OFFSET(E170,$J$3-1,0))</f>
        <v>9.3580000000000005</v>
      </c>
      <c r="K170" s="55">
        <f ca="1">AVERAGE(E170:OFFSET(E170,$K$3-1,0))</f>
        <v>9.050166666666664</v>
      </c>
      <c r="M170" s="58">
        <f t="shared" ca="1" si="132"/>
        <v>0</v>
      </c>
      <c r="N170" s="58">
        <f t="shared" ca="1" si="101"/>
        <v>0</v>
      </c>
      <c r="O170" s="58">
        <f t="shared" ca="1" si="102"/>
        <v>1</v>
      </c>
      <c r="P170" s="58">
        <f ca="1">IF(M170=1,0,P171+1)</f>
        <v>19</v>
      </c>
      <c r="R170" s="56">
        <f t="shared" ca="1" si="103"/>
        <v>0</v>
      </c>
      <c r="S170" s="76">
        <f t="shared" ca="1" si="104"/>
        <v>0</v>
      </c>
      <c r="T170" s="55">
        <f t="shared" ca="1" si="105"/>
        <v>526.17559973357868</v>
      </c>
      <c r="U170" s="56">
        <f t="shared" ca="1" si="106"/>
        <v>2.6335753766121295E-2</v>
      </c>
      <c r="V170" s="55">
        <f t="shared" ca="1" si="107"/>
        <v>4982.8829294769921</v>
      </c>
      <c r="W170" s="55">
        <f t="shared" ca="1" si="108"/>
        <v>0</v>
      </c>
      <c r="X170" s="55">
        <f ca="1">V170-MAX(V170:$V$258)</f>
        <v>-486.18625415382485</v>
      </c>
      <c r="Y170" s="56">
        <f ca="1">(V170-MAX(V170:$V$258))/MAX(V170:$V$258)</f>
        <v>-8.8897440831248453E-2</v>
      </c>
      <c r="Z170" s="56"/>
      <c r="AA170" s="17"/>
      <c r="AB170" s="55">
        <f ca="1">E170*(2/($AB$3+1))+IF(AB171=0,AVERAGE(E171:OFFSET(E171,$AB$3-1,0))*(1-(2/($AB$3+1))),AB171*(1-(2/($AB$3+1))))</f>
        <v>9.3728396591294079</v>
      </c>
      <c r="AC170" s="59">
        <f ca="1">E170*(2/($AC$3+1))+IF(AC171=0,AVERAGE(E171:OFFSET(E171,$AC$3-1,0))*(1-(2/($AC$3+1))),AC171*(1-(2/($AC$3+1))))</f>
        <v>9.2065125440308258</v>
      </c>
      <c r="AE170" s="58">
        <f t="shared" ca="1" si="133"/>
        <v>0</v>
      </c>
      <c r="AF170" s="58">
        <f t="shared" ca="1" si="109"/>
        <v>0</v>
      </c>
      <c r="AG170" s="58">
        <f t="shared" ca="1" si="110"/>
        <v>1</v>
      </c>
      <c r="AH170" s="58">
        <f t="shared" ca="1" si="143"/>
        <v>18</v>
      </c>
      <c r="AJ170" s="56">
        <f t="shared" ca="1" si="111"/>
        <v>0</v>
      </c>
      <c r="AK170" s="76">
        <f t="shared" ca="1" si="112"/>
        <v>0</v>
      </c>
      <c r="AL170" s="55">
        <f t="shared" ca="1" si="113"/>
        <v>548.42601733026208</v>
      </c>
      <c r="AM170" s="56">
        <f t="shared" ca="1" si="114"/>
        <v>2.6335753766121295E-2</v>
      </c>
      <c r="AN170" s="55">
        <f t="shared" ca="1" si="115"/>
        <v>5193.5943841175813</v>
      </c>
      <c r="AO170" s="55">
        <f t="shared" ca="1" si="116"/>
        <v>0</v>
      </c>
      <c r="AP170" s="55">
        <f ca="1">AN170-MAX(AN170:$AN$258)</f>
        <v>-506.74564001316139</v>
      </c>
      <c r="AQ170" s="56">
        <f ca="1">(AN170-MAX(AN170:$AN$258))/MAX(AN170:$AN$258)</f>
        <v>-8.8897440831248689E-2</v>
      </c>
      <c r="AS170" s="55">
        <f t="shared" si="117"/>
        <v>0.24300000000000033</v>
      </c>
      <c r="AT170" s="55">
        <f t="shared" si="134"/>
        <v>0.24300000000000033</v>
      </c>
      <c r="AU170" s="55">
        <f t="shared" si="135"/>
        <v>0</v>
      </c>
      <c r="AV170" s="55">
        <f ca="1">IF(AV171=0,AVERAGE(AT170:OFFSET(AT170,$AZ$3-1,0)),(AV171*($AZ$3-1)+AT170)/$AZ$3)</f>
        <v>0.11578620987342482</v>
      </c>
      <c r="AW170" s="55">
        <f ca="1">IF(AW171=0,AVERAGE(AU170:OFFSET(AU170,$AZ$3-1,0)),(AW171*($AZ$3-1)+AU170)/$AZ$3)</f>
        <v>9.7019512761701399E-2</v>
      </c>
      <c r="AX170" s="55">
        <f t="shared" ca="1" si="136"/>
        <v>1.193432192942651</v>
      </c>
      <c r="AY170" s="55"/>
      <c r="AZ170" s="55">
        <f t="shared" ca="1" si="118"/>
        <v>54.409349729729897</v>
      </c>
      <c r="BB170" s="58">
        <f t="shared" ca="1" si="119"/>
        <v>0</v>
      </c>
      <c r="BC170" s="58">
        <f t="shared" ca="1" si="120"/>
        <v>0</v>
      </c>
      <c r="BD170" s="58">
        <f t="shared" ca="1" si="138"/>
        <v>1</v>
      </c>
      <c r="BE170" s="58">
        <f t="shared" ca="1" si="144"/>
        <v>18</v>
      </c>
      <c r="BG170" s="56">
        <f t="shared" ca="1" si="121"/>
        <v>0</v>
      </c>
      <c r="BH170" s="55">
        <f t="shared" ca="1" si="122"/>
        <v>0</v>
      </c>
      <c r="BI170" s="55">
        <f t="shared" ca="1" si="123"/>
        <v>548.42601733026208</v>
      </c>
      <c r="BJ170" s="56">
        <f t="shared" ca="1" si="124"/>
        <v>2.6335753766121295E-2</v>
      </c>
      <c r="BK170" s="55">
        <f t="shared" ca="1" si="125"/>
        <v>5193.5943841175813</v>
      </c>
      <c r="BL170" s="55">
        <f t="shared" ca="1" si="126"/>
        <v>0</v>
      </c>
      <c r="BM170" s="55">
        <f ca="1">BK170-MAX(BK170:$BK$258)</f>
        <v>-506.74564001316139</v>
      </c>
      <c r="BN170" s="56">
        <f ca="1">(BK170-MAX(BK170:$BK$258))/MAX(BK170:$BK$258)</f>
        <v>-8.8897440831248689E-2</v>
      </c>
      <c r="BO170" s="17"/>
      <c r="BP170" s="55">
        <f t="shared" ca="1" si="127"/>
        <v>-7.3748043818466336</v>
      </c>
      <c r="BR170" s="58">
        <f t="shared" ca="1" si="141"/>
        <v>0</v>
      </c>
      <c r="BS170" s="58">
        <f t="shared" ca="1" si="128"/>
        <v>0</v>
      </c>
      <c r="BT170" s="58">
        <f t="shared" ca="1" si="139"/>
        <v>0</v>
      </c>
      <c r="BU170" s="58">
        <f t="shared" ca="1" si="129"/>
        <v>18</v>
      </c>
      <c r="BW170" s="56">
        <f t="shared" ca="1" si="130"/>
        <v>0</v>
      </c>
      <c r="BX170" s="76">
        <f t="shared" ca="1" si="131"/>
        <v>0</v>
      </c>
      <c r="BY170" s="55">
        <f t="shared" ca="1" si="140"/>
        <v>0</v>
      </c>
      <c r="BZ170" s="56">
        <f t="shared" ca="1" si="137"/>
        <v>0</v>
      </c>
      <c r="CA170" s="55">
        <f t="shared" ca="1" si="145"/>
        <v>5046.0677854557398</v>
      </c>
      <c r="CB170" s="55">
        <f t="shared" ca="1" si="99"/>
        <v>0</v>
      </c>
      <c r="CC170" s="55">
        <f ca="1">CA170-MAX($CA170:CA$258)</f>
        <v>-654.27223867500288</v>
      </c>
      <c r="CD170" s="56">
        <f ca="1">(CA170-MAX($CA170:CA$258))/MAX($CA170:CA$258)</f>
        <v>-0.11477775639792194</v>
      </c>
    </row>
    <row r="171" spans="1:82" s="58" customFormat="1" x14ac:dyDescent="0.25">
      <c r="A171" s="54">
        <v>44004</v>
      </c>
      <c r="B171" s="55">
        <v>9.2129999999999992</v>
      </c>
      <c r="C171" s="55">
        <v>9.3040000000000003</v>
      </c>
      <c r="D171" s="55">
        <v>9.1219999999999999</v>
      </c>
      <c r="E171" s="55">
        <v>9.2270000000000003</v>
      </c>
      <c r="F171" s="56">
        <f t="shared" si="100"/>
        <v>-7.3157611619150131E-3</v>
      </c>
      <c r="G171" s="57"/>
      <c r="H171" s="56"/>
      <c r="I171" s="17"/>
      <c r="J171" s="55">
        <f ca="1">AVERAGE(E171:OFFSET(E171,$J$3-1,0))</f>
        <v>9.3623999999999992</v>
      </c>
      <c r="K171" s="55">
        <f ca="1">AVERAGE(E171:OFFSET(E171,$K$3-1,0))</f>
        <v>9.0155666666666665</v>
      </c>
      <c r="M171" s="58">
        <f t="shared" ca="1" si="132"/>
        <v>0</v>
      </c>
      <c r="N171" s="58">
        <f t="shared" ca="1" si="101"/>
        <v>0</v>
      </c>
      <c r="O171" s="58">
        <f t="shared" ca="1" si="102"/>
        <v>1</v>
      </c>
      <c r="P171" s="58">
        <f t="shared" ca="1" si="142"/>
        <v>18</v>
      </c>
      <c r="R171" s="56">
        <f t="shared" ca="1" si="103"/>
        <v>0</v>
      </c>
      <c r="S171" s="76">
        <f t="shared" ca="1" si="104"/>
        <v>0</v>
      </c>
      <c r="T171" s="55">
        <f t="shared" ca="1" si="105"/>
        <v>526.17559973357868</v>
      </c>
      <c r="U171" s="56">
        <f t="shared" ca="1" si="106"/>
        <v>-7.3157611619150131E-3</v>
      </c>
      <c r="V171" s="55">
        <f t="shared" ca="1" si="107"/>
        <v>4855.022258741732</v>
      </c>
      <c r="W171" s="55">
        <f t="shared" ca="1" si="108"/>
        <v>0</v>
      </c>
      <c r="X171" s="55">
        <f ca="1">V171-MAX(V171:$V$258)</f>
        <v>-614.04692488908495</v>
      </c>
      <c r="Y171" s="56">
        <f ca="1">(V171-MAX(V171:$V$258))/MAX(V171:$V$258)</f>
        <v>-0.11227631325764839</v>
      </c>
      <c r="Z171" s="56"/>
      <c r="AA171" s="17"/>
      <c r="AB171" s="55">
        <f ca="1">E171*(2/($AB$3+1))+IF(AB172=0,AVERAGE(E172:OFFSET(E172,$AB$3-1,0))*(1-(2/($AB$3+1))),AB172*(1-(2/($AB$3+1))))</f>
        <v>9.3242594886941106</v>
      </c>
      <c r="AC171" s="59">
        <f ca="1">E171*(2/($AC$3+1))+IF(AC172=0,AVERAGE(E172:OFFSET(E172,$AC$3-1,0))*(1-(2/($AC$3+1))),AC172*(1-(2/($AC$3+1))))</f>
        <v>9.188340995343296</v>
      </c>
      <c r="AE171" s="58">
        <f t="shared" ca="1" si="133"/>
        <v>0</v>
      </c>
      <c r="AF171" s="58">
        <f t="shared" ca="1" si="109"/>
        <v>0</v>
      </c>
      <c r="AG171" s="58">
        <f t="shared" ca="1" si="110"/>
        <v>1</v>
      </c>
      <c r="AH171" s="58">
        <f t="shared" ca="1" si="143"/>
        <v>17</v>
      </c>
      <c r="AJ171" s="56">
        <f t="shared" ca="1" si="111"/>
        <v>0</v>
      </c>
      <c r="AK171" s="76">
        <f t="shared" ca="1" si="112"/>
        <v>0</v>
      </c>
      <c r="AL171" s="55">
        <f t="shared" ca="1" si="113"/>
        <v>548.42601733026208</v>
      </c>
      <c r="AM171" s="56">
        <f t="shared" ca="1" si="114"/>
        <v>-7.3157611619150131E-3</v>
      </c>
      <c r="AN171" s="55">
        <f t="shared" ca="1" si="115"/>
        <v>5060.3268619063274</v>
      </c>
      <c r="AO171" s="55">
        <f t="shared" ca="1" si="116"/>
        <v>0</v>
      </c>
      <c r="AP171" s="55">
        <f ca="1">AN171-MAX(AN171:$AN$258)</f>
        <v>-640.01316222441528</v>
      </c>
      <c r="AQ171" s="56">
        <f ca="1">(AN171-MAX(AN171:$AN$258))/MAX(AN171:$AN$258)</f>
        <v>-0.11227631325764857</v>
      </c>
      <c r="AS171" s="55">
        <f t="shared" si="117"/>
        <v>-6.7999999999999616E-2</v>
      </c>
      <c r="AT171" s="55">
        <f t="shared" si="134"/>
        <v>0</v>
      </c>
      <c r="AU171" s="55">
        <f t="shared" si="135"/>
        <v>6.7999999999999616E-2</v>
      </c>
      <c r="AV171" s="55">
        <f ca="1">IF(AV172=0,AVERAGE(AT171:OFFSET(AT171,$AZ$3-1,0)),(AV172*($AZ$3-1)+AT171)/$AZ$3)</f>
        <v>0.1060005337098421</v>
      </c>
      <c r="AW171" s="55">
        <f ca="1">IF(AW172=0,AVERAGE(AU171:OFFSET(AU171,$AZ$3-1,0)),(AW172*($AZ$3-1)+AU171)/$AZ$3)</f>
        <v>0.10448255220490919</v>
      </c>
      <c r="AX171" s="55">
        <f t="shared" ca="1" si="136"/>
        <v>1.0145285645583759</v>
      </c>
      <c r="AY171" s="55"/>
      <c r="AZ171" s="55">
        <f t="shared" ca="1" si="118"/>
        <v>50.360594652614438</v>
      </c>
      <c r="BB171" s="58">
        <f t="shared" ca="1" si="119"/>
        <v>0</v>
      </c>
      <c r="BC171" s="58">
        <f t="shared" ca="1" si="120"/>
        <v>0</v>
      </c>
      <c r="BD171" s="58">
        <f t="shared" ca="1" si="138"/>
        <v>1</v>
      </c>
      <c r="BE171" s="58">
        <f t="shared" ca="1" si="144"/>
        <v>17</v>
      </c>
      <c r="BG171" s="56">
        <f t="shared" ca="1" si="121"/>
        <v>0</v>
      </c>
      <c r="BH171" s="55">
        <f t="shared" ca="1" si="122"/>
        <v>0</v>
      </c>
      <c r="BI171" s="55">
        <f t="shared" ca="1" si="123"/>
        <v>548.42601733026208</v>
      </c>
      <c r="BJ171" s="56">
        <f t="shared" ca="1" si="124"/>
        <v>-7.3157611619150131E-3</v>
      </c>
      <c r="BK171" s="55">
        <f t="shared" ca="1" si="125"/>
        <v>5060.3268619063274</v>
      </c>
      <c r="BL171" s="55">
        <f t="shared" ca="1" si="126"/>
        <v>0</v>
      </c>
      <c r="BM171" s="55">
        <f ca="1">BK171-MAX(BK171:$BK$258)</f>
        <v>-640.01316222441528</v>
      </c>
      <c r="BN171" s="56">
        <f ca="1">(BK171-MAX(BK171:$BK$258))/MAX(BK171:$BK$258)</f>
        <v>-0.11227631325764857</v>
      </c>
      <c r="BO171" s="17"/>
      <c r="BP171" s="55">
        <f t="shared" ca="1" si="127"/>
        <v>-4.3040862891516207</v>
      </c>
      <c r="BR171" s="58">
        <f t="shared" ca="1" si="141"/>
        <v>0</v>
      </c>
      <c r="BS171" s="58">
        <f t="shared" ca="1" si="128"/>
        <v>0</v>
      </c>
      <c r="BT171" s="58">
        <f t="shared" ca="1" si="139"/>
        <v>0</v>
      </c>
      <c r="BU171" s="58">
        <f t="shared" ca="1" si="129"/>
        <v>17</v>
      </c>
      <c r="BW171" s="56">
        <f t="shared" ca="1" si="130"/>
        <v>0</v>
      </c>
      <c r="BX171" s="76">
        <f t="shared" ca="1" si="131"/>
        <v>0</v>
      </c>
      <c r="BY171" s="55">
        <f t="shared" ca="1" si="140"/>
        <v>0</v>
      </c>
      <c r="BZ171" s="56">
        <f t="shared" ca="1" si="137"/>
        <v>0</v>
      </c>
      <c r="CA171" s="55">
        <f t="shared" ca="1" si="145"/>
        <v>5046.0677854557398</v>
      </c>
      <c r="CB171" s="55">
        <f t="shared" ca="1" si="99"/>
        <v>0</v>
      </c>
      <c r="CC171" s="55">
        <f ca="1">CA171-MAX($CA171:CA$258)</f>
        <v>-654.27223867500288</v>
      </c>
      <c r="CD171" s="56">
        <f ca="1">(CA171-MAX($CA171:CA$258))/MAX($CA171:CA$258)</f>
        <v>-0.11477775639792194</v>
      </c>
    </row>
    <row r="172" spans="1:82" s="58" customFormat="1" x14ac:dyDescent="0.25">
      <c r="A172" s="54">
        <v>44001</v>
      </c>
      <c r="B172" s="55">
        <v>9.4740000000000002</v>
      </c>
      <c r="C172" s="55">
        <v>9.4740000000000002</v>
      </c>
      <c r="D172" s="55">
        <v>9.2859999999999996</v>
      </c>
      <c r="E172" s="55">
        <v>9.2949999999999999</v>
      </c>
      <c r="F172" s="56">
        <f t="shared" si="100"/>
        <v>-4.7114252061248862E-3</v>
      </c>
      <c r="G172" s="57"/>
      <c r="H172" s="56"/>
      <c r="I172" s="17"/>
      <c r="J172" s="55">
        <f ca="1">AVERAGE(E172:OFFSET(E172,$J$3-1,0))</f>
        <v>9.3486000000000011</v>
      </c>
      <c r="K172" s="55">
        <f ca="1">AVERAGE(E172:OFFSET(E172,$K$3-1,0))</f>
        <v>8.994133333333334</v>
      </c>
      <c r="M172" s="58">
        <f t="shared" ca="1" si="132"/>
        <v>0</v>
      </c>
      <c r="N172" s="58">
        <f t="shared" ca="1" si="101"/>
        <v>0</v>
      </c>
      <c r="O172" s="58">
        <f t="shared" ca="1" si="102"/>
        <v>1</v>
      </c>
      <c r="P172" s="58">
        <f t="shared" ca="1" si="142"/>
        <v>17</v>
      </c>
      <c r="R172" s="56">
        <f t="shared" ca="1" si="103"/>
        <v>0</v>
      </c>
      <c r="S172" s="76">
        <f t="shared" ca="1" si="104"/>
        <v>0</v>
      </c>
      <c r="T172" s="55">
        <f t="shared" ca="1" si="105"/>
        <v>526.17559973357868</v>
      </c>
      <c r="U172" s="56">
        <f t="shared" ca="1" si="106"/>
        <v>-4.7114252061248862E-3</v>
      </c>
      <c r="V172" s="55">
        <f t="shared" ca="1" si="107"/>
        <v>4890.8021995236149</v>
      </c>
      <c r="W172" s="55">
        <f t="shared" ca="1" si="108"/>
        <v>0</v>
      </c>
      <c r="X172" s="55">
        <f ca="1">V172-MAX(V172:$V$258)</f>
        <v>-578.26698410720201</v>
      </c>
      <c r="Y172" s="56">
        <f ca="1">(V172-MAX(V172:$V$258))/MAX(V172:$V$258)</f>
        <v>-0.10573407735231846</v>
      </c>
      <c r="Z172" s="56"/>
      <c r="AA172" s="17"/>
      <c r="AB172" s="55">
        <f ca="1">E172*(2/($AB$3+1))+IF(AB173=0,AVERAGE(E173:OFFSET(E173,$AB$3-1,0))*(1-(2/($AB$3+1))),AB173*(1-(2/($AB$3+1))))</f>
        <v>9.3728892330411657</v>
      </c>
      <c r="AC172" s="59">
        <f ca="1">E172*(2/($AC$3+1))+IF(AC173=0,AVERAGE(E173:OFFSET(E173,$AC$3-1,0))*(1-(2/($AC$3+1))),AC173*(1-(2/($AC$3+1))))</f>
        <v>9.1856748570911098</v>
      </c>
      <c r="AE172" s="58">
        <f t="shared" ca="1" si="133"/>
        <v>0</v>
      </c>
      <c r="AF172" s="58">
        <f t="shared" ca="1" si="109"/>
        <v>0</v>
      </c>
      <c r="AG172" s="58">
        <f t="shared" ca="1" si="110"/>
        <v>1</v>
      </c>
      <c r="AH172" s="58">
        <f t="shared" ca="1" si="143"/>
        <v>16</v>
      </c>
      <c r="AJ172" s="56">
        <f t="shared" ca="1" si="111"/>
        <v>0</v>
      </c>
      <c r="AK172" s="76">
        <f t="shared" ca="1" si="112"/>
        <v>0</v>
      </c>
      <c r="AL172" s="55">
        <f t="shared" ca="1" si="113"/>
        <v>548.42601733026208</v>
      </c>
      <c r="AM172" s="56">
        <f t="shared" ca="1" si="114"/>
        <v>-4.7114252061248862E-3</v>
      </c>
      <c r="AN172" s="55">
        <f t="shared" ca="1" si="115"/>
        <v>5097.6198310847849</v>
      </c>
      <c r="AO172" s="55">
        <f t="shared" ca="1" si="116"/>
        <v>0</v>
      </c>
      <c r="AP172" s="55">
        <f ca="1">AN172-MAX(AN172:$AN$258)</f>
        <v>-602.72019304595779</v>
      </c>
      <c r="AQ172" s="56">
        <f ca="1">(AN172-MAX(AN172:$AN$258))/MAX(AN172:$AN$258)</f>
        <v>-0.10573407735231863</v>
      </c>
      <c r="AS172" s="55">
        <f t="shared" si="117"/>
        <v>-4.4000000000000483E-2</v>
      </c>
      <c r="AT172" s="55">
        <f t="shared" si="134"/>
        <v>0</v>
      </c>
      <c r="AU172" s="55">
        <f t="shared" si="135"/>
        <v>4.4000000000000483E-2</v>
      </c>
      <c r="AV172" s="55">
        <f ca="1">IF(AV173=0,AVERAGE(AT172:OFFSET(AT172,$AZ$3-1,0)),(AV173*($AZ$3-1)+AT172)/$AZ$3)</f>
        <v>0.11415442091829149</v>
      </c>
      <c r="AW172" s="55">
        <f ca="1">IF(AW173=0,AVERAGE(AU172:OFFSET(AU172,$AZ$3-1,0)),(AW173*($AZ$3-1)+AU172)/$AZ$3)</f>
        <v>0.10728890237451762</v>
      </c>
      <c r="AX172" s="55">
        <f t="shared" ca="1" si="136"/>
        <v>1.0639909477292269</v>
      </c>
      <c r="AY172" s="55"/>
      <c r="AZ172" s="55">
        <f t="shared" ca="1" si="118"/>
        <v>51.550175106136706</v>
      </c>
      <c r="BB172" s="58">
        <f t="shared" ca="1" si="119"/>
        <v>0</v>
      </c>
      <c r="BC172" s="58">
        <f t="shared" ca="1" si="120"/>
        <v>0</v>
      </c>
      <c r="BD172" s="58">
        <f t="shared" ca="1" si="138"/>
        <v>1</v>
      </c>
      <c r="BE172" s="58">
        <f t="shared" ca="1" si="144"/>
        <v>16</v>
      </c>
      <c r="BG172" s="56">
        <f t="shared" ca="1" si="121"/>
        <v>0</v>
      </c>
      <c r="BH172" s="55">
        <f t="shared" ca="1" si="122"/>
        <v>0</v>
      </c>
      <c r="BI172" s="55">
        <f t="shared" ca="1" si="123"/>
        <v>548.42601733026208</v>
      </c>
      <c r="BJ172" s="56">
        <f t="shared" ca="1" si="124"/>
        <v>-4.7114252061248862E-3</v>
      </c>
      <c r="BK172" s="55">
        <f t="shared" ca="1" si="125"/>
        <v>5097.6198310847849</v>
      </c>
      <c r="BL172" s="55">
        <f t="shared" ca="1" si="126"/>
        <v>0</v>
      </c>
      <c r="BM172" s="55">
        <f ca="1">BK172-MAX(BK172:$BK$258)</f>
        <v>-602.72019304595779</v>
      </c>
      <c r="BN172" s="56">
        <f ca="1">(BK172-MAX(BK172:$BK$258))/MAX(BK172:$BK$258)</f>
        <v>-0.10573407735231863</v>
      </c>
      <c r="BO172" s="17"/>
      <c r="BP172" s="55">
        <f t="shared" ca="1" si="127"/>
        <v>-3.5388127853881235</v>
      </c>
      <c r="BR172" s="58">
        <f t="shared" ca="1" si="141"/>
        <v>0</v>
      </c>
      <c r="BS172" s="58">
        <f t="shared" ca="1" si="128"/>
        <v>0</v>
      </c>
      <c r="BT172" s="58">
        <f t="shared" ca="1" si="139"/>
        <v>0</v>
      </c>
      <c r="BU172" s="58">
        <f t="shared" ca="1" si="129"/>
        <v>16</v>
      </c>
      <c r="BW172" s="56">
        <f t="shared" ca="1" si="130"/>
        <v>0</v>
      </c>
      <c r="BX172" s="76">
        <f t="shared" ca="1" si="131"/>
        <v>0</v>
      </c>
      <c r="BY172" s="55">
        <f t="shared" ca="1" si="140"/>
        <v>0</v>
      </c>
      <c r="BZ172" s="56">
        <f t="shared" ca="1" si="137"/>
        <v>0</v>
      </c>
      <c r="CA172" s="55">
        <f t="shared" ca="1" si="145"/>
        <v>5046.0677854557398</v>
      </c>
      <c r="CB172" s="55">
        <f t="shared" ca="1" si="99"/>
        <v>0</v>
      </c>
      <c r="CC172" s="55">
        <f ca="1">CA172-MAX($CA172:CA$258)</f>
        <v>-654.27223867500288</v>
      </c>
      <c r="CD172" s="56">
        <f ca="1">(CA172-MAX($CA172:CA$258))/MAX($CA172:CA$258)</f>
        <v>-0.11477775639792194</v>
      </c>
    </row>
    <row r="173" spans="1:82" s="58" customFormat="1" x14ac:dyDescent="0.25">
      <c r="A173" s="54">
        <v>44000</v>
      </c>
      <c r="B173" s="55">
        <v>9.3780000000000001</v>
      </c>
      <c r="C173" s="55">
        <v>9.5129999999999999</v>
      </c>
      <c r="D173" s="55">
        <v>9.25</v>
      </c>
      <c r="E173" s="55">
        <v>9.3390000000000004</v>
      </c>
      <c r="F173" s="56">
        <f t="shared" si="100"/>
        <v>-1.268633047890888E-2</v>
      </c>
      <c r="G173" s="57"/>
      <c r="H173" s="56"/>
      <c r="I173" s="17"/>
      <c r="J173" s="55">
        <f ca="1">AVERAGE(E173:OFFSET(E173,$J$3-1,0))</f>
        <v>9.3460000000000001</v>
      </c>
      <c r="K173" s="55">
        <f ca="1">AVERAGE(E173:OFFSET(E173,$K$3-1,0))</f>
        <v>8.9681666666666668</v>
      </c>
      <c r="M173" s="58">
        <f t="shared" ca="1" si="132"/>
        <v>0</v>
      </c>
      <c r="N173" s="58">
        <f t="shared" ca="1" si="101"/>
        <v>0</v>
      </c>
      <c r="O173" s="58">
        <f t="shared" ca="1" si="102"/>
        <v>1</v>
      </c>
      <c r="P173" s="58">
        <f t="shared" ca="1" si="142"/>
        <v>16</v>
      </c>
      <c r="R173" s="56">
        <f t="shared" ca="1" si="103"/>
        <v>0</v>
      </c>
      <c r="S173" s="76">
        <f t="shared" ca="1" si="104"/>
        <v>0</v>
      </c>
      <c r="T173" s="55">
        <f t="shared" ca="1" si="105"/>
        <v>526.17559973357868</v>
      </c>
      <c r="U173" s="56">
        <f t="shared" ca="1" si="106"/>
        <v>-1.268633047890888E-2</v>
      </c>
      <c r="V173" s="55">
        <f t="shared" ca="1" si="107"/>
        <v>4913.9539259118928</v>
      </c>
      <c r="W173" s="55">
        <f t="shared" ca="1" si="108"/>
        <v>0</v>
      </c>
      <c r="X173" s="55">
        <f ca="1">V173-MAX(V173:$V$258)</f>
        <v>-555.11525771892411</v>
      </c>
      <c r="Y173" s="56">
        <f ca="1">(V173-MAX(V173:$V$258))/MAX(V173:$V$258)</f>
        <v>-0.10150086588416368</v>
      </c>
      <c r="Z173" s="56"/>
      <c r="AA173" s="17"/>
      <c r="AB173" s="55">
        <f ca="1">E173*(2/($AB$3+1))+IF(AB174=0,AVERAGE(E174:OFFSET(E174,$AB$3-1,0))*(1-(2/($AB$3+1))),AB174*(1-(2/($AB$3+1))))</f>
        <v>9.4118338495617468</v>
      </c>
      <c r="AC173" s="59">
        <f ca="1">E173*(2/($AC$3+1))+IF(AC174=0,AVERAGE(E174:OFFSET(E174,$AC$3-1,0))*(1-(2/($AC$3+1))),AC174*(1-(2/($AC$3+1))))</f>
        <v>9.1781351920629106</v>
      </c>
      <c r="AE173" s="58">
        <f t="shared" ca="1" si="133"/>
        <v>0</v>
      </c>
      <c r="AF173" s="58">
        <f t="shared" ca="1" si="109"/>
        <v>0</v>
      </c>
      <c r="AG173" s="58">
        <f t="shared" ca="1" si="110"/>
        <v>1</v>
      </c>
      <c r="AH173" s="58">
        <f t="shared" ca="1" si="143"/>
        <v>15</v>
      </c>
      <c r="AJ173" s="56">
        <f t="shared" ca="1" si="111"/>
        <v>0</v>
      </c>
      <c r="AK173" s="76">
        <f t="shared" ca="1" si="112"/>
        <v>0</v>
      </c>
      <c r="AL173" s="55">
        <f t="shared" ca="1" si="113"/>
        <v>548.42601733026208</v>
      </c>
      <c r="AM173" s="56">
        <f t="shared" ca="1" si="114"/>
        <v>-1.268633047890888E-2</v>
      </c>
      <c r="AN173" s="55">
        <f t="shared" ca="1" si="115"/>
        <v>5121.7505758473162</v>
      </c>
      <c r="AO173" s="55">
        <f t="shared" ca="1" si="116"/>
        <v>0</v>
      </c>
      <c r="AP173" s="55">
        <f ca="1">AN173-MAX(AN173:$AN$258)</f>
        <v>-578.58944828342646</v>
      </c>
      <c r="AQ173" s="56">
        <f ca="1">(AN173-MAX(AN173:$AN$258))/MAX(AN173:$AN$258)</f>
        <v>-0.10150086588416396</v>
      </c>
      <c r="AS173" s="55">
        <f t="shared" si="117"/>
        <v>-0.11999999999999922</v>
      </c>
      <c r="AT173" s="55">
        <f t="shared" si="134"/>
        <v>0</v>
      </c>
      <c r="AU173" s="55">
        <f t="shared" si="135"/>
        <v>0.11999999999999922</v>
      </c>
      <c r="AV173" s="55">
        <f ca="1">IF(AV174=0,AVERAGE(AT173:OFFSET(AT173,$AZ$3-1,0)),(AV174*($AZ$3-1)+AT173)/$AZ$3)</f>
        <v>0.12293553021969852</v>
      </c>
      <c r="AW173" s="55">
        <f ca="1">IF(AW174=0,AVERAGE(AU173:OFFSET(AU173,$AZ$3-1,0)),(AW174*($AZ$3-1)+AU173)/$AZ$3)</f>
        <v>0.11215727948024971</v>
      </c>
      <c r="AX173" s="55">
        <f t="shared" ca="1" si="136"/>
        <v>1.0960994309900929</v>
      </c>
      <c r="AY173" s="55"/>
      <c r="AZ173" s="55">
        <f t="shared" ca="1" si="118"/>
        <v>52.292339513319284</v>
      </c>
      <c r="BB173" s="58">
        <f t="shared" ca="1" si="119"/>
        <v>0</v>
      </c>
      <c r="BC173" s="58">
        <f t="shared" ca="1" si="120"/>
        <v>0</v>
      </c>
      <c r="BD173" s="58">
        <f t="shared" ca="1" si="138"/>
        <v>1</v>
      </c>
      <c r="BE173" s="58">
        <f t="shared" ca="1" si="144"/>
        <v>15</v>
      </c>
      <c r="BG173" s="56">
        <f t="shared" ca="1" si="121"/>
        <v>0</v>
      </c>
      <c r="BH173" s="55">
        <f t="shared" ca="1" si="122"/>
        <v>0</v>
      </c>
      <c r="BI173" s="55">
        <f t="shared" ca="1" si="123"/>
        <v>548.42601733026208</v>
      </c>
      <c r="BJ173" s="56">
        <f t="shared" ca="1" si="124"/>
        <v>-1.268633047890888E-2</v>
      </c>
      <c r="BK173" s="55">
        <f t="shared" ca="1" si="125"/>
        <v>5121.7505758473162</v>
      </c>
      <c r="BL173" s="55">
        <f t="shared" ca="1" si="126"/>
        <v>0</v>
      </c>
      <c r="BM173" s="55">
        <f ca="1">BK173-MAX(BK173:$BK$258)</f>
        <v>-578.58944828342646</v>
      </c>
      <c r="BN173" s="56">
        <f ca="1">(BK173-MAX(BK173:$BK$258))/MAX(BK173:$BK$258)</f>
        <v>-0.10150086588416396</v>
      </c>
      <c r="BO173" s="17"/>
      <c r="BP173" s="55">
        <f t="shared" ca="1" si="127"/>
        <v>0.78782646233541698</v>
      </c>
      <c r="BR173" s="58">
        <f t="shared" ca="1" si="141"/>
        <v>0</v>
      </c>
      <c r="BS173" s="58">
        <f t="shared" ca="1" si="128"/>
        <v>0</v>
      </c>
      <c r="BT173" s="58">
        <f t="shared" ca="1" si="139"/>
        <v>0</v>
      </c>
      <c r="BU173" s="58">
        <f t="shared" ca="1" si="129"/>
        <v>15</v>
      </c>
      <c r="BW173" s="56">
        <f t="shared" ca="1" si="130"/>
        <v>0</v>
      </c>
      <c r="BX173" s="76">
        <f t="shared" ca="1" si="131"/>
        <v>0</v>
      </c>
      <c r="BY173" s="55">
        <f t="shared" ca="1" si="140"/>
        <v>0</v>
      </c>
      <c r="BZ173" s="56">
        <f t="shared" ca="1" si="137"/>
        <v>0</v>
      </c>
      <c r="CA173" s="55">
        <f t="shared" ca="1" si="145"/>
        <v>5046.0677854557398</v>
      </c>
      <c r="CB173" s="55">
        <f t="shared" ca="1" si="99"/>
        <v>0</v>
      </c>
      <c r="CC173" s="55">
        <f ca="1">CA173-MAX($CA173:CA$258)</f>
        <v>-654.27223867500288</v>
      </c>
      <c r="CD173" s="56">
        <f ca="1">(CA173-MAX($CA173:CA$258))/MAX($CA173:CA$258)</f>
        <v>-0.11477775639792194</v>
      </c>
    </row>
    <row r="174" spans="1:82" s="58" customFormat="1" x14ac:dyDescent="0.25">
      <c r="A174" s="54">
        <v>43999</v>
      </c>
      <c r="B174" s="55">
        <v>9.5589999999999993</v>
      </c>
      <c r="C174" s="55">
        <v>9.6310000000000002</v>
      </c>
      <c r="D174" s="55">
        <v>9.42</v>
      </c>
      <c r="E174" s="55">
        <v>9.4589999999999996</v>
      </c>
      <c r="F174" s="56">
        <f t="shared" si="100"/>
        <v>-3.4766118836916382E-3</v>
      </c>
      <c r="G174" s="57"/>
      <c r="H174" s="56"/>
      <c r="I174" s="17"/>
      <c r="J174" s="55">
        <f ca="1">AVERAGE(E174:OFFSET(E174,$J$3-1,0))</f>
        <v>9.3184000000000005</v>
      </c>
      <c r="K174" s="55">
        <f ca="1">AVERAGE(E174:OFFSET(E174,$K$3-1,0))</f>
        <v>8.9352666666666671</v>
      </c>
      <c r="M174" s="58">
        <f t="shared" ca="1" si="132"/>
        <v>0</v>
      </c>
      <c r="N174" s="58">
        <f t="shared" ca="1" si="101"/>
        <v>0</v>
      </c>
      <c r="O174" s="58">
        <f t="shared" ca="1" si="102"/>
        <v>1</v>
      </c>
      <c r="P174" s="58">
        <f t="shared" ca="1" si="142"/>
        <v>15</v>
      </c>
      <c r="R174" s="56">
        <f t="shared" ca="1" si="103"/>
        <v>0</v>
      </c>
      <c r="S174" s="76">
        <f t="shared" ca="1" si="104"/>
        <v>0</v>
      </c>
      <c r="T174" s="55">
        <f t="shared" ca="1" si="105"/>
        <v>526.17559973357868</v>
      </c>
      <c r="U174" s="56">
        <f t="shared" ca="1" si="106"/>
        <v>-3.4766118836916382E-3</v>
      </c>
      <c r="V174" s="55">
        <f t="shared" ca="1" si="107"/>
        <v>4977.0949978799217</v>
      </c>
      <c r="W174" s="55">
        <f t="shared" ca="1" si="108"/>
        <v>0</v>
      </c>
      <c r="X174" s="55">
        <f ca="1">V174-MAX(V174:$V$258)</f>
        <v>-491.97418575089523</v>
      </c>
      <c r="Y174" s="56">
        <f ca="1">(V174-MAX(V174:$V$258))/MAX(V174:$V$258)</f>
        <v>-8.9955743698287322E-2</v>
      </c>
      <c r="Z174" s="56"/>
      <c r="AA174" s="17"/>
      <c r="AB174" s="55">
        <f ca="1">E174*(2/($AB$3+1))+IF(AB175=0,AVERAGE(E175:OFFSET(E175,$AB$3-1,0))*(1-(2/($AB$3+1))),AB175*(1-(2/($AB$3+1))))</f>
        <v>9.4482507743426201</v>
      </c>
      <c r="AC174" s="59">
        <f ca="1">E174*(2/($AC$3+1))+IF(AC175=0,AVERAGE(E175:OFFSET(E175,$AC$3-1,0))*(1-(2/($AC$3+1))),AC175*(1-(2/($AC$3+1))))</f>
        <v>9.1670410673775926</v>
      </c>
      <c r="AE174" s="58">
        <f t="shared" ca="1" si="133"/>
        <v>0</v>
      </c>
      <c r="AF174" s="58">
        <f t="shared" ca="1" si="109"/>
        <v>0</v>
      </c>
      <c r="AG174" s="58">
        <f t="shared" ca="1" si="110"/>
        <v>1</v>
      </c>
      <c r="AH174" s="58">
        <f t="shared" ca="1" si="143"/>
        <v>14</v>
      </c>
      <c r="AJ174" s="56">
        <f t="shared" ca="1" si="111"/>
        <v>0</v>
      </c>
      <c r="AK174" s="76">
        <f t="shared" ca="1" si="112"/>
        <v>0</v>
      </c>
      <c r="AL174" s="55">
        <f t="shared" ca="1" si="113"/>
        <v>548.42601733026208</v>
      </c>
      <c r="AM174" s="56">
        <f t="shared" ca="1" si="114"/>
        <v>-3.4766118836916382E-3</v>
      </c>
      <c r="AN174" s="55">
        <f t="shared" ca="1" si="115"/>
        <v>5187.5616979269471</v>
      </c>
      <c r="AO174" s="55">
        <f t="shared" ca="1" si="116"/>
        <v>0</v>
      </c>
      <c r="AP174" s="55">
        <f ca="1">AN174-MAX(AN174:$AN$258)</f>
        <v>-512.77832620379559</v>
      </c>
      <c r="AQ174" s="56">
        <f ca="1">(AN174-MAX(AN174:$AN$258))/MAX(AN174:$AN$258)</f>
        <v>-8.9955743698287585E-2</v>
      </c>
      <c r="AS174" s="55">
        <f t="shared" si="117"/>
        <v>-3.3000000000001251E-2</v>
      </c>
      <c r="AT174" s="55">
        <f t="shared" si="134"/>
        <v>0</v>
      </c>
      <c r="AU174" s="55">
        <f t="shared" si="135"/>
        <v>3.3000000000001251E-2</v>
      </c>
      <c r="AV174" s="55">
        <f ca="1">IF(AV175=0,AVERAGE(AT174:OFFSET(AT174,$AZ$3-1,0)),(AV175*($AZ$3-1)+AT174)/$AZ$3)</f>
        <v>0.13239210946736765</v>
      </c>
      <c r="AW174" s="55">
        <f ca="1">IF(AW175=0,AVERAGE(AU174:OFFSET(AU174,$AZ$3-1,0)),(AW175*($AZ$3-1)+AU174)/$AZ$3)</f>
        <v>0.11155399328642283</v>
      </c>
      <c r="AX174" s="55">
        <f t="shared" ca="1" si="136"/>
        <v>1.1867984781812468</v>
      </c>
      <c r="AY174" s="55"/>
      <c r="AZ174" s="55">
        <f t="shared" ca="1" si="118"/>
        <v>54.271049208352451</v>
      </c>
      <c r="BB174" s="58">
        <f t="shared" ca="1" si="119"/>
        <v>0</v>
      </c>
      <c r="BC174" s="58">
        <f t="shared" ca="1" si="120"/>
        <v>0</v>
      </c>
      <c r="BD174" s="58">
        <f t="shared" ca="1" si="138"/>
        <v>1</v>
      </c>
      <c r="BE174" s="58">
        <f t="shared" ca="1" si="144"/>
        <v>14</v>
      </c>
      <c r="BG174" s="56">
        <f t="shared" ca="1" si="121"/>
        <v>0</v>
      </c>
      <c r="BH174" s="55">
        <f t="shared" ca="1" si="122"/>
        <v>0</v>
      </c>
      <c r="BI174" s="55">
        <f t="shared" ca="1" si="123"/>
        <v>548.42601733026208</v>
      </c>
      <c r="BJ174" s="56">
        <f t="shared" ca="1" si="124"/>
        <v>-3.4766118836916382E-3</v>
      </c>
      <c r="BK174" s="55">
        <f t="shared" ca="1" si="125"/>
        <v>5187.5616979269471</v>
      </c>
      <c r="BL174" s="55">
        <f t="shared" ca="1" si="126"/>
        <v>0</v>
      </c>
      <c r="BM174" s="55">
        <f ca="1">BK174-MAX(BK174:$BK$258)</f>
        <v>-512.77832620379559</v>
      </c>
      <c r="BN174" s="56">
        <f ca="1">(BK174-MAX(BK174:$BK$258))/MAX(BK174:$BK$258)</f>
        <v>-8.9955743698287585E-2</v>
      </c>
      <c r="BO174" s="17"/>
      <c r="BP174" s="55">
        <f t="shared" ca="1" si="127"/>
        <v>7.8317373461012307</v>
      </c>
      <c r="BR174" s="58">
        <f t="shared" ca="1" si="141"/>
        <v>0</v>
      </c>
      <c r="BS174" s="58">
        <f t="shared" ca="1" si="128"/>
        <v>0</v>
      </c>
      <c r="BT174" s="58">
        <f t="shared" ca="1" si="139"/>
        <v>0</v>
      </c>
      <c r="BU174" s="58">
        <f t="shared" ca="1" si="129"/>
        <v>14</v>
      </c>
      <c r="BW174" s="56">
        <f t="shared" ca="1" si="130"/>
        <v>0</v>
      </c>
      <c r="BX174" s="76">
        <f t="shared" ca="1" si="131"/>
        <v>0</v>
      </c>
      <c r="BY174" s="55">
        <f t="shared" ca="1" si="140"/>
        <v>0</v>
      </c>
      <c r="BZ174" s="56">
        <f t="shared" ca="1" si="137"/>
        <v>0</v>
      </c>
      <c r="CA174" s="55">
        <f t="shared" ca="1" si="145"/>
        <v>5046.0677854557398</v>
      </c>
      <c r="CB174" s="55">
        <f t="shared" ca="1" si="99"/>
        <v>0</v>
      </c>
      <c r="CC174" s="55">
        <f ca="1">CA174-MAX($CA174:CA$258)</f>
        <v>-654.27223867500288</v>
      </c>
      <c r="CD174" s="56">
        <f ca="1">(CA174-MAX($CA174:CA$258))/MAX($CA174:CA$258)</f>
        <v>-0.11477775639792194</v>
      </c>
    </row>
    <row r="175" spans="1:82" s="58" customFormat="1" x14ac:dyDescent="0.25">
      <c r="A175" s="54">
        <v>43998</v>
      </c>
      <c r="B175" s="55">
        <v>9.4220000000000006</v>
      </c>
      <c r="C175" s="55">
        <v>9.68</v>
      </c>
      <c r="D175" s="55">
        <v>9.3360000000000003</v>
      </c>
      <c r="E175" s="55">
        <v>9.4920000000000009</v>
      </c>
      <c r="F175" s="56">
        <f t="shared" si="100"/>
        <v>3.6470845162699383E-2</v>
      </c>
      <c r="G175" s="57"/>
      <c r="H175" s="56"/>
      <c r="I175" s="17"/>
      <c r="J175" s="55">
        <f ca="1">AVERAGE(E175:OFFSET(E175,$J$3-1,0))</f>
        <v>9.4053999999999984</v>
      </c>
      <c r="K175" s="55">
        <f ca="1">AVERAGE(E175:OFFSET(E175,$K$3-1,0))</f>
        <v>8.90283333333333</v>
      </c>
      <c r="M175" s="58">
        <f t="shared" ca="1" si="132"/>
        <v>0</v>
      </c>
      <c r="N175" s="58">
        <f t="shared" ca="1" si="101"/>
        <v>0</v>
      </c>
      <c r="O175" s="58">
        <f t="shared" ca="1" si="102"/>
        <v>1</v>
      </c>
      <c r="P175" s="58">
        <f t="shared" ca="1" si="142"/>
        <v>14</v>
      </c>
      <c r="R175" s="56">
        <f t="shared" ca="1" si="103"/>
        <v>0</v>
      </c>
      <c r="S175" s="76">
        <f t="shared" ca="1" si="104"/>
        <v>0</v>
      </c>
      <c r="T175" s="55">
        <f t="shared" ca="1" si="105"/>
        <v>526.17559973357868</v>
      </c>
      <c r="U175" s="56">
        <f t="shared" ca="1" si="106"/>
        <v>3.6470845162699383E-2</v>
      </c>
      <c r="V175" s="55">
        <f t="shared" ca="1" si="107"/>
        <v>4994.4587926711301</v>
      </c>
      <c r="W175" s="55">
        <f t="shared" ca="1" si="108"/>
        <v>0</v>
      </c>
      <c r="X175" s="55">
        <f ca="1">V175-MAX(V175:$V$258)</f>
        <v>-474.61039095968681</v>
      </c>
      <c r="Y175" s="56">
        <f ca="1">(V175-MAX(V175:$V$258))/MAX(V175:$V$258)</f>
        <v>-8.678083509717123E-2</v>
      </c>
      <c r="Z175" s="56"/>
      <c r="AA175" s="17"/>
      <c r="AB175" s="55">
        <f ca="1">E175*(2/($AB$3+1))+IF(AB176=0,AVERAGE(E176:OFFSET(E176,$AB$3-1,0))*(1-(2/($AB$3+1))),AB176*(1-(2/($AB$3+1))))</f>
        <v>9.4428761615139294</v>
      </c>
      <c r="AC175" s="59">
        <f ca="1">E175*(2/($AC$3+1))+IF(AC176=0,AVERAGE(E176:OFFSET(E176,$AC$3-1,0))*(1-(2/($AC$3+1))),AC176*(1-(2/($AC$3+1))))</f>
        <v>9.1469059685760463</v>
      </c>
      <c r="AE175" s="58">
        <f t="shared" ca="1" si="133"/>
        <v>0</v>
      </c>
      <c r="AF175" s="58">
        <f t="shared" ca="1" si="109"/>
        <v>0</v>
      </c>
      <c r="AG175" s="58">
        <f t="shared" ca="1" si="110"/>
        <v>1</v>
      </c>
      <c r="AH175" s="58">
        <f t="shared" ca="1" si="143"/>
        <v>13</v>
      </c>
      <c r="AJ175" s="56">
        <f t="shared" ca="1" si="111"/>
        <v>0</v>
      </c>
      <c r="AK175" s="76">
        <f t="shared" ca="1" si="112"/>
        <v>0</v>
      </c>
      <c r="AL175" s="55">
        <f t="shared" ca="1" si="113"/>
        <v>548.42601733026208</v>
      </c>
      <c r="AM175" s="56">
        <f t="shared" ca="1" si="114"/>
        <v>3.6470845162699383E-2</v>
      </c>
      <c r="AN175" s="55">
        <f t="shared" ca="1" si="115"/>
        <v>5205.659756498846</v>
      </c>
      <c r="AO175" s="55">
        <f t="shared" ca="1" si="116"/>
        <v>0</v>
      </c>
      <c r="AP175" s="55">
        <f ca="1">AN175-MAX(AN175:$AN$258)</f>
        <v>-494.68026763189664</v>
      </c>
      <c r="AQ175" s="56">
        <f ca="1">(AN175-MAX(AN175:$AN$258))/MAX(AN175:$AN$258)</f>
        <v>-8.6780835097171508E-2</v>
      </c>
      <c r="AS175" s="55">
        <f t="shared" si="117"/>
        <v>0.33400000000000141</v>
      </c>
      <c r="AT175" s="55">
        <f t="shared" si="134"/>
        <v>0.33400000000000141</v>
      </c>
      <c r="AU175" s="55">
        <f t="shared" si="135"/>
        <v>0</v>
      </c>
      <c r="AV175" s="55">
        <f ca="1">IF(AV176=0,AVERAGE(AT175:OFFSET(AT175,$AZ$3-1,0)),(AV176*($AZ$3-1)+AT175)/$AZ$3)</f>
        <v>0.14257611788793439</v>
      </c>
      <c r="AW175" s="55">
        <f ca="1">IF(AW176=0,AVERAGE(AU175:OFFSET(AU175,$AZ$3-1,0)),(AW176*($AZ$3-1)+AU175)/$AZ$3)</f>
        <v>0.11759660815460912</v>
      </c>
      <c r="AX175" s="55">
        <f t="shared" ca="1" si="136"/>
        <v>1.2124169236283047</v>
      </c>
      <c r="AY175" s="55"/>
      <c r="AZ175" s="55">
        <f t="shared" ca="1" si="118"/>
        <v>54.800562709490272</v>
      </c>
      <c r="BB175" s="58">
        <f t="shared" ca="1" si="119"/>
        <v>0</v>
      </c>
      <c r="BC175" s="58">
        <f t="shared" ca="1" si="120"/>
        <v>0</v>
      </c>
      <c r="BD175" s="58">
        <f t="shared" ca="1" si="138"/>
        <v>1</v>
      </c>
      <c r="BE175" s="58">
        <f t="shared" ca="1" si="144"/>
        <v>13</v>
      </c>
      <c r="BG175" s="56">
        <f t="shared" ca="1" si="121"/>
        <v>0</v>
      </c>
      <c r="BH175" s="55">
        <f t="shared" ca="1" si="122"/>
        <v>0</v>
      </c>
      <c r="BI175" s="55">
        <f t="shared" ca="1" si="123"/>
        <v>548.42601733026208</v>
      </c>
      <c r="BJ175" s="56">
        <f t="shared" ca="1" si="124"/>
        <v>3.6470845162699383E-2</v>
      </c>
      <c r="BK175" s="55">
        <f t="shared" ca="1" si="125"/>
        <v>5205.659756498846</v>
      </c>
      <c r="BL175" s="55">
        <f t="shared" ca="1" si="126"/>
        <v>0</v>
      </c>
      <c r="BM175" s="55">
        <f ca="1">BK175-MAX(BK175:$BK$258)</f>
        <v>-494.68026763189664</v>
      </c>
      <c r="BN175" s="56">
        <f ca="1">(BK175-MAX(BK175:$BK$258))/MAX(BK175:$BK$258)</f>
        <v>-8.6780835097171508E-2</v>
      </c>
      <c r="BO175" s="17"/>
      <c r="BP175" s="55">
        <f t="shared" ca="1" si="127"/>
        <v>4.3420907991645663</v>
      </c>
      <c r="BR175" s="58">
        <f t="shared" ca="1" si="141"/>
        <v>0</v>
      </c>
      <c r="BS175" s="58">
        <f t="shared" ca="1" si="128"/>
        <v>0</v>
      </c>
      <c r="BT175" s="58">
        <f t="shared" ca="1" si="139"/>
        <v>0</v>
      </c>
      <c r="BU175" s="58">
        <f t="shared" ca="1" si="129"/>
        <v>13</v>
      </c>
      <c r="BW175" s="56">
        <f t="shared" ca="1" si="130"/>
        <v>0</v>
      </c>
      <c r="BX175" s="76">
        <f t="shared" ca="1" si="131"/>
        <v>0</v>
      </c>
      <c r="BY175" s="55">
        <f t="shared" ca="1" si="140"/>
        <v>0</v>
      </c>
      <c r="BZ175" s="56">
        <f t="shared" ca="1" si="137"/>
        <v>0</v>
      </c>
      <c r="CA175" s="55">
        <f t="shared" ca="1" si="145"/>
        <v>5046.0677854557398</v>
      </c>
      <c r="CB175" s="55">
        <f t="shared" ca="1" si="99"/>
        <v>0</v>
      </c>
      <c r="CC175" s="55">
        <f ca="1">CA175-MAX($CA175:CA$258)</f>
        <v>-654.27223867500288</v>
      </c>
      <c r="CD175" s="56">
        <f ca="1">(CA175-MAX($CA175:CA$258))/MAX($CA175:CA$258)</f>
        <v>-0.11477775639792194</v>
      </c>
    </row>
    <row r="176" spans="1:82" s="58" customFormat="1" x14ac:dyDescent="0.25">
      <c r="A176" s="54">
        <v>43997</v>
      </c>
      <c r="B176" s="55">
        <v>8.9659999999999993</v>
      </c>
      <c r="C176" s="55">
        <v>9.2289999999999992</v>
      </c>
      <c r="D176" s="55">
        <v>8.9640000000000004</v>
      </c>
      <c r="E176" s="55">
        <v>9.1579999999999995</v>
      </c>
      <c r="F176" s="56">
        <f t="shared" si="100"/>
        <v>-1.3359189829778129E-2</v>
      </c>
      <c r="G176" s="57"/>
      <c r="H176" s="56"/>
      <c r="I176" s="17"/>
      <c r="J176" s="55">
        <f ca="1">AVERAGE(E176:OFFSET(E176,$J$3-1,0))</f>
        <v>9.5141999999999989</v>
      </c>
      <c r="K176" s="55">
        <f ca="1">AVERAGE(E176:OFFSET(E176,$K$3-1,0))</f>
        <v>8.8645666666666649</v>
      </c>
      <c r="M176" s="58">
        <f t="shared" ca="1" si="132"/>
        <v>0</v>
      </c>
      <c r="N176" s="58">
        <f t="shared" ca="1" si="101"/>
        <v>0</v>
      </c>
      <c r="O176" s="58">
        <f t="shared" ca="1" si="102"/>
        <v>1</v>
      </c>
      <c r="P176" s="58">
        <f t="shared" ca="1" si="142"/>
        <v>13</v>
      </c>
      <c r="R176" s="56">
        <f t="shared" ca="1" si="103"/>
        <v>0</v>
      </c>
      <c r="S176" s="76">
        <f t="shared" ca="1" si="104"/>
        <v>0</v>
      </c>
      <c r="T176" s="55">
        <f t="shared" ca="1" si="105"/>
        <v>526.17559973357868</v>
      </c>
      <c r="U176" s="56">
        <f t="shared" ca="1" si="106"/>
        <v>-1.3359189829778129E-2</v>
      </c>
      <c r="V176" s="55">
        <f t="shared" ca="1" si="107"/>
        <v>4818.7161423601146</v>
      </c>
      <c r="W176" s="55">
        <f t="shared" ca="1" si="108"/>
        <v>0</v>
      </c>
      <c r="X176" s="55">
        <f ca="1">V176-MAX(V176:$V$258)</f>
        <v>-650.35304127070231</v>
      </c>
      <c r="Y176" s="56">
        <f ca="1">(V176-MAX(V176:$V$258))/MAX(V176:$V$258)</f>
        <v>-0.11891475851452743</v>
      </c>
      <c r="Z176" s="56"/>
      <c r="AA176" s="17"/>
      <c r="AB176" s="55">
        <f ca="1">E176*(2/($AB$3+1))+IF(AB177=0,AVERAGE(E177:OFFSET(E177,$AB$3-1,0))*(1-(2/($AB$3+1))),AB177*(1-(2/($AB$3+1))))</f>
        <v>9.4183142422708919</v>
      </c>
      <c r="AC176" s="59">
        <f ca="1">E176*(2/($AC$3+1))+IF(AC177=0,AVERAGE(E177:OFFSET(E177,$AC$3-1,0))*(1-(2/($AC$3+1))),AC177*(1-(2/($AC$3+1))))</f>
        <v>9.1231063802019801</v>
      </c>
      <c r="AE176" s="58">
        <f t="shared" ca="1" si="133"/>
        <v>0</v>
      </c>
      <c r="AF176" s="58">
        <f t="shared" ca="1" si="109"/>
        <v>0</v>
      </c>
      <c r="AG176" s="58">
        <f t="shared" ca="1" si="110"/>
        <v>1</v>
      </c>
      <c r="AH176" s="58">
        <f t="shared" ca="1" si="143"/>
        <v>12</v>
      </c>
      <c r="AJ176" s="56">
        <f t="shared" ca="1" si="111"/>
        <v>0</v>
      </c>
      <c r="AK176" s="76">
        <f t="shared" ca="1" si="112"/>
        <v>0</v>
      </c>
      <c r="AL176" s="55">
        <f t="shared" ca="1" si="113"/>
        <v>548.42601733026208</v>
      </c>
      <c r="AM176" s="56">
        <f t="shared" ca="1" si="114"/>
        <v>-1.3359189829778129E-2</v>
      </c>
      <c r="AN176" s="55">
        <f t="shared" ca="1" si="115"/>
        <v>5022.4854667105383</v>
      </c>
      <c r="AO176" s="55">
        <f t="shared" ca="1" si="116"/>
        <v>0</v>
      </c>
      <c r="AP176" s="55">
        <f ca="1">AN176-MAX(AN176:$AN$258)</f>
        <v>-677.8545574202044</v>
      </c>
      <c r="AQ176" s="56">
        <f ca="1">(AN176-MAX(AN176:$AN$258))/MAX(AN176:$AN$258)</f>
        <v>-0.11891475851452772</v>
      </c>
      <c r="AS176" s="55">
        <f t="shared" si="117"/>
        <v>-0.12400000000000055</v>
      </c>
      <c r="AT176" s="55">
        <f t="shared" si="134"/>
        <v>0</v>
      </c>
      <c r="AU176" s="55">
        <f t="shared" si="135"/>
        <v>0.12400000000000055</v>
      </c>
      <c r="AV176" s="55">
        <f ca="1">IF(AV177=0,AVERAGE(AT176:OFFSET(AT176,$AZ$3-1,0)),(AV177*($AZ$3-1)+AT176)/$AZ$3)</f>
        <v>0.12785120387931387</v>
      </c>
      <c r="AW176" s="55">
        <f ca="1">IF(AW177=0,AVERAGE(AU176:OFFSET(AU176,$AZ$3-1,0)),(AW177*($AZ$3-1)+AU176)/$AZ$3)</f>
        <v>0.12664250108957906</v>
      </c>
      <c r="AX176" s="55">
        <f t="shared" ca="1" si="136"/>
        <v>1.0095442112982265</v>
      </c>
      <c r="AY176" s="55"/>
      <c r="AZ176" s="55">
        <f t="shared" ca="1" si="118"/>
        <v>50.237472040788312</v>
      </c>
      <c r="BB176" s="58">
        <f t="shared" ca="1" si="119"/>
        <v>0</v>
      </c>
      <c r="BC176" s="58">
        <f t="shared" ca="1" si="120"/>
        <v>0</v>
      </c>
      <c r="BD176" s="58">
        <f t="shared" ca="1" si="138"/>
        <v>1</v>
      </c>
      <c r="BE176" s="58">
        <f t="shared" ca="1" si="144"/>
        <v>12</v>
      </c>
      <c r="BG176" s="56">
        <f t="shared" ca="1" si="121"/>
        <v>0</v>
      </c>
      <c r="BH176" s="55">
        <f t="shared" ca="1" si="122"/>
        <v>0</v>
      </c>
      <c r="BI176" s="55">
        <f t="shared" ca="1" si="123"/>
        <v>548.42601733026208</v>
      </c>
      <c r="BJ176" s="56">
        <f t="shared" ca="1" si="124"/>
        <v>-1.3359189829778129E-2</v>
      </c>
      <c r="BK176" s="55">
        <f t="shared" ca="1" si="125"/>
        <v>5022.4854667105383</v>
      </c>
      <c r="BL176" s="55">
        <f t="shared" ca="1" si="126"/>
        <v>0</v>
      </c>
      <c r="BM176" s="55">
        <f ca="1">BK176-MAX(BK176:$BK$258)</f>
        <v>-677.8545574202044</v>
      </c>
      <c r="BN176" s="56">
        <f ca="1">(BK176-MAX(BK176:$BK$258))/MAX(BK176:$BK$258)</f>
        <v>-0.11891475851452772</v>
      </c>
      <c r="BO176" s="17"/>
      <c r="BP176" s="55">
        <f t="shared" ca="1" si="127"/>
        <v>0.44970933421080161</v>
      </c>
      <c r="BR176" s="58">
        <f t="shared" ca="1" si="141"/>
        <v>0</v>
      </c>
      <c r="BS176" s="58">
        <f t="shared" ca="1" si="128"/>
        <v>0</v>
      </c>
      <c r="BT176" s="58">
        <f t="shared" ca="1" si="139"/>
        <v>0</v>
      </c>
      <c r="BU176" s="58">
        <f t="shared" ca="1" si="129"/>
        <v>12</v>
      </c>
      <c r="BW176" s="56">
        <f t="shared" ca="1" si="130"/>
        <v>0</v>
      </c>
      <c r="BX176" s="76">
        <f t="shared" ca="1" si="131"/>
        <v>0</v>
      </c>
      <c r="BY176" s="55">
        <f t="shared" ca="1" si="140"/>
        <v>0</v>
      </c>
      <c r="BZ176" s="56">
        <f t="shared" ca="1" si="137"/>
        <v>0</v>
      </c>
      <c r="CA176" s="55">
        <f t="shared" ca="1" si="145"/>
        <v>5046.0677854557398</v>
      </c>
      <c r="CB176" s="55">
        <f t="shared" ca="1" si="99"/>
        <v>0</v>
      </c>
      <c r="CC176" s="55">
        <f ca="1">CA176-MAX($CA176:CA$258)</f>
        <v>-654.27223867500288</v>
      </c>
      <c r="CD176" s="56">
        <f ca="1">(CA176-MAX($CA176:CA$258))/MAX($CA176:CA$258)</f>
        <v>-0.11477775639792194</v>
      </c>
    </row>
    <row r="177" spans="1:82" s="58" customFormat="1" x14ac:dyDescent="0.25">
      <c r="A177" s="54">
        <v>43994</v>
      </c>
      <c r="B177" s="55">
        <v>9.0449999999999999</v>
      </c>
      <c r="C177" s="55">
        <v>9.4700000000000006</v>
      </c>
      <c r="D177" s="55">
        <v>9.0370000000000008</v>
      </c>
      <c r="E177" s="55">
        <v>9.282</v>
      </c>
      <c r="F177" s="56">
        <f t="shared" si="100"/>
        <v>8.8033909357678741E-3</v>
      </c>
      <c r="G177" s="57"/>
      <c r="H177" s="56"/>
      <c r="I177" s="17"/>
      <c r="J177" s="55">
        <f ca="1">AVERAGE(E177:OFFSET(E177,$J$3-1,0))</f>
        <v>9.7614000000000001</v>
      </c>
      <c r="K177" s="55">
        <f ca="1">AVERAGE(E177:OFFSET(E177,$K$3-1,0))</f>
        <v>8.8531999999999993</v>
      </c>
      <c r="M177" s="58">
        <f t="shared" ca="1" si="132"/>
        <v>0</v>
      </c>
      <c r="N177" s="58">
        <f t="shared" ca="1" si="101"/>
        <v>0</v>
      </c>
      <c r="O177" s="58">
        <f t="shared" ca="1" si="102"/>
        <v>1</v>
      </c>
      <c r="P177" s="58">
        <f t="shared" ca="1" si="142"/>
        <v>12</v>
      </c>
      <c r="R177" s="56">
        <f t="shared" ca="1" si="103"/>
        <v>0</v>
      </c>
      <c r="S177" s="76">
        <f t="shared" ca="1" si="104"/>
        <v>0</v>
      </c>
      <c r="T177" s="55">
        <f t="shared" ca="1" si="105"/>
        <v>526.17559973357868</v>
      </c>
      <c r="U177" s="56">
        <f t="shared" ca="1" si="106"/>
        <v>8.8033909357678741E-3</v>
      </c>
      <c r="V177" s="55">
        <f t="shared" ca="1" si="107"/>
        <v>4883.9619167270785</v>
      </c>
      <c r="W177" s="55">
        <f t="shared" ca="1" si="108"/>
        <v>0</v>
      </c>
      <c r="X177" s="55">
        <f ca="1">V177-MAX(V177:$V$258)</f>
        <v>-585.10726690373849</v>
      </c>
      <c r="Y177" s="56">
        <f ca="1">(V177-MAX(V177:$V$258))/MAX(V177:$V$258)</f>
        <v>-0.10698479892245508</v>
      </c>
      <c r="Z177" s="56"/>
      <c r="AA177" s="17"/>
      <c r="AB177" s="55">
        <f ca="1">E177*(2/($AB$3+1))+IF(AB178=0,AVERAGE(E178:OFFSET(E178,$AB$3-1,0))*(1-(2/($AB$3+1))),AB178*(1-(2/($AB$3+1))))</f>
        <v>9.548471363406339</v>
      </c>
      <c r="AC177" s="59">
        <f ca="1">E177*(2/($AC$3+1))+IF(AC178=0,AVERAGE(E178:OFFSET(E178,$AC$3-1,0))*(1-(2/($AC$3+1))),AC178*(1-(2/($AC$3+1))))</f>
        <v>9.1206999236641852</v>
      </c>
      <c r="AE177" s="58">
        <f t="shared" ca="1" si="133"/>
        <v>0</v>
      </c>
      <c r="AF177" s="58">
        <f t="shared" ca="1" si="109"/>
        <v>0</v>
      </c>
      <c r="AG177" s="58">
        <f t="shared" ca="1" si="110"/>
        <v>1</v>
      </c>
      <c r="AH177" s="58">
        <f t="shared" ca="1" si="143"/>
        <v>11</v>
      </c>
      <c r="AJ177" s="56">
        <f t="shared" ca="1" si="111"/>
        <v>0</v>
      </c>
      <c r="AK177" s="76">
        <f t="shared" ca="1" si="112"/>
        <v>0</v>
      </c>
      <c r="AL177" s="55">
        <f t="shared" ca="1" si="113"/>
        <v>548.42601733026208</v>
      </c>
      <c r="AM177" s="56">
        <f t="shared" ca="1" si="114"/>
        <v>8.8033909357678741E-3</v>
      </c>
      <c r="AN177" s="55">
        <f t="shared" ca="1" si="115"/>
        <v>5090.4902928594911</v>
      </c>
      <c r="AO177" s="55">
        <f t="shared" ca="1" si="116"/>
        <v>0</v>
      </c>
      <c r="AP177" s="55">
        <f ca="1">AN177-MAX(AN177:$AN$258)</f>
        <v>-609.84973127125158</v>
      </c>
      <c r="AQ177" s="56">
        <f ca="1">(AN177-MAX(AN177:$AN$258))/MAX(AN177:$AN$258)</f>
        <v>-0.10698479892245531</v>
      </c>
      <c r="AS177" s="55">
        <f t="shared" si="117"/>
        <v>8.0999999999999517E-2</v>
      </c>
      <c r="AT177" s="55">
        <f t="shared" si="134"/>
        <v>8.0999999999999517E-2</v>
      </c>
      <c r="AU177" s="55">
        <f t="shared" si="135"/>
        <v>0</v>
      </c>
      <c r="AV177" s="55">
        <f ca="1">IF(AV178=0,AVERAGE(AT177:OFFSET(AT177,$AZ$3-1,0)),(AV178*($AZ$3-1)+AT177)/$AZ$3)</f>
        <v>0.13768591187003032</v>
      </c>
      <c r="AW177" s="55">
        <f ca="1">IF(AW178=0,AVERAGE(AU177:OFFSET(AU177,$AZ$3-1,0)),(AW178*($AZ$3-1)+AU177)/$AZ$3)</f>
        <v>0.12684577040416203</v>
      </c>
      <c r="AX177" s="55">
        <f t="shared" ca="1" si="136"/>
        <v>1.0854592268337282</v>
      </c>
      <c r="AY177" s="55"/>
      <c r="AZ177" s="55">
        <f t="shared" ca="1" si="118"/>
        <v>52.048930655994589</v>
      </c>
      <c r="BB177" s="58">
        <f t="shared" ca="1" si="119"/>
        <v>0</v>
      </c>
      <c r="BC177" s="58">
        <f t="shared" ca="1" si="120"/>
        <v>0</v>
      </c>
      <c r="BD177" s="58">
        <f t="shared" ca="1" si="138"/>
        <v>1</v>
      </c>
      <c r="BE177" s="58">
        <f t="shared" ca="1" si="144"/>
        <v>11</v>
      </c>
      <c r="BG177" s="56">
        <f t="shared" ca="1" si="121"/>
        <v>0</v>
      </c>
      <c r="BH177" s="55">
        <f t="shared" ca="1" si="122"/>
        <v>0</v>
      </c>
      <c r="BI177" s="55">
        <f t="shared" ca="1" si="123"/>
        <v>548.42601733026208</v>
      </c>
      <c r="BJ177" s="56">
        <f t="shared" ca="1" si="124"/>
        <v>8.8033909357678741E-3</v>
      </c>
      <c r="BK177" s="55">
        <f t="shared" ca="1" si="125"/>
        <v>5090.4902928594911</v>
      </c>
      <c r="BL177" s="55">
        <f t="shared" ca="1" si="126"/>
        <v>0</v>
      </c>
      <c r="BM177" s="55">
        <f ca="1">BK177-MAX(BK177:$BK$258)</f>
        <v>-609.84973127125158</v>
      </c>
      <c r="BN177" s="56">
        <f ca="1">(BK177-MAX(BK177:$BK$258))/MAX(BK177:$BK$258)</f>
        <v>-0.10698479892245531</v>
      </c>
      <c r="BO177" s="17"/>
      <c r="BP177" s="55">
        <f t="shared" ca="1" si="127"/>
        <v>5.958904109589036</v>
      </c>
      <c r="BR177" s="58">
        <f t="shared" ca="1" si="141"/>
        <v>0</v>
      </c>
      <c r="BS177" s="58">
        <f t="shared" ca="1" si="128"/>
        <v>0</v>
      </c>
      <c r="BT177" s="58">
        <f t="shared" ca="1" si="139"/>
        <v>0</v>
      </c>
      <c r="BU177" s="58">
        <f t="shared" ca="1" si="129"/>
        <v>11</v>
      </c>
      <c r="BW177" s="56">
        <f t="shared" ca="1" si="130"/>
        <v>0</v>
      </c>
      <c r="BX177" s="76">
        <f t="shared" ca="1" si="131"/>
        <v>0</v>
      </c>
      <c r="BY177" s="55">
        <f t="shared" ca="1" si="140"/>
        <v>0</v>
      </c>
      <c r="BZ177" s="56">
        <f t="shared" ca="1" si="137"/>
        <v>0</v>
      </c>
      <c r="CA177" s="55">
        <f t="shared" ca="1" si="145"/>
        <v>5046.0677854557398</v>
      </c>
      <c r="CB177" s="55">
        <f t="shared" ca="1" si="99"/>
        <v>0</v>
      </c>
      <c r="CC177" s="55">
        <f ca="1">CA177-MAX($CA177:CA$258)</f>
        <v>-654.27223867500288</v>
      </c>
      <c r="CD177" s="56">
        <f ca="1">(CA177-MAX($CA177:CA$258))/MAX($CA177:CA$258)</f>
        <v>-0.11477775639792194</v>
      </c>
    </row>
    <row r="178" spans="1:82" s="58" customFormat="1" x14ac:dyDescent="0.25">
      <c r="A178" s="54">
        <v>43993</v>
      </c>
      <c r="B178" s="55">
        <v>9.5009999999999994</v>
      </c>
      <c r="C178" s="55">
        <v>9.5510000000000002</v>
      </c>
      <c r="D178" s="55">
        <v>9.2010000000000005</v>
      </c>
      <c r="E178" s="55">
        <v>9.2010000000000005</v>
      </c>
      <c r="F178" s="56">
        <f t="shared" si="100"/>
        <v>-7.0042449969678566E-2</v>
      </c>
      <c r="G178" s="57"/>
      <c r="H178" s="56"/>
      <c r="I178" s="17"/>
      <c r="J178" s="55">
        <f ca="1">AVERAGE(E178:OFFSET(E178,$J$3-1,0))</f>
        <v>9.9497999999999998</v>
      </c>
      <c r="K178" s="55">
        <f ca="1">AVERAGE(E178:OFFSET(E178,$K$3-1,0))</f>
        <v>8.849499999999999</v>
      </c>
      <c r="M178" s="58">
        <f t="shared" ca="1" si="132"/>
        <v>0</v>
      </c>
      <c r="N178" s="58">
        <f t="shared" ca="1" si="101"/>
        <v>0</v>
      </c>
      <c r="O178" s="58">
        <f t="shared" ca="1" si="102"/>
        <v>1</v>
      </c>
      <c r="P178" s="58">
        <f t="shared" ca="1" si="142"/>
        <v>11</v>
      </c>
      <c r="R178" s="56">
        <f t="shared" ca="1" si="103"/>
        <v>0</v>
      </c>
      <c r="S178" s="76">
        <f t="shared" ca="1" si="104"/>
        <v>0</v>
      </c>
      <c r="T178" s="55">
        <f t="shared" ca="1" si="105"/>
        <v>526.17559973357868</v>
      </c>
      <c r="U178" s="56">
        <f t="shared" ca="1" si="106"/>
        <v>-7.0042449969678566E-2</v>
      </c>
      <c r="V178" s="55">
        <f t="shared" ca="1" si="107"/>
        <v>4841.3416931486581</v>
      </c>
      <c r="W178" s="55">
        <f t="shared" ca="1" si="108"/>
        <v>0</v>
      </c>
      <c r="X178" s="55">
        <f ca="1">V178-MAX(V178:$V$258)</f>
        <v>-627.72749048215883</v>
      </c>
      <c r="Y178" s="56">
        <f ca="1">(V178-MAX(V178:$V$258))/MAX(V178:$V$258)</f>
        <v>-0.11477775639792177</v>
      </c>
      <c r="Z178" s="56"/>
      <c r="AA178" s="17"/>
      <c r="AB178" s="55">
        <f ca="1">E178*(2/($AB$3+1))+IF(AB179=0,AVERAGE(E179:OFFSET(E179,$AB$3-1,0))*(1-(2/($AB$3+1))),AB179*(1-(2/($AB$3+1))))</f>
        <v>9.6817070451095084</v>
      </c>
      <c r="AC178" s="59">
        <f ca="1">E178*(2/($AC$3+1))+IF(AC179=0,AVERAGE(E179:OFFSET(E179,$AC$3-1,0))*(1-(2/($AC$3+1))),AC179*(1-(2/($AC$3+1))))</f>
        <v>9.1095757804686102</v>
      </c>
      <c r="AE178" s="58">
        <f t="shared" ca="1" si="133"/>
        <v>0</v>
      </c>
      <c r="AF178" s="58">
        <f t="shared" ca="1" si="109"/>
        <v>0</v>
      </c>
      <c r="AG178" s="58">
        <f t="shared" ca="1" si="110"/>
        <v>1</v>
      </c>
      <c r="AH178" s="58">
        <f t="shared" ca="1" si="143"/>
        <v>10</v>
      </c>
      <c r="AJ178" s="56">
        <f t="shared" ca="1" si="111"/>
        <v>0</v>
      </c>
      <c r="AK178" s="76">
        <f t="shared" ca="1" si="112"/>
        <v>0</v>
      </c>
      <c r="AL178" s="55">
        <f t="shared" ca="1" si="113"/>
        <v>548.42601733026208</v>
      </c>
      <c r="AM178" s="56">
        <f t="shared" ca="1" si="114"/>
        <v>-7.0042449969678566E-2</v>
      </c>
      <c r="AN178" s="55">
        <f t="shared" ca="1" si="115"/>
        <v>5046.0677854557398</v>
      </c>
      <c r="AO178" s="55">
        <f t="shared" ca="1" si="116"/>
        <v>0</v>
      </c>
      <c r="AP178" s="55">
        <f ca="1">AN178-MAX(AN178:$AN$258)</f>
        <v>-654.27223867500288</v>
      </c>
      <c r="AQ178" s="56">
        <f ca="1">(AN178-MAX(AN178:$AN$258))/MAX(AN178:$AN$258)</f>
        <v>-0.11477775639792194</v>
      </c>
      <c r="AS178" s="55">
        <f t="shared" si="117"/>
        <v>-0.69299999999999962</v>
      </c>
      <c r="AT178" s="55">
        <f t="shared" si="134"/>
        <v>0</v>
      </c>
      <c r="AU178" s="55">
        <f t="shared" si="135"/>
        <v>0.69299999999999962</v>
      </c>
      <c r="AV178" s="55">
        <f ca="1">IF(AV179=0,AVERAGE(AT178:OFFSET(AT178,$AZ$3-1,0)),(AV179*($AZ$3-1)+AT178)/$AZ$3)</f>
        <v>0.14204636662926345</v>
      </c>
      <c r="AW178" s="55">
        <f ca="1">IF(AW179=0,AVERAGE(AU178:OFFSET(AU178,$AZ$3-1,0)),(AW179*($AZ$3-1)+AU178)/$AZ$3)</f>
        <v>0.13660313735832835</v>
      </c>
      <c r="AX178" s="55">
        <f t="shared" ca="1" si="136"/>
        <v>1.0398470296963735</v>
      </c>
      <c r="AY178" s="55"/>
      <c r="AZ178" s="55">
        <f t="shared" ca="1" si="118"/>
        <v>50.976716124206249</v>
      </c>
      <c r="BB178" s="58">
        <f t="shared" ca="1" si="119"/>
        <v>0</v>
      </c>
      <c r="BC178" s="58">
        <f t="shared" ca="1" si="120"/>
        <v>0</v>
      </c>
      <c r="BD178" s="58">
        <f t="shared" ca="1" si="138"/>
        <v>1</v>
      </c>
      <c r="BE178" s="58">
        <f t="shared" ca="1" si="144"/>
        <v>10</v>
      </c>
      <c r="BG178" s="56">
        <f t="shared" ca="1" si="121"/>
        <v>0</v>
      </c>
      <c r="BH178" s="55">
        <f t="shared" ca="1" si="122"/>
        <v>0</v>
      </c>
      <c r="BI178" s="55">
        <f t="shared" ca="1" si="123"/>
        <v>548.42601733026208</v>
      </c>
      <c r="BJ178" s="56">
        <f t="shared" ca="1" si="124"/>
        <v>-7.0042449969678566E-2</v>
      </c>
      <c r="BK178" s="55">
        <f t="shared" ca="1" si="125"/>
        <v>5046.0677854557398</v>
      </c>
      <c r="BL178" s="55">
        <f t="shared" ca="1" si="126"/>
        <v>0</v>
      </c>
      <c r="BM178" s="55">
        <f ca="1">BK178-MAX(BK178:$BK$258)</f>
        <v>-654.27223867500288</v>
      </c>
      <c r="BN178" s="56">
        <f ca="1">(BK178-MAX(BK178:$BK$258))/MAX(BK178:$BK$258)</f>
        <v>-0.11477775639792194</v>
      </c>
      <c r="BO178" s="17"/>
      <c r="BP178" s="55">
        <f t="shared" ca="1" si="127"/>
        <v>10.35020388582395</v>
      </c>
      <c r="BR178" s="58">
        <f t="shared" ca="1" si="141"/>
        <v>0</v>
      </c>
      <c r="BS178" s="58">
        <f t="shared" ca="1" si="128"/>
        <v>1</v>
      </c>
      <c r="BT178" s="58">
        <f t="shared" ca="1" si="139"/>
        <v>0</v>
      </c>
      <c r="BU178" s="58">
        <f t="shared" ca="1" si="129"/>
        <v>10</v>
      </c>
      <c r="BW178" s="56">
        <f t="shared" ca="1" si="130"/>
        <v>9.213557091148461E-3</v>
      </c>
      <c r="BX178" s="76">
        <f t="shared" ca="1" si="131"/>
        <v>8.3999999999999631E-2</v>
      </c>
      <c r="BY178" s="55">
        <f t="shared" ca="1" si="140"/>
        <v>0</v>
      </c>
      <c r="BZ178" s="56">
        <f t="shared" ca="1" si="137"/>
        <v>-7.0042449969678566E-2</v>
      </c>
      <c r="CA178" s="55">
        <f t="shared" ca="1" si="145"/>
        <v>5046.0677854557398</v>
      </c>
      <c r="CB178" s="55">
        <f t="shared" ca="1" si="99"/>
        <v>46.067785455741813</v>
      </c>
      <c r="CC178" s="55">
        <f ca="1">CA178-MAX($CA178:CA$258)</f>
        <v>-654.27223867500288</v>
      </c>
      <c r="CD178" s="56">
        <f ca="1">(CA178-MAX($CA178:CA$258))/MAX($CA178:CA$258)</f>
        <v>-0.11477775639792194</v>
      </c>
    </row>
    <row r="179" spans="1:82" s="58" customFormat="1" x14ac:dyDescent="0.25">
      <c r="A179" s="54">
        <v>43992</v>
      </c>
      <c r="B179" s="55">
        <v>10.146000000000001</v>
      </c>
      <c r="C179" s="55">
        <v>10.244</v>
      </c>
      <c r="D179" s="55">
        <v>9.8620000000000001</v>
      </c>
      <c r="E179" s="55">
        <v>9.8940000000000001</v>
      </c>
      <c r="F179" s="56">
        <f t="shared" si="100"/>
        <v>-1.4149063371861281E-2</v>
      </c>
      <c r="G179" s="57"/>
      <c r="H179" s="56"/>
      <c r="I179" s="17"/>
      <c r="J179" s="55">
        <f ca="1">AVERAGE(E179:OFFSET(E179,$J$3-1,0))</f>
        <v>10.038</v>
      </c>
      <c r="K179" s="55">
        <f ca="1">AVERAGE(E179:OFFSET(E179,$K$3-1,0))</f>
        <v>8.8346333333333327</v>
      </c>
      <c r="M179" s="58">
        <f t="shared" ca="1" si="132"/>
        <v>0</v>
      </c>
      <c r="N179" s="58">
        <f t="shared" ca="1" si="101"/>
        <v>0</v>
      </c>
      <c r="O179" s="58">
        <f t="shared" ca="1" si="102"/>
        <v>1</v>
      </c>
      <c r="P179" s="58">
        <f t="shared" ca="1" si="142"/>
        <v>10</v>
      </c>
      <c r="R179" s="56">
        <f t="shared" ca="1" si="103"/>
        <v>0</v>
      </c>
      <c r="S179" s="76">
        <f t="shared" ca="1" si="104"/>
        <v>0</v>
      </c>
      <c r="T179" s="55">
        <f t="shared" ca="1" si="105"/>
        <v>526.17559973357868</v>
      </c>
      <c r="U179" s="56">
        <f t="shared" ca="1" si="106"/>
        <v>-1.4149063371861281E-2</v>
      </c>
      <c r="V179" s="55">
        <f t="shared" ca="1" si="107"/>
        <v>5205.9813837640277</v>
      </c>
      <c r="W179" s="55">
        <f t="shared" ca="1" si="108"/>
        <v>0</v>
      </c>
      <c r="X179" s="55">
        <f ca="1">V179-MAX(V179:$V$258)</f>
        <v>-263.08779986678928</v>
      </c>
      <c r="Y179" s="56">
        <f ca="1">(V179-MAX(V179:$V$258))/MAX(V179:$V$258)</f>
        <v>-4.8104675774485267E-2</v>
      </c>
      <c r="Z179" s="56"/>
      <c r="AA179" s="17"/>
      <c r="AB179" s="55">
        <f ca="1">E179*(2/($AB$3+1))+IF(AB180=0,AVERAGE(E180:OFFSET(E180,$AB$3-1,0))*(1-(2/($AB$3+1))),AB180*(1-(2/($AB$3+1))))</f>
        <v>9.9220605676642606</v>
      </c>
      <c r="AC179" s="59">
        <f ca="1">E179*(2/($AC$3+1))+IF(AC180=0,AVERAGE(E180:OFFSET(E180,$AC$3-1,0))*(1-(2/($AC$3+1))),AC180*(1-(2/($AC$3+1))))</f>
        <v>9.1032706618802361</v>
      </c>
      <c r="AE179" s="58">
        <f t="shared" ca="1" si="133"/>
        <v>0</v>
      </c>
      <c r="AF179" s="58">
        <f t="shared" ca="1" si="109"/>
        <v>0</v>
      </c>
      <c r="AG179" s="58">
        <f t="shared" ca="1" si="110"/>
        <v>1</v>
      </c>
      <c r="AH179" s="58">
        <f t="shared" ca="1" si="143"/>
        <v>9</v>
      </c>
      <c r="AJ179" s="56">
        <f t="shared" ca="1" si="111"/>
        <v>0</v>
      </c>
      <c r="AK179" s="76">
        <f t="shared" ca="1" si="112"/>
        <v>0</v>
      </c>
      <c r="AL179" s="55">
        <f t="shared" ca="1" si="113"/>
        <v>548.42601733026208</v>
      </c>
      <c r="AM179" s="56">
        <f t="shared" ca="1" si="114"/>
        <v>-1.4149063371861281E-2</v>
      </c>
      <c r="AN179" s="55">
        <f t="shared" ca="1" si="115"/>
        <v>5426.1270154656113</v>
      </c>
      <c r="AO179" s="55">
        <f t="shared" ca="1" si="116"/>
        <v>0</v>
      </c>
      <c r="AP179" s="55">
        <f ca="1">AN179-MAX(AN179:$AN$258)</f>
        <v>-274.21300866513138</v>
      </c>
      <c r="AQ179" s="56">
        <f ca="1">(AN179-MAX(AN179:$AN$258))/MAX(AN179:$AN$258)</f>
        <v>-4.810467577448535E-2</v>
      </c>
      <c r="AS179" s="55">
        <f t="shared" si="117"/>
        <v>-0.14199999999999946</v>
      </c>
      <c r="AT179" s="55">
        <f t="shared" si="134"/>
        <v>0</v>
      </c>
      <c r="AU179" s="55">
        <f t="shared" si="135"/>
        <v>0.14199999999999946</v>
      </c>
      <c r="AV179" s="55">
        <f ca="1">IF(AV180=0,AVERAGE(AT179:OFFSET(AT179,$AZ$3-1,0)),(AV180*($AZ$3-1)+AT179)/$AZ$3)</f>
        <v>0.15297301021612988</v>
      </c>
      <c r="AW179" s="55">
        <f ca="1">IF(AW180=0,AVERAGE(AU179:OFFSET(AU179,$AZ$3-1,0)),(AW180*($AZ$3-1)+AU179)/$AZ$3)</f>
        <v>9.3803378693584419E-2</v>
      </c>
      <c r="AX179" s="55">
        <f t="shared" ca="1" si="136"/>
        <v>1.6307835852675134</v>
      </c>
      <c r="AY179" s="55"/>
      <c r="AZ179" s="55">
        <f t="shared" ca="1" si="118"/>
        <v>61.988511499005945</v>
      </c>
      <c r="BB179" s="58">
        <f t="shared" ca="1" si="119"/>
        <v>0</v>
      </c>
      <c r="BC179" s="58">
        <f t="shared" ca="1" si="120"/>
        <v>0</v>
      </c>
      <c r="BD179" s="58">
        <f t="shared" ca="1" si="138"/>
        <v>1</v>
      </c>
      <c r="BE179" s="58">
        <f t="shared" ca="1" si="144"/>
        <v>9</v>
      </c>
      <c r="BG179" s="56">
        <f t="shared" ca="1" si="121"/>
        <v>0</v>
      </c>
      <c r="BH179" s="55">
        <f t="shared" ca="1" si="122"/>
        <v>0</v>
      </c>
      <c r="BI179" s="55">
        <f t="shared" ca="1" si="123"/>
        <v>548.42601733026208</v>
      </c>
      <c r="BJ179" s="56">
        <f t="shared" ca="1" si="124"/>
        <v>-1.4149063371861281E-2</v>
      </c>
      <c r="BK179" s="55">
        <f t="shared" ca="1" si="125"/>
        <v>5426.1270154656113</v>
      </c>
      <c r="BL179" s="55">
        <f t="shared" ca="1" si="126"/>
        <v>0</v>
      </c>
      <c r="BM179" s="55">
        <f ca="1">BK179-MAX(BK179:$BK$258)</f>
        <v>-274.21300866513138</v>
      </c>
      <c r="BN179" s="56">
        <f ca="1">(BK179-MAX(BK179:$BK$258))/MAX(BK179:$BK$258)</f>
        <v>-4.810467577448535E-2</v>
      </c>
      <c r="BO179" s="17"/>
      <c r="BP179" s="55">
        <f t="shared" ca="1" si="127"/>
        <v>20.37960822484488</v>
      </c>
      <c r="BR179" s="58">
        <f t="shared" ca="1" si="141"/>
        <v>0</v>
      </c>
      <c r="BS179" s="58">
        <f t="shared" ca="1" si="128"/>
        <v>0</v>
      </c>
      <c r="BT179" s="58">
        <f t="shared" ca="1" si="139"/>
        <v>1</v>
      </c>
      <c r="BU179" s="58">
        <f t="shared" ca="1" si="129"/>
        <v>9</v>
      </c>
      <c r="BW179" s="56">
        <f t="shared" ca="1" si="130"/>
        <v>0</v>
      </c>
      <c r="BX179" s="76">
        <f t="shared" ca="1" si="131"/>
        <v>0</v>
      </c>
      <c r="BY179" s="55">
        <f t="shared" ca="1" si="140"/>
        <v>548.42601733026208</v>
      </c>
      <c r="BZ179" s="56">
        <f t="shared" ca="1" si="137"/>
        <v>-1.4149063371861281E-2</v>
      </c>
      <c r="CA179" s="55">
        <f t="shared" ca="1" si="145"/>
        <v>5426.1270154656113</v>
      </c>
      <c r="CB179" s="55">
        <f t="shared" ca="1" si="99"/>
        <v>0</v>
      </c>
      <c r="CC179" s="55">
        <f ca="1">CA179-MAX($CA179:CA$258)</f>
        <v>-274.21300866513138</v>
      </c>
      <c r="CD179" s="56">
        <f ca="1">(CA179-MAX($CA179:CA$258))/MAX($CA179:CA$258)</f>
        <v>-4.810467577448535E-2</v>
      </c>
    </row>
    <row r="180" spans="1:82" s="58" customFormat="1" x14ac:dyDescent="0.25">
      <c r="A180" s="54">
        <v>43991</v>
      </c>
      <c r="B180" s="55">
        <v>10.384</v>
      </c>
      <c r="C180" s="55">
        <v>10.384</v>
      </c>
      <c r="D180" s="55">
        <v>9.8770000000000007</v>
      </c>
      <c r="E180" s="55">
        <v>10.036</v>
      </c>
      <c r="F180" s="56">
        <f t="shared" si="100"/>
        <v>-3.4442947854531503E-2</v>
      </c>
      <c r="G180" s="57"/>
      <c r="H180" s="56"/>
      <c r="I180" s="17"/>
      <c r="J180" s="55">
        <f ca="1">AVERAGE(E180:OFFSET(E180,$J$3-1,0))</f>
        <v>9.9863999999999997</v>
      </c>
      <c r="K180" s="55">
        <f ca="1">AVERAGE(E180:OFFSET(E180,$K$3-1,0))</f>
        <v>8.7827666666666655</v>
      </c>
      <c r="M180" s="58">
        <f t="shared" ca="1" si="132"/>
        <v>0</v>
      </c>
      <c r="N180" s="58">
        <f t="shared" ca="1" si="101"/>
        <v>0</v>
      </c>
      <c r="O180" s="58">
        <f t="shared" ca="1" si="102"/>
        <v>1</v>
      </c>
      <c r="P180" s="58">
        <f ca="1">IF(M180=1,0,P181+1)</f>
        <v>9</v>
      </c>
      <c r="R180" s="56">
        <f t="shared" ca="1" si="103"/>
        <v>0</v>
      </c>
      <c r="S180" s="76">
        <f t="shared" ca="1" si="104"/>
        <v>0</v>
      </c>
      <c r="T180" s="55">
        <f t="shared" ca="1" si="105"/>
        <v>526.17559973357868</v>
      </c>
      <c r="U180" s="56">
        <f t="shared" ca="1" si="106"/>
        <v>-3.4442947854531503E-2</v>
      </c>
      <c r="V180" s="55">
        <f t="shared" ca="1" si="107"/>
        <v>5280.6983189261955</v>
      </c>
      <c r="W180" s="55">
        <f t="shared" ca="1" si="108"/>
        <v>0</v>
      </c>
      <c r="X180" s="55">
        <f ca="1">V180-MAX(V180:$V$258)</f>
        <v>-188.37086470462145</v>
      </c>
      <c r="Y180" s="56">
        <f ca="1">(V180-MAX(V180:$V$258))/MAX(V180:$V$258)</f>
        <v>-3.444294785453151E-2</v>
      </c>
      <c r="Z180" s="56"/>
      <c r="AA180" s="17"/>
      <c r="AB180" s="55">
        <f ca="1">E180*(2/($AB$3+1))+IF(AB181=0,AVERAGE(E181:OFFSET(E181,$AB$3-1,0))*(1-(2/($AB$3+1))),AB181*(1-(2/($AB$3+1))))</f>
        <v>9.9360908514963882</v>
      </c>
      <c r="AC180" s="59">
        <f ca="1">E180*(2/($AC$3+1))+IF(AC181=0,AVERAGE(E181:OFFSET(E181,$AC$3-1,0))*(1-(2/($AC$3+1))),AC181*(1-(2/($AC$3+1))))</f>
        <v>9.0487376040788732</v>
      </c>
      <c r="AE180" s="58">
        <f t="shared" ca="1" si="133"/>
        <v>0</v>
      </c>
      <c r="AF180" s="58">
        <f t="shared" ca="1" si="109"/>
        <v>0</v>
      </c>
      <c r="AG180" s="58">
        <f t="shared" ca="1" si="110"/>
        <v>1</v>
      </c>
      <c r="AH180" s="58">
        <f t="shared" ca="1" si="143"/>
        <v>8</v>
      </c>
      <c r="AJ180" s="56">
        <f t="shared" ca="1" si="111"/>
        <v>0</v>
      </c>
      <c r="AK180" s="76">
        <f t="shared" ca="1" si="112"/>
        <v>0</v>
      </c>
      <c r="AL180" s="55">
        <f t="shared" ca="1" si="113"/>
        <v>548.42601733026208</v>
      </c>
      <c r="AM180" s="56">
        <f t="shared" ca="1" si="114"/>
        <v>-3.4442947854531503E-2</v>
      </c>
      <c r="AN180" s="55">
        <f t="shared" ca="1" si="115"/>
        <v>5504.0035099265087</v>
      </c>
      <c r="AO180" s="55">
        <f t="shared" ca="1" si="116"/>
        <v>0</v>
      </c>
      <c r="AP180" s="55">
        <f ca="1">AN180-MAX(AN180:$AN$258)</f>
        <v>-196.33651420423394</v>
      </c>
      <c r="AQ180" s="56">
        <f ca="1">(AN180-MAX(AN180:$AN$258))/MAX(AN180:$AN$258)</f>
        <v>-3.4442947854531489E-2</v>
      </c>
      <c r="AS180" s="55">
        <f t="shared" si="117"/>
        <v>-0.35800000000000054</v>
      </c>
      <c r="AT180" s="55">
        <f t="shared" si="134"/>
        <v>0</v>
      </c>
      <c r="AU180" s="55">
        <f t="shared" si="135"/>
        <v>0.35800000000000054</v>
      </c>
      <c r="AV180" s="55">
        <f ca="1">IF(AV181=0,AVERAGE(AT180:OFFSET(AT180,$AZ$3-1,0)),(AV181*($AZ$3-1)+AT180)/$AZ$3)</f>
        <v>0.16474016484813986</v>
      </c>
      <c r="AW180" s="55">
        <f ca="1">IF(AW181=0,AVERAGE(AU180:OFFSET(AU180,$AZ$3-1,0)),(AW181*($AZ$3-1)+AU180)/$AZ$3)</f>
        <v>9.0095946285398645E-2</v>
      </c>
      <c r="AX180" s="55">
        <f t="shared" ca="1" si="136"/>
        <v>1.8284969706216225</v>
      </c>
      <c r="AY180" s="55"/>
      <c r="AZ180" s="55">
        <f t="shared" ca="1" si="118"/>
        <v>64.645533992556182</v>
      </c>
      <c r="BB180" s="58">
        <f t="shared" ca="1" si="119"/>
        <v>0</v>
      </c>
      <c r="BC180" s="58">
        <f t="shared" ca="1" si="120"/>
        <v>0</v>
      </c>
      <c r="BD180" s="58">
        <f t="shared" ca="1" si="138"/>
        <v>1</v>
      </c>
      <c r="BE180" s="58">
        <f t="shared" ca="1" si="144"/>
        <v>8</v>
      </c>
      <c r="BG180" s="56">
        <f t="shared" ca="1" si="121"/>
        <v>0</v>
      </c>
      <c r="BH180" s="55">
        <f t="shared" ca="1" si="122"/>
        <v>0</v>
      </c>
      <c r="BI180" s="55">
        <f t="shared" ca="1" si="123"/>
        <v>548.42601733026208</v>
      </c>
      <c r="BJ180" s="56">
        <f t="shared" ca="1" si="124"/>
        <v>-3.4442947854531503E-2</v>
      </c>
      <c r="BK180" s="55">
        <f t="shared" ca="1" si="125"/>
        <v>5504.0035099265087</v>
      </c>
      <c r="BL180" s="55">
        <f t="shared" ca="1" si="126"/>
        <v>0</v>
      </c>
      <c r="BM180" s="55">
        <f ca="1">BK180-MAX(BK180:$BK$258)</f>
        <v>-196.33651420423394</v>
      </c>
      <c r="BN180" s="56">
        <f ca="1">(BK180-MAX(BK180:$BK$258))/MAX(BK180:$BK$258)</f>
        <v>-3.4442947854531489E-2</v>
      </c>
      <c r="BO180" s="17"/>
      <c r="BP180" s="55">
        <f t="shared" ca="1" si="127"/>
        <v>21.090733590733592</v>
      </c>
      <c r="BR180" s="58">
        <f t="shared" ca="1" si="141"/>
        <v>0</v>
      </c>
      <c r="BS180" s="58">
        <f t="shared" ca="1" si="128"/>
        <v>0</v>
      </c>
      <c r="BT180" s="58">
        <f t="shared" ca="1" si="139"/>
        <v>1</v>
      </c>
      <c r="BU180" s="58">
        <f t="shared" ca="1" si="129"/>
        <v>8</v>
      </c>
      <c r="BW180" s="56">
        <f t="shared" ca="1" si="130"/>
        <v>0</v>
      </c>
      <c r="BX180" s="76">
        <f t="shared" ca="1" si="131"/>
        <v>0</v>
      </c>
      <c r="BY180" s="55">
        <f t="shared" ca="1" si="140"/>
        <v>548.42601733026208</v>
      </c>
      <c r="BZ180" s="56">
        <f t="shared" ca="1" si="137"/>
        <v>-3.4442947854531503E-2</v>
      </c>
      <c r="CA180" s="55">
        <f t="shared" ca="1" si="145"/>
        <v>5504.0035099265087</v>
      </c>
      <c r="CB180" s="55">
        <f t="shared" ca="1" si="99"/>
        <v>0</v>
      </c>
      <c r="CC180" s="55">
        <f ca="1">CA180-MAX($CA180:CA$258)</f>
        <v>-196.33651420423394</v>
      </c>
      <c r="CD180" s="56">
        <f ca="1">(CA180-MAX($CA180:CA$258))/MAX($CA180:CA$258)</f>
        <v>-3.4442947854531489E-2</v>
      </c>
    </row>
    <row r="181" spans="1:82" s="58" customFormat="1" x14ac:dyDescent="0.25">
      <c r="A181" s="54">
        <v>43990</v>
      </c>
      <c r="B181" s="55">
        <v>10.173999999999999</v>
      </c>
      <c r="C181" s="55">
        <v>10.534000000000001</v>
      </c>
      <c r="D181" s="55">
        <v>10.173999999999999</v>
      </c>
      <c r="E181" s="55">
        <v>10.394</v>
      </c>
      <c r="F181" s="56">
        <f t="shared" si="100"/>
        <v>1.6627543035993675E-2</v>
      </c>
      <c r="G181" s="57"/>
      <c r="H181" s="56"/>
      <c r="I181" s="17"/>
      <c r="J181" s="55">
        <f ca="1">AVERAGE(E181:OFFSET(E181,$J$3-1,0))</f>
        <v>9.8323999999999998</v>
      </c>
      <c r="K181" s="55">
        <f ca="1">AVERAGE(E181:OFFSET(E181,$K$3-1,0))</f>
        <v>8.7163999999999984</v>
      </c>
      <c r="M181" s="58">
        <f t="shared" ca="1" si="132"/>
        <v>0</v>
      </c>
      <c r="N181" s="58">
        <f t="shared" ca="1" si="101"/>
        <v>0</v>
      </c>
      <c r="O181" s="58">
        <f t="shared" ca="1" si="102"/>
        <v>1</v>
      </c>
      <c r="P181" s="58">
        <f ca="1">IF(M181=1,0,P182+1)</f>
        <v>8</v>
      </c>
      <c r="R181" s="56">
        <f t="shared" ca="1" si="103"/>
        <v>0</v>
      </c>
      <c r="S181" s="76">
        <f t="shared" ca="1" si="104"/>
        <v>0</v>
      </c>
      <c r="T181" s="55">
        <f t="shared" ca="1" si="105"/>
        <v>526.17559973357868</v>
      </c>
      <c r="U181" s="56">
        <f t="shared" ca="1" si="106"/>
        <v>1.6627543035993675E-2</v>
      </c>
      <c r="V181" s="55">
        <f t="shared" ca="1" si="107"/>
        <v>5469.069183630817</v>
      </c>
      <c r="W181" s="55">
        <f t="shared" ca="1" si="108"/>
        <v>0</v>
      </c>
      <c r="X181" s="55">
        <f ca="1">V181-MAX(V181:$V$258)</f>
        <v>0</v>
      </c>
      <c r="Y181" s="56">
        <f ca="1">(V181-MAX(V181:$V$258))/MAX(V181:$V$258)</f>
        <v>0</v>
      </c>
      <c r="Z181" s="56"/>
      <c r="AA181" s="17"/>
      <c r="AB181" s="55">
        <f ca="1">E181*(2/($AB$3+1))+IF(AB182=0,AVERAGE(E182:OFFSET(E182,$AB$3-1,0))*(1-(2/($AB$3+1))),AB182*(1-(2/($AB$3+1))))</f>
        <v>9.8861362772445815</v>
      </c>
      <c r="AC181" s="59">
        <f ca="1">E181*(2/($AC$3+1))+IF(AC182=0,AVERAGE(E182:OFFSET(E182,$AC$3-1,0))*(1-(2/($AC$3+1))),AC182*(1-(2/($AC$3+1))))</f>
        <v>8.9806505422912082</v>
      </c>
      <c r="AE181" s="58">
        <f t="shared" ca="1" si="133"/>
        <v>0</v>
      </c>
      <c r="AF181" s="58">
        <f t="shared" ca="1" si="109"/>
        <v>0</v>
      </c>
      <c r="AG181" s="58">
        <f t="shared" ca="1" si="110"/>
        <v>1</v>
      </c>
      <c r="AH181" s="58">
        <f t="shared" ca="1" si="143"/>
        <v>7</v>
      </c>
      <c r="AJ181" s="56">
        <f t="shared" ca="1" si="111"/>
        <v>0</v>
      </c>
      <c r="AK181" s="76">
        <f t="shared" ca="1" si="112"/>
        <v>0</v>
      </c>
      <c r="AL181" s="55">
        <f t="shared" ca="1" si="113"/>
        <v>548.42601733026208</v>
      </c>
      <c r="AM181" s="56">
        <f t="shared" ca="1" si="114"/>
        <v>1.6627543035993675E-2</v>
      </c>
      <c r="AN181" s="55">
        <f t="shared" ca="1" si="115"/>
        <v>5700.3400241307427</v>
      </c>
      <c r="AO181" s="55">
        <f t="shared" ca="1" si="116"/>
        <v>0</v>
      </c>
      <c r="AP181" s="55">
        <f ca="1">AN181-MAX(AN181:$AN$258)</f>
        <v>0</v>
      </c>
      <c r="AQ181" s="56">
        <f ca="1">(AN181-MAX(AN181:$AN$258))/MAX(AN181:$AN$258)</f>
        <v>0</v>
      </c>
      <c r="AS181" s="55">
        <f t="shared" si="117"/>
        <v>0.16999999999999993</v>
      </c>
      <c r="AT181" s="55">
        <f t="shared" si="134"/>
        <v>0.16999999999999993</v>
      </c>
      <c r="AU181" s="55">
        <f t="shared" si="135"/>
        <v>0</v>
      </c>
      <c r="AV181" s="55">
        <f ca="1">IF(AV182=0,AVERAGE(AT181:OFFSET(AT181,$AZ$3-1,0)),(AV182*($AZ$3-1)+AT181)/$AZ$3)</f>
        <v>0.1774124852210737</v>
      </c>
      <c r="AW181" s="55">
        <f ca="1">IF(AW182=0,AVERAGE(AU181:OFFSET(AU181,$AZ$3-1,0)),(AW182*($AZ$3-1)+AU181)/$AZ$3)</f>
        <v>6.9487942153506205E-2</v>
      </c>
      <c r="AX181" s="55">
        <f t="shared" ca="1" si="136"/>
        <v>2.5531405841484092</v>
      </c>
      <c r="AY181" s="55"/>
      <c r="AZ181" s="55">
        <f t="shared" ca="1" si="118"/>
        <v>71.855884215184446</v>
      </c>
      <c r="BB181" s="58">
        <f t="shared" ca="1" si="119"/>
        <v>0</v>
      </c>
      <c r="BC181" s="58">
        <f t="shared" ca="1" si="120"/>
        <v>0</v>
      </c>
      <c r="BD181" s="58">
        <f t="shared" ca="1" si="138"/>
        <v>1</v>
      </c>
      <c r="BE181" s="58">
        <f t="shared" ca="1" si="144"/>
        <v>7</v>
      </c>
      <c r="BG181" s="56">
        <f t="shared" ca="1" si="121"/>
        <v>0</v>
      </c>
      <c r="BH181" s="55">
        <f t="shared" ca="1" si="122"/>
        <v>0</v>
      </c>
      <c r="BI181" s="55">
        <f t="shared" ca="1" si="123"/>
        <v>548.42601733026208</v>
      </c>
      <c r="BJ181" s="56">
        <f t="shared" ca="1" si="124"/>
        <v>1.6627543035993675E-2</v>
      </c>
      <c r="BK181" s="55">
        <f t="shared" ca="1" si="125"/>
        <v>5700.3400241307427</v>
      </c>
      <c r="BL181" s="55">
        <f t="shared" ca="1" si="126"/>
        <v>0</v>
      </c>
      <c r="BM181" s="55">
        <f ca="1">BK181-MAX(BK181:$BK$258)</f>
        <v>0</v>
      </c>
      <c r="BN181" s="56">
        <f ca="1">(BK181-MAX(BK181:$BK$258))/MAX(BK181:$BK$258)</f>
        <v>0</v>
      </c>
      <c r="BO181" s="17"/>
      <c r="BP181" s="55">
        <f t="shared" ca="1" si="127"/>
        <v>22.78795038393384</v>
      </c>
      <c r="BR181" s="58">
        <f t="shared" ca="1" si="141"/>
        <v>0</v>
      </c>
      <c r="BS181" s="58">
        <f t="shared" ca="1" si="128"/>
        <v>0</v>
      </c>
      <c r="BT181" s="58">
        <f t="shared" ca="1" si="139"/>
        <v>1</v>
      </c>
      <c r="BU181" s="58">
        <f t="shared" ca="1" si="129"/>
        <v>7</v>
      </c>
      <c r="BW181" s="56">
        <f t="shared" ca="1" si="130"/>
        <v>0</v>
      </c>
      <c r="BX181" s="76">
        <f t="shared" ca="1" si="131"/>
        <v>0</v>
      </c>
      <c r="BY181" s="55">
        <f t="shared" ca="1" si="140"/>
        <v>548.42601733026208</v>
      </c>
      <c r="BZ181" s="56">
        <f t="shared" ca="1" si="137"/>
        <v>1.6627543035993675E-2</v>
      </c>
      <c r="CA181" s="55">
        <f t="shared" ca="1" si="145"/>
        <v>5700.3400241307427</v>
      </c>
      <c r="CB181" s="55">
        <f t="shared" ca="1" si="99"/>
        <v>0</v>
      </c>
      <c r="CC181" s="55">
        <f ca="1">CA181-MAX($CA181:CA$258)</f>
        <v>0</v>
      </c>
      <c r="CD181" s="56">
        <f ca="1">(CA181-MAX($CA181:CA$258))/MAX($CA181:CA$258)</f>
        <v>0</v>
      </c>
    </row>
    <row r="182" spans="1:82" s="58" customFormat="1" x14ac:dyDescent="0.25">
      <c r="A182" s="54">
        <v>43987</v>
      </c>
      <c r="B182" s="55">
        <v>9.9090000000000007</v>
      </c>
      <c r="C182" s="55">
        <v>10.278</v>
      </c>
      <c r="D182" s="55">
        <v>9.89</v>
      </c>
      <c r="E182" s="55">
        <v>10.224</v>
      </c>
      <c r="F182" s="56">
        <f t="shared" si="100"/>
        <v>6.0360920970752963E-2</v>
      </c>
      <c r="G182" s="57"/>
      <c r="H182" s="56"/>
      <c r="I182" s="17"/>
      <c r="J182" s="55">
        <f ca="1">AVERAGE(E182:OFFSET(E182,$J$3-1,0))</f>
        <v>9.5079999999999991</v>
      </c>
      <c r="K182" s="55">
        <f ca="1">AVERAGE(E182:OFFSET(E182,$K$3-1,0))</f>
        <v>8.6446333333333314</v>
      </c>
      <c r="M182" s="58">
        <f t="shared" ca="1" si="132"/>
        <v>0</v>
      </c>
      <c r="N182" s="58">
        <f t="shared" ca="1" si="101"/>
        <v>0</v>
      </c>
      <c r="O182" s="58">
        <f t="shared" ca="1" si="102"/>
        <v>1</v>
      </c>
      <c r="P182" s="58">
        <f t="shared" ca="1" si="142"/>
        <v>7</v>
      </c>
      <c r="R182" s="56">
        <f t="shared" ca="1" si="103"/>
        <v>0</v>
      </c>
      <c r="S182" s="76">
        <f t="shared" ca="1" si="104"/>
        <v>0</v>
      </c>
      <c r="T182" s="55">
        <f t="shared" ca="1" si="105"/>
        <v>526.17559973357868</v>
      </c>
      <c r="U182" s="56">
        <f t="shared" ca="1" si="106"/>
        <v>6.0360920970752963E-2</v>
      </c>
      <c r="V182" s="55">
        <f t="shared" ca="1" si="107"/>
        <v>5379.6193316761091</v>
      </c>
      <c r="W182" s="55">
        <f t="shared" ca="1" si="108"/>
        <v>0</v>
      </c>
      <c r="X182" s="55">
        <f ca="1">V182-MAX(V182:$V$258)</f>
        <v>0</v>
      </c>
      <c r="Y182" s="56">
        <f ca="1">(V182-MAX(V182:$V$258))/MAX(V182:$V$258)</f>
        <v>0</v>
      </c>
      <c r="Z182" s="56"/>
      <c r="AA182" s="17"/>
      <c r="AB182" s="55">
        <f ca="1">E182*(2/($AB$3+1))+IF(AB183=0,AVERAGE(E183:OFFSET(E183,$AB$3-1,0))*(1-(2/($AB$3+1))),AB183*(1-(2/($AB$3+1))))</f>
        <v>9.6322044158668714</v>
      </c>
      <c r="AC182" s="59">
        <f ca="1">E182*(2/($AC$3+1))+IF(AC183=0,AVERAGE(E183:OFFSET(E183,$AC$3-1,0))*(1-(2/($AC$3+1))),AC183*(1-(2/($AC$3+1))))</f>
        <v>8.8831781658974975</v>
      </c>
      <c r="AE182" s="58">
        <f t="shared" ca="1" si="133"/>
        <v>0</v>
      </c>
      <c r="AF182" s="58">
        <f t="shared" ca="1" si="109"/>
        <v>0</v>
      </c>
      <c r="AG182" s="58">
        <f t="shared" ca="1" si="110"/>
        <v>1</v>
      </c>
      <c r="AH182" s="58">
        <f t="shared" ca="1" si="143"/>
        <v>6</v>
      </c>
      <c r="AJ182" s="56">
        <f t="shared" ca="1" si="111"/>
        <v>0</v>
      </c>
      <c r="AK182" s="76">
        <f t="shared" ca="1" si="112"/>
        <v>0</v>
      </c>
      <c r="AL182" s="55">
        <f t="shared" ca="1" si="113"/>
        <v>548.42601733026208</v>
      </c>
      <c r="AM182" s="56">
        <f t="shared" ca="1" si="114"/>
        <v>6.0360920970752963E-2</v>
      </c>
      <c r="AN182" s="55">
        <f t="shared" ca="1" si="115"/>
        <v>5607.1076011845989</v>
      </c>
      <c r="AO182" s="55">
        <f t="shared" ca="1" si="116"/>
        <v>0</v>
      </c>
      <c r="AP182" s="55">
        <f ca="1">AN182-MAX(AN182:$AN$258)</f>
        <v>0</v>
      </c>
      <c r="AQ182" s="56">
        <f ca="1">(AN182-MAX(AN182:$AN$258))/MAX(AN182:$AN$258)</f>
        <v>0</v>
      </c>
      <c r="AS182" s="55">
        <f t="shared" si="117"/>
        <v>0.58200000000000074</v>
      </c>
      <c r="AT182" s="55">
        <f t="shared" si="134"/>
        <v>0.58200000000000074</v>
      </c>
      <c r="AU182" s="55">
        <f t="shared" si="135"/>
        <v>0</v>
      </c>
      <c r="AV182" s="55">
        <f ca="1">IF(AV183=0,AVERAGE(AT182:OFFSET(AT182,$AZ$3-1,0)),(AV183*($AZ$3-1)+AT182)/$AZ$3)</f>
        <v>0.17798267639192553</v>
      </c>
      <c r="AW182" s="55">
        <f ca="1">IF(AW183=0,AVERAGE(AU182:OFFSET(AU182,$AZ$3-1,0)),(AW183*($AZ$3-1)+AU182)/$AZ$3)</f>
        <v>7.4833168473006681E-2</v>
      </c>
      <c r="AX182" s="55">
        <f t="shared" ca="1" si="136"/>
        <v>2.3783928974773567</v>
      </c>
      <c r="AY182" s="55"/>
      <c r="AZ182" s="55">
        <f t="shared" ca="1" si="118"/>
        <v>70.400127209990899</v>
      </c>
      <c r="BB182" s="58">
        <f t="shared" ca="1" si="119"/>
        <v>0</v>
      </c>
      <c r="BC182" s="58">
        <f t="shared" ca="1" si="120"/>
        <v>0</v>
      </c>
      <c r="BD182" s="58">
        <f t="shared" ca="1" si="138"/>
        <v>1</v>
      </c>
      <c r="BE182" s="58">
        <f t="shared" ca="1" si="144"/>
        <v>6</v>
      </c>
      <c r="BG182" s="56">
        <f t="shared" ca="1" si="121"/>
        <v>0</v>
      </c>
      <c r="BH182" s="55">
        <f t="shared" ca="1" si="122"/>
        <v>0</v>
      </c>
      <c r="BI182" s="55">
        <f t="shared" ca="1" si="123"/>
        <v>548.42601733026208</v>
      </c>
      <c r="BJ182" s="56">
        <f t="shared" ca="1" si="124"/>
        <v>6.0360920970752963E-2</v>
      </c>
      <c r="BK182" s="55">
        <f t="shared" ca="1" si="125"/>
        <v>5607.1076011845989</v>
      </c>
      <c r="BL182" s="55">
        <f t="shared" ca="1" si="126"/>
        <v>0</v>
      </c>
      <c r="BM182" s="55">
        <f ca="1">BK182-MAX(BK182:$BK$258)</f>
        <v>0</v>
      </c>
      <c r="BN182" s="56">
        <f ca="1">(BK182-MAX(BK182:$BK$258))/MAX(BK182:$BK$258)</f>
        <v>0</v>
      </c>
      <c r="BO182" s="17"/>
      <c r="BP182" s="55">
        <f t="shared" ca="1" si="127"/>
        <v>22.179732313575528</v>
      </c>
      <c r="BR182" s="58">
        <f t="shared" ca="1" si="141"/>
        <v>0</v>
      </c>
      <c r="BS182" s="58">
        <f t="shared" ca="1" si="128"/>
        <v>0</v>
      </c>
      <c r="BT182" s="58">
        <f t="shared" ca="1" si="139"/>
        <v>1</v>
      </c>
      <c r="BU182" s="58">
        <f t="shared" ca="1" si="129"/>
        <v>6</v>
      </c>
      <c r="BW182" s="56">
        <f t="shared" ca="1" si="130"/>
        <v>0</v>
      </c>
      <c r="BX182" s="76">
        <f t="shared" ca="1" si="131"/>
        <v>0</v>
      </c>
      <c r="BY182" s="55">
        <f t="shared" ca="1" si="140"/>
        <v>548.42601733026208</v>
      </c>
      <c r="BZ182" s="56">
        <f t="shared" ca="1" si="137"/>
        <v>6.0360920970752963E-2</v>
      </c>
      <c r="CA182" s="55">
        <f t="shared" ca="1" si="145"/>
        <v>5607.1076011845989</v>
      </c>
      <c r="CB182" s="55">
        <f t="shared" ca="1" si="99"/>
        <v>0</v>
      </c>
      <c r="CC182" s="55">
        <f ca="1">CA182-MAX($CA182:CA$258)</f>
        <v>0</v>
      </c>
      <c r="CD182" s="56">
        <f ca="1">(CA182-MAX($CA182:CA$258))/MAX($CA182:CA$258)</f>
        <v>0</v>
      </c>
    </row>
    <row r="183" spans="1:82" s="58" customFormat="1" x14ac:dyDescent="0.25">
      <c r="A183" s="54">
        <v>43986</v>
      </c>
      <c r="B183" s="55">
        <v>9.5129999999999999</v>
      </c>
      <c r="C183" s="55">
        <v>9.7260000000000009</v>
      </c>
      <c r="D183" s="55">
        <v>9.4429999999999996</v>
      </c>
      <c r="E183" s="55">
        <v>9.6419999999999995</v>
      </c>
      <c r="F183" s="56">
        <f t="shared" si="100"/>
        <v>6.2266500622665255E-4</v>
      </c>
      <c r="G183" s="57"/>
      <c r="H183" s="56"/>
      <c r="I183" s="17"/>
      <c r="J183" s="55">
        <f ca="1">AVERAGE(E183:OFFSET(E183,$J$3-1,0))</f>
        <v>9.2825999999999986</v>
      </c>
      <c r="K183" s="55">
        <f ca="1">AVERAGE(E183:OFFSET(E183,$K$3-1,0))</f>
        <v>8.570766666666664</v>
      </c>
      <c r="M183" s="58">
        <f t="shared" ca="1" si="132"/>
        <v>0</v>
      </c>
      <c r="N183" s="58">
        <f t="shared" ca="1" si="101"/>
        <v>0</v>
      </c>
      <c r="O183" s="58">
        <f t="shared" ca="1" si="102"/>
        <v>1</v>
      </c>
      <c r="P183" s="58">
        <f t="shared" ca="1" si="142"/>
        <v>6</v>
      </c>
      <c r="R183" s="56">
        <f t="shared" ca="1" si="103"/>
        <v>0</v>
      </c>
      <c r="S183" s="76">
        <f t="shared" ca="1" si="104"/>
        <v>0</v>
      </c>
      <c r="T183" s="55">
        <f t="shared" ca="1" si="105"/>
        <v>526.17559973357868</v>
      </c>
      <c r="U183" s="56">
        <f t="shared" ca="1" si="106"/>
        <v>6.2266500622665255E-4</v>
      </c>
      <c r="V183" s="55">
        <f t="shared" ca="1" si="107"/>
        <v>5073.385132631166</v>
      </c>
      <c r="W183" s="55">
        <f t="shared" ca="1" si="108"/>
        <v>0</v>
      </c>
      <c r="X183" s="55">
        <f ca="1">V183-MAX(V183:$V$258)</f>
        <v>0</v>
      </c>
      <c r="Y183" s="56">
        <f ca="1">(V183-MAX(V183:$V$258))/MAX(V183:$V$258)</f>
        <v>0</v>
      </c>
      <c r="Z183" s="56"/>
      <c r="AA183" s="17"/>
      <c r="AB183" s="55">
        <f ca="1">E183*(2/($AB$3+1))+IF(AB184=0,AVERAGE(E184:OFFSET(E184,$AB$3-1,0))*(1-(2/($AB$3+1))),AB184*(1-(2/($AB$3+1))))</f>
        <v>9.3363066238003061</v>
      </c>
      <c r="AC183" s="59">
        <f ca="1">E183*(2/($AC$3+1))+IF(AC184=0,AVERAGE(E184:OFFSET(E184,$AC$3-1,0))*(1-(2/($AC$3+1))),AC184*(1-(2/($AC$3+1))))</f>
        <v>8.7907076945800835</v>
      </c>
      <c r="AE183" s="58">
        <f t="shared" ca="1" si="133"/>
        <v>0</v>
      </c>
      <c r="AF183" s="58">
        <f t="shared" ca="1" si="109"/>
        <v>0</v>
      </c>
      <c r="AG183" s="58">
        <f t="shared" ca="1" si="110"/>
        <v>1</v>
      </c>
      <c r="AH183" s="58">
        <f t="shared" ca="1" si="143"/>
        <v>5</v>
      </c>
      <c r="AJ183" s="56">
        <f t="shared" ca="1" si="111"/>
        <v>0</v>
      </c>
      <c r="AK183" s="76">
        <f t="shared" ca="1" si="112"/>
        <v>0</v>
      </c>
      <c r="AL183" s="55">
        <f t="shared" ca="1" si="113"/>
        <v>548.42601733026208</v>
      </c>
      <c r="AM183" s="56">
        <f t="shared" ca="1" si="114"/>
        <v>6.2266500622665255E-4</v>
      </c>
      <c r="AN183" s="55">
        <f t="shared" ca="1" si="115"/>
        <v>5287.9236590983865</v>
      </c>
      <c r="AO183" s="55">
        <f t="shared" ca="1" si="116"/>
        <v>0</v>
      </c>
      <c r="AP183" s="55">
        <f ca="1">AN183-MAX(AN183:$AN$258)</f>
        <v>0</v>
      </c>
      <c r="AQ183" s="56">
        <f ca="1">(AN183-MAX(AN183:$AN$258))/MAX(AN183:$AN$258)</f>
        <v>0</v>
      </c>
      <c r="AS183" s="55">
        <f t="shared" si="117"/>
        <v>6.0000000000002274E-3</v>
      </c>
      <c r="AT183" s="55">
        <f t="shared" si="134"/>
        <v>6.0000000000002274E-3</v>
      </c>
      <c r="AU183" s="55">
        <f t="shared" si="135"/>
        <v>0</v>
      </c>
      <c r="AV183" s="55">
        <f ca="1">IF(AV184=0,AVERAGE(AT183:OFFSET(AT183,$AZ$3-1,0)),(AV184*($AZ$3-1)+AT183)/$AZ$3)</f>
        <v>0.14690442072976589</v>
      </c>
      <c r="AW183" s="55">
        <f ca="1">IF(AW184=0,AVERAGE(AU183:OFFSET(AU183,$AZ$3-1,0)),(AW184*($AZ$3-1)+AU183)/$AZ$3)</f>
        <v>8.0589566047853348E-2</v>
      </c>
      <c r="AX183" s="55">
        <f t="shared" ca="1" si="136"/>
        <v>1.8228714700180342</v>
      </c>
      <c r="AY183" s="55"/>
      <c r="AZ183" s="55">
        <f t="shared" ca="1" si="118"/>
        <v>64.575078581469683</v>
      </c>
      <c r="BB183" s="58">
        <f t="shared" ca="1" si="119"/>
        <v>0</v>
      </c>
      <c r="BC183" s="58">
        <f t="shared" ca="1" si="120"/>
        <v>0</v>
      </c>
      <c r="BD183" s="58">
        <f t="shared" ca="1" si="138"/>
        <v>1</v>
      </c>
      <c r="BE183" s="58">
        <f t="shared" ca="1" si="144"/>
        <v>5</v>
      </c>
      <c r="BG183" s="56">
        <f t="shared" ca="1" si="121"/>
        <v>0</v>
      </c>
      <c r="BH183" s="55">
        <f t="shared" ca="1" si="122"/>
        <v>0</v>
      </c>
      <c r="BI183" s="55">
        <f t="shared" ca="1" si="123"/>
        <v>548.42601733026208</v>
      </c>
      <c r="BJ183" s="56">
        <f t="shared" ca="1" si="124"/>
        <v>6.2266500622665255E-4</v>
      </c>
      <c r="BK183" s="55">
        <f t="shared" ca="1" si="125"/>
        <v>5287.9236590983865</v>
      </c>
      <c r="BL183" s="55">
        <f t="shared" ca="1" si="126"/>
        <v>0</v>
      </c>
      <c r="BM183" s="55">
        <f ca="1">BK183-MAX(BK183:$BK$258)</f>
        <v>0</v>
      </c>
      <c r="BN183" s="56">
        <f ca="1">(BK183-MAX(BK183:$BK$258))/MAX(BK183:$BK$258)</f>
        <v>0</v>
      </c>
      <c r="BO183" s="17"/>
      <c r="BP183" s="55">
        <f t="shared" ca="1" si="127"/>
        <v>13.904311872415832</v>
      </c>
      <c r="BR183" s="58">
        <f t="shared" ca="1" si="141"/>
        <v>0</v>
      </c>
      <c r="BS183" s="58">
        <f t="shared" ca="1" si="128"/>
        <v>0</v>
      </c>
      <c r="BT183" s="58">
        <f t="shared" ca="1" si="139"/>
        <v>1</v>
      </c>
      <c r="BU183" s="58">
        <f t="shared" ca="1" si="129"/>
        <v>5</v>
      </c>
      <c r="BW183" s="56">
        <f t="shared" ca="1" si="130"/>
        <v>0</v>
      </c>
      <c r="BX183" s="76">
        <f t="shared" ca="1" si="131"/>
        <v>0</v>
      </c>
      <c r="BY183" s="55">
        <f t="shared" ca="1" si="140"/>
        <v>548.42601733026208</v>
      </c>
      <c r="BZ183" s="56">
        <f t="shared" ca="1" si="137"/>
        <v>6.2266500622665255E-4</v>
      </c>
      <c r="CA183" s="55">
        <f t="shared" ca="1" si="145"/>
        <v>5287.9236590983865</v>
      </c>
      <c r="CB183" s="55">
        <f t="shared" ca="1" si="99"/>
        <v>0</v>
      </c>
      <c r="CC183" s="55">
        <f ca="1">CA183-MAX($CA183:CA$258)</f>
        <v>0</v>
      </c>
      <c r="CD183" s="56">
        <f ca="1">(CA183-MAX($CA183:CA$258))/MAX($CA183:CA$258)</f>
        <v>0</v>
      </c>
    </row>
    <row r="184" spans="1:82" s="58" customFormat="1" x14ac:dyDescent="0.25">
      <c r="A184" s="54">
        <v>43985</v>
      </c>
      <c r="B184" s="55">
        <v>9.407</v>
      </c>
      <c r="C184" s="55">
        <v>9.6460000000000008</v>
      </c>
      <c r="D184" s="55">
        <v>9.35</v>
      </c>
      <c r="E184" s="55">
        <v>9.6359999999999992</v>
      </c>
      <c r="F184" s="56">
        <f t="shared" si="100"/>
        <v>3.9930930282753963E-2</v>
      </c>
      <c r="G184" s="57"/>
      <c r="H184" s="56"/>
      <c r="I184" s="17"/>
      <c r="J184" s="55">
        <f ca="1">AVERAGE(E184:OFFSET(E184,$J$3-1,0))</f>
        <v>9.1776000000000018</v>
      </c>
      <c r="K184" s="55">
        <f ca="1">AVERAGE(E184:OFFSET(E184,$K$3-1,0))</f>
        <v>8.5111666666666661</v>
      </c>
      <c r="M184" s="58">
        <f t="shared" ca="1" si="132"/>
        <v>0</v>
      </c>
      <c r="N184" s="58">
        <f t="shared" ca="1" si="101"/>
        <v>0</v>
      </c>
      <c r="O184" s="58">
        <f t="shared" ca="1" si="102"/>
        <v>1</v>
      </c>
      <c r="P184" s="58">
        <f t="shared" ca="1" si="142"/>
        <v>5</v>
      </c>
      <c r="R184" s="56">
        <f t="shared" ca="1" si="103"/>
        <v>0</v>
      </c>
      <c r="S184" s="76">
        <f t="shared" ca="1" si="104"/>
        <v>0</v>
      </c>
      <c r="T184" s="55">
        <f t="shared" ca="1" si="105"/>
        <v>526.17559973357868</v>
      </c>
      <c r="U184" s="56">
        <f t="shared" ca="1" si="106"/>
        <v>3.9930930282753963E-2</v>
      </c>
      <c r="V184" s="55">
        <f t="shared" ca="1" si="107"/>
        <v>5070.228079032765</v>
      </c>
      <c r="W184" s="55">
        <f t="shared" ca="1" si="108"/>
        <v>0</v>
      </c>
      <c r="X184" s="55">
        <f ca="1">V184-MAX(V184:$V$258)</f>
        <v>0</v>
      </c>
      <c r="Y184" s="56">
        <f ca="1">(V184-MAX(V184:$V$258))/MAX(V184:$V$258)</f>
        <v>0</v>
      </c>
      <c r="Z184" s="56"/>
      <c r="AA184" s="17"/>
      <c r="AB184" s="55">
        <f ca="1">E184*(2/($AB$3+1))+IF(AB185=0,AVERAGE(E185:OFFSET(E185,$AB$3-1,0))*(1-(2/($AB$3+1))),AB185*(1-(2/($AB$3+1))))</f>
        <v>9.1834599357004585</v>
      </c>
      <c r="AC184" s="59">
        <f ca="1">E184*(2/($AC$3+1))+IF(AC185=0,AVERAGE(E185:OFFSET(E185,$AC$3-1,0))*(1-(2/($AC$3+1))),AC185*(1-(2/($AC$3+1))))</f>
        <v>8.731997880413191</v>
      </c>
      <c r="AE184" s="58">
        <f t="shared" ca="1" si="133"/>
        <v>0</v>
      </c>
      <c r="AF184" s="58">
        <f t="shared" ca="1" si="109"/>
        <v>0</v>
      </c>
      <c r="AG184" s="58">
        <f t="shared" ca="1" si="110"/>
        <v>1</v>
      </c>
      <c r="AH184" s="58">
        <f t="shared" ca="1" si="143"/>
        <v>4</v>
      </c>
      <c r="AJ184" s="56">
        <f t="shared" ca="1" si="111"/>
        <v>0</v>
      </c>
      <c r="AK184" s="76">
        <f t="shared" ca="1" si="112"/>
        <v>0</v>
      </c>
      <c r="AL184" s="55">
        <f t="shared" ca="1" si="113"/>
        <v>548.42601733026208</v>
      </c>
      <c r="AM184" s="56">
        <f t="shared" ca="1" si="114"/>
        <v>3.9930930282753963E-2</v>
      </c>
      <c r="AN184" s="55">
        <f t="shared" ca="1" si="115"/>
        <v>5284.6331029944049</v>
      </c>
      <c r="AO184" s="55">
        <f t="shared" ca="1" si="116"/>
        <v>0</v>
      </c>
      <c r="AP184" s="55">
        <f ca="1">AN184-MAX(AN184:$AN$258)</f>
        <v>0</v>
      </c>
      <c r="AQ184" s="56">
        <f ca="1">(AN184-MAX(AN184:$AN$258))/MAX(AN184:$AN$258)</f>
        <v>0</v>
      </c>
      <c r="AS184" s="55">
        <f t="shared" si="117"/>
        <v>0.36999999999999922</v>
      </c>
      <c r="AT184" s="55">
        <f t="shared" si="134"/>
        <v>0.36999999999999922</v>
      </c>
      <c r="AU184" s="55">
        <f t="shared" si="135"/>
        <v>0</v>
      </c>
      <c r="AV184" s="55">
        <f ca="1">IF(AV185=0,AVERAGE(AT184:OFFSET(AT184,$AZ$3-1,0)),(AV185*($AZ$3-1)+AT184)/$AZ$3)</f>
        <v>0.15774322232436325</v>
      </c>
      <c r="AW184" s="55">
        <f ca="1">IF(AW185=0,AVERAGE(AU184:OFFSET(AU184,$AZ$3-1,0)),(AW185*($AZ$3-1)+AU184)/$AZ$3)</f>
        <v>8.6788763436149746E-2</v>
      </c>
      <c r="AX184" s="55">
        <f t="shared" ca="1" si="136"/>
        <v>1.8175535182087772</v>
      </c>
      <c r="AY184" s="55"/>
      <c r="AZ184" s="55">
        <f t="shared" ca="1" si="118"/>
        <v>64.508216311158606</v>
      </c>
      <c r="BB184" s="58">
        <f t="shared" ca="1" si="119"/>
        <v>0</v>
      </c>
      <c r="BC184" s="58">
        <f t="shared" ca="1" si="120"/>
        <v>0</v>
      </c>
      <c r="BD184" s="58">
        <f t="shared" ca="1" si="138"/>
        <v>1</v>
      </c>
      <c r="BE184" s="58">
        <f t="shared" ca="1" si="144"/>
        <v>4</v>
      </c>
      <c r="BG184" s="56">
        <f t="shared" ca="1" si="121"/>
        <v>0</v>
      </c>
      <c r="BH184" s="55">
        <f t="shared" ca="1" si="122"/>
        <v>0</v>
      </c>
      <c r="BI184" s="55">
        <f t="shared" ca="1" si="123"/>
        <v>548.42601733026208</v>
      </c>
      <c r="BJ184" s="56">
        <f t="shared" ca="1" si="124"/>
        <v>3.9930930282753963E-2</v>
      </c>
      <c r="BK184" s="55">
        <f t="shared" ca="1" si="125"/>
        <v>5284.6331029944049</v>
      </c>
      <c r="BL184" s="55">
        <f t="shared" ca="1" si="126"/>
        <v>0</v>
      </c>
      <c r="BM184" s="55">
        <f ca="1">BK184-MAX(BK184:$BK$258)</f>
        <v>0</v>
      </c>
      <c r="BN184" s="56">
        <f ca="1">(BK184-MAX(BK184:$BK$258))/MAX(BK184:$BK$258)</f>
        <v>0</v>
      </c>
      <c r="BO184" s="17"/>
      <c r="BP184" s="55">
        <f t="shared" ca="1" si="127"/>
        <v>20.359730202348224</v>
      </c>
      <c r="BR184" s="58">
        <f t="shared" ca="1" si="141"/>
        <v>0</v>
      </c>
      <c r="BS184" s="58">
        <f t="shared" ca="1" si="128"/>
        <v>0</v>
      </c>
      <c r="BT184" s="58">
        <f t="shared" ca="1" si="139"/>
        <v>1</v>
      </c>
      <c r="BU184" s="58">
        <f t="shared" ca="1" si="129"/>
        <v>4</v>
      </c>
      <c r="BW184" s="56">
        <f t="shared" ca="1" si="130"/>
        <v>0</v>
      </c>
      <c r="BX184" s="76">
        <f t="shared" ca="1" si="131"/>
        <v>0</v>
      </c>
      <c r="BY184" s="55">
        <f t="shared" ca="1" si="140"/>
        <v>548.42601733026208</v>
      </c>
      <c r="BZ184" s="56">
        <f t="shared" ca="1" si="137"/>
        <v>3.9930930282753963E-2</v>
      </c>
      <c r="CA184" s="55">
        <f t="shared" ca="1" si="145"/>
        <v>5284.6331029944049</v>
      </c>
      <c r="CB184" s="55">
        <f t="shared" ca="1" si="99"/>
        <v>0</v>
      </c>
      <c r="CC184" s="55">
        <f ca="1">CA184-MAX($CA184:CA$258)</f>
        <v>0</v>
      </c>
      <c r="CD184" s="56">
        <f ca="1">(CA184-MAX($CA184:CA$258))/MAX($CA184:CA$258)</f>
        <v>0</v>
      </c>
    </row>
    <row r="185" spans="1:82" s="58" customFormat="1" x14ac:dyDescent="0.25">
      <c r="A185" s="54">
        <v>43984</v>
      </c>
      <c r="B185" s="55">
        <v>9.0609999999999999</v>
      </c>
      <c r="C185" s="55">
        <v>9.3320000000000007</v>
      </c>
      <c r="D185" s="55">
        <v>9.0549999999999997</v>
      </c>
      <c r="E185" s="55">
        <v>9.266</v>
      </c>
      <c r="F185" s="56">
        <f t="shared" si="100"/>
        <v>5.6315549475604243E-2</v>
      </c>
      <c r="G185" s="57"/>
      <c r="H185" s="56"/>
      <c r="I185" s="17"/>
      <c r="J185" s="55">
        <f ca="1">AVERAGE(E185:OFFSET(E185,$J$3-1,0))</f>
        <v>9.002399999999998</v>
      </c>
      <c r="K185" s="55">
        <f ca="1">AVERAGE(E185:OFFSET(E185,$K$3-1,0))</f>
        <v>8.4662666666666642</v>
      </c>
      <c r="M185" s="58">
        <f t="shared" ca="1" si="132"/>
        <v>0</v>
      </c>
      <c r="N185" s="58">
        <f t="shared" ca="1" si="101"/>
        <v>0</v>
      </c>
      <c r="O185" s="58">
        <f t="shared" ca="1" si="102"/>
        <v>1</v>
      </c>
      <c r="P185" s="58">
        <f t="shared" ca="1" si="142"/>
        <v>4</v>
      </c>
      <c r="R185" s="56">
        <f t="shared" ca="1" si="103"/>
        <v>0</v>
      </c>
      <c r="S185" s="76">
        <f t="shared" ca="1" si="104"/>
        <v>0</v>
      </c>
      <c r="T185" s="55">
        <f t="shared" ca="1" si="105"/>
        <v>526.17559973357868</v>
      </c>
      <c r="U185" s="56">
        <f t="shared" ca="1" si="106"/>
        <v>5.6315549475604243E-2</v>
      </c>
      <c r="V185" s="55">
        <f t="shared" ca="1" si="107"/>
        <v>4875.5431071313415</v>
      </c>
      <c r="W185" s="55">
        <f t="shared" ca="1" si="108"/>
        <v>0</v>
      </c>
      <c r="X185" s="55">
        <f ca="1">V185-MAX(V185:$V$258)</f>
        <v>-124.45689286865854</v>
      </c>
      <c r="Y185" s="56">
        <f ca="1">(V185-MAX(V185:$V$258))/MAX(V185:$V$258)</f>
        <v>-2.489137857373171E-2</v>
      </c>
      <c r="Z185" s="56"/>
      <c r="AA185" s="17"/>
      <c r="AB185" s="55">
        <f ca="1">E185*(2/($AB$3+1))+IF(AB186=0,AVERAGE(E186:OFFSET(E186,$AB$3-1,0))*(1-(2/($AB$3+1))),AB186*(1-(2/($AB$3+1))))</f>
        <v>8.9571899035506881</v>
      </c>
      <c r="AC185" s="59">
        <f ca="1">E185*(2/($AC$3+1))+IF(AC186=0,AVERAGE(E186:OFFSET(E186,$AC$3-1,0))*(1-(2/($AC$3+1))),AC186*(1-(2/($AC$3+1))))</f>
        <v>8.669652906648583</v>
      </c>
      <c r="AE185" s="58">
        <f t="shared" ca="1" si="133"/>
        <v>0</v>
      </c>
      <c r="AF185" s="58">
        <f t="shared" ca="1" si="109"/>
        <v>0</v>
      </c>
      <c r="AG185" s="58">
        <f t="shared" ca="1" si="110"/>
        <v>1</v>
      </c>
      <c r="AH185" s="58">
        <f t="shared" ca="1" si="143"/>
        <v>3</v>
      </c>
      <c r="AJ185" s="56">
        <f t="shared" ca="1" si="111"/>
        <v>0</v>
      </c>
      <c r="AK185" s="76">
        <f t="shared" ca="1" si="112"/>
        <v>0</v>
      </c>
      <c r="AL185" s="55">
        <f t="shared" ca="1" si="113"/>
        <v>548.42601733026208</v>
      </c>
      <c r="AM185" s="56">
        <f t="shared" ca="1" si="114"/>
        <v>5.6315549475604243E-2</v>
      </c>
      <c r="AN185" s="55">
        <f t="shared" ca="1" si="115"/>
        <v>5081.7154765822088</v>
      </c>
      <c r="AO185" s="55">
        <f t="shared" ca="1" si="116"/>
        <v>0</v>
      </c>
      <c r="AP185" s="55">
        <f ca="1">AN185-MAX(AN185:$AN$258)</f>
        <v>0</v>
      </c>
      <c r="AQ185" s="56">
        <f ca="1">(AN185-MAX(AN185:$AN$258))/MAX(AN185:$AN$258)</f>
        <v>0</v>
      </c>
      <c r="AS185" s="55">
        <f t="shared" si="117"/>
        <v>0.49399999999999977</v>
      </c>
      <c r="AT185" s="55">
        <f t="shared" si="134"/>
        <v>0.49399999999999977</v>
      </c>
      <c r="AU185" s="55">
        <f t="shared" si="135"/>
        <v>0</v>
      </c>
      <c r="AV185" s="55">
        <f ca="1">IF(AV186=0,AVERAGE(AT185:OFFSET(AT185,$AZ$3-1,0)),(AV186*($AZ$3-1)+AT185)/$AZ$3)</f>
        <v>0.14141577788777585</v>
      </c>
      <c r="AW185" s="55">
        <f ca="1">IF(AW186=0,AVERAGE(AU185:OFFSET(AU185,$AZ$3-1,0)),(AW186*($AZ$3-1)+AU185)/$AZ$3)</f>
        <v>9.3464822162007424E-2</v>
      </c>
      <c r="AX185" s="55">
        <f t="shared" ca="1" si="136"/>
        <v>1.5130374681786967</v>
      </c>
      <c r="AY185" s="55"/>
      <c r="AZ185" s="55">
        <f t="shared" ca="1" si="118"/>
        <v>60.207517290828861</v>
      </c>
      <c r="BB185" s="58">
        <f t="shared" ca="1" si="119"/>
        <v>0</v>
      </c>
      <c r="BC185" s="58">
        <f t="shared" ca="1" si="120"/>
        <v>0</v>
      </c>
      <c r="BD185" s="58">
        <f t="shared" ca="1" si="138"/>
        <v>1</v>
      </c>
      <c r="BE185" s="58">
        <f t="shared" ca="1" si="144"/>
        <v>3</v>
      </c>
      <c r="BG185" s="56">
        <f t="shared" ca="1" si="121"/>
        <v>0</v>
      </c>
      <c r="BH185" s="55">
        <f t="shared" ca="1" si="122"/>
        <v>0</v>
      </c>
      <c r="BI185" s="55">
        <f t="shared" ca="1" si="123"/>
        <v>548.42601733026208</v>
      </c>
      <c r="BJ185" s="56">
        <f t="shared" ca="1" si="124"/>
        <v>5.6315549475604243E-2</v>
      </c>
      <c r="BK185" s="55">
        <f t="shared" ca="1" si="125"/>
        <v>5081.7154765822088</v>
      </c>
      <c r="BL185" s="55">
        <f t="shared" ca="1" si="126"/>
        <v>0</v>
      </c>
      <c r="BM185" s="55">
        <f ca="1">BK185-MAX(BK185:$BK$258)</f>
        <v>0</v>
      </c>
      <c r="BN185" s="56">
        <f ca="1">(BK185-MAX(BK185:$BK$258))/MAX(BK185:$BK$258)</f>
        <v>0</v>
      </c>
      <c r="BO185" s="17"/>
      <c r="BP185" s="55">
        <f t="shared" ca="1" si="127"/>
        <v>15.177128651336226</v>
      </c>
      <c r="BR185" s="58">
        <f t="shared" ca="1" si="141"/>
        <v>0</v>
      </c>
      <c r="BS185" s="58">
        <f t="shared" ca="1" si="128"/>
        <v>0</v>
      </c>
      <c r="BT185" s="58">
        <f t="shared" ca="1" si="139"/>
        <v>1</v>
      </c>
      <c r="BU185" s="58">
        <f t="shared" ca="1" si="129"/>
        <v>3</v>
      </c>
      <c r="BW185" s="56">
        <f t="shared" ca="1" si="130"/>
        <v>0</v>
      </c>
      <c r="BX185" s="76">
        <f t="shared" ca="1" si="131"/>
        <v>0</v>
      </c>
      <c r="BY185" s="55">
        <f t="shared" ca="1" si="140"/>
        <v>548.42601733026208</v>
      </c>
      <c r="BZ185" s="56">
        <f t="shared" ca="1" si="137"/>
        <v>5.6315549475604243E-2</v>
      </c>
      <c r="CA185" s="55">
        <f t="shared" ca="1" si="145"/>
        <v>5081.7154765822088</v>
      </c>
      <c r="CB185" s="55">
        <f t="shared" ca="1" si="99"/>
        <v>0</v>
      </c>
      <c r="CC185" s="55">
        <f ca="1">CA185-MAX($CA185:CA$258)</f>
        <v>0</v>
      </c>
      <c r="CD185" s="56">
        <f ca="1">(CA185-MAX($CA185:CA$258))/MAX($CA185:CA$258)</f>
        <v>0</v>
      </c>
    </row>
    <row r="186" spans="1:82" s="58" customFormat="1" x14ac:dyDescent="0.25">
      <c r="A186" s="54">
        <v>43980</v>
      </c>
      <c r="B186" s="55">
        <v>8.8770000000000007</v>
      </c>
      <c r="C186" s="55">
        <v>9.0239999999999991</v>
      </c>
      <c r="D186" s="55">
        <v>8.7560000000000002</v>
      </c>
      <c r="E186" s="55">
        <v>8.7720000000000002</v>
      </c>
      <c r="F186" s="56">
        <f t="shared" si="100"/>
        <v>-3.5726063537429797E-2</v>
      </c>
      <c r="G186" s="57"/>
      <c r="H186" s="56"/>
      <c r="I186" s="17"/>
      <c r="J186" s="55">
        <f ca="1">AVERAGE(E186:OFFSET(E186,$J$3-1,0))</f>
        <v>8.8168000000000006</v>
      </c>
      <c r="K186" s="55">
        <f ca="1">AVERAGE(E186:OFFSET(E186,$K$3-1,0))</f>
        <v>8.4314333333333327</v>
      </c>
      <c r="M186" s="58">
        <f t="shared" ca="1" si="132"/>
        <v>0</v>
      </c>
      <c r="N186" s="58">
        <f t="shared" ca="1" si="101"/>
        <v>0</v>
      </c>
      <c r="O186" s="58">
        <f t="shared" ca="1" si="102"/>
        <v>1</v>
      </c>
      <c r="P186" s="58">
        <f t="shared" ca="1" si="142"/>
        <v>3</v>
      </c>
      <c r="R186" s="56">
        <f t="shared" ca="1" si="103"/>
        <v>0</v>
      </c>
      <c r="S186" s="76">
        <f t="shared" ca="1" si="104"/>
        <v>0</v>
      </c>
      <c r="T186" s="55">
        <f t="shared" ca="1" si="105"/>
        <v>526.17559973357868</v>
      </c>
      <c r="U186" s="56">
        <f t="shared" ca="1" si="106"/>
        <v>-3.5726063537429797E-2</v>
      </c>
      <c r="V186" s="55">
        <f t="shared" ca="1" si="107"/>
        <v>4615.6123608629532</v>
      </c>
      <c r="W186" s="55">
        <f t="shared" ca="1" si="108"/>
        <v>0</v>
      </c>
      <c r="X186" s="55">
        <f ca="1">V186-MAX(V186:$V$258)</f>
        <v>-384.38763913704679</v>
      </c>
      <c r="Y186" s="56">
        <f ca="1">(V186-MAX(V186:$V$258))/MAX(V186:$V$258)</f>
        <v>-7.6877527827409364E-2</v>
      </c>
      <c r="Z186" s="56"/>
      <c r="AA186" s="17"/>
      <c r="AB186" s="55">
        <f ca="1">E186*(2/($AB$3+1))+IF(AB187=0,AVERAGE(E187:OFFSET(E187,$AB$3-1,0))*(1-(2/($AB$3+1))),AB187*(1-(2/($AB$3+1))))</f>
        <v>8.8027848553260331</v>
      </c>
      <c r="AC186" s="59">
        <f ca="1">E186*(2/($AC$3+1))+IF(AC187=0,AVERAGE(E187:OFFSET(E187,$AC$3-1,0))*(1-(2/($AC$3+1))),AC187*(1-(2/($AC$3+1))))</f>
        <v>8.6285255209002081</v>
      </c>
      <c r="AE186" s="58">
        <f t="shared" ca="1" si="133"/>
        <v>0</v>
      </c>
      <c r="AF186" s="58">
        <f t="shared" ca="1" si="109"/>
        <v>0</v>
      </c>
      <c r="AG186" s="58">
        <f t="shared" ca="1" si="110"/>
        <v>1</v>
      </c>
      <c r="AH186" s="58">
        <f t="shared" ca="1" si="143"/>
        <v>2</v>
      </c>
      <c r="AJ186" s="56">
        <f t="shared" ca="1" si="111"/>
        <v>0</v>
      </c>
      <c r="AK186" s="76">
        <f t="shared" ca="1" si="112"/>
        <v>0</v>
      </c>
      <c r="AL186" s="55">
        <f t="shared" ca="1" si="113"/>
        <v>548.42601733026208</v>
      </c>
      <c r="AM186" s="56">
        <f t="shared" ca="1" si="114"/>
        <v>-3.5726063537429797E-2</v>
      </c>
      <c r="AN186" s="55">
        <f t="shared" ca="1" si="115"/>
        <v>4810.793024021059</v>
      </c>
      <c r="AO186" s="55">
        <f t="shared" ca="1" si="116"/>
        <v>0</v>
      </c>
      <c r="AP186" s="55">
        <f ca="1">AN186-MAX(AN186:$AN$258)</f>
        <v>-189.20697597894105</v>
      </c>
      <c r="AQ186" s="56">
        <f ca="1">(AN186-MAX(AN186:$AN$258))/MAX(AN186:$AN$258)</f>
        <v>-3.7841395195788212E-2</v>
      </c>
      <c r="AS186" s="55">
        <f t="shared" si="117"/>
        <v>-0.32499999999999929</v>
      </c>
      <c r="AT186" s="55">
        <f t="shared" si="134"/>
        <v>0</v>
      </c>
      <c r="AU186" s="55">
        <f t="shared" si="135"/>
        <v>0.32499999999999929</v>
      </c>
      <c r="AV186" s="55">
        <f ca="1">IF(AV187=0,AVERAGE(AT186:OFFSET(AT186,$AZ$3-1,0)),(AV187*($AZ$3-1)+AT186)/$AZ$3)</f>
        <v>0.11429391464837399</v>
      </c>
      <c r="AW186" s="55">
        <f ca="1">IF(AW187=0,AVERAGE(AU186:OFFSET(AU186,$AZ$3-1,0)),(AW187*($AZ$3-1)+AU186)/$AZ$3)</f>
        <v>0.10065442386677723</v>
      </c>
      <c r="AX186" s="55">
        <f t="shared" ca="1" si="136"/>
        <v>1.1355081104000906</v>
      </c>
      <c r="AY186" s="55"/>
      <c r="AZ186" s="55">
        <f t="shared" ca="1" si="118"/>
        <v>53.172736964569594</v>
      </c>
      <c r="BB186" s="58">
        <f t="shared" ca="1" si="119"/>
        <v>0</v>
      </c>
      <c r="BC186" s="58">
        <f t="shared" ca="1" si="120"/>
        <v>0</v>
      </c>
      <c r="BD186" s="58">
        <f t="shared" ca="1" si="138"/>
        <v>1</v>
      </c>
      <c r="BE186" s="58">
        <f t="shared" ca="1" si="144"/>
        <v>2</v>
      </c>
      <c r="BG186" s="56">
        <f t="shared" ca="1" si="121"/>
        <v>0</v>
      </c>
      <c r="BH186" s="55">
        <f t="shared" ca="1" si="122"/>
        <v>0</v>
      </c>
      <c r="BI186" s="55">
        <f t="shared" ca="1" si="123"/>
        <v>548.42601733026208</v>
      </c>
      <c r="BJ186" s="56">
        <f t="shared" ca="1" si="124"/>
        <v>-3.5726063537429797E-2</v>
      </c>
      <c r="BK186" s="55">
        <f t="shared" ca="1" si="125"/>
        <v>4810.793024021059</v>
      </c>
      <c r="BL186" s="55">
        <f t="shared" ca="1" si="126"/>
        <v>0</v>
      </c>
      <c r="BM186" s="55">
        <f ca="1">BK186-MAX(BK186:$BK$258)</f>
        <v>-189.20697597894105</v>
      </c>
      <c r="BN186" s="56">
        <f ca="1">(BK186-MAX(BK186:$BK$258))/MAX(BK186:$BK$258)</f>
        <v>-3.7841395195788212E-2</v>
      </c>
      <c r="BO186" s="17"/>
      <c r="BP186" s="55">
        <f t="shared" ca="1" si="127"/>
        <v>8.016254155892133</v>
      </c>
      <c r="BR186" s="58">
        <f t="shared" ca="1" si="141"/>
        <v>0</v>
      </c>
      <c r="BS186" s="58">
        <f t="shared" ca="1" si="128"/>
        <v>0</v>
      </c>
      <c r="BT186" s="58">
        <f t="shared" ca="1" si="139"/>
        <v>1</v>
      </c>
      <c r="BU186" s="58">
        <f t="shared" ca="1" si="129"/>
        <v>2</v>
      </c>
      <c r="BW186" s="56">
        <f t="shared" ca="1" si="130"/>
        <v>0</v>
      </c>
      <c r="BX186" s="76">
        <f t="shared" ca="1" si="131"/>
        <v>0</v>
      </c>
      <c r="BY186" s="55">
        <f t="shared" ca="1" si="140"/>
        <v>548.42601733026208</v>
      </c>
      <c r="BZ186" s="56">
        <f t="shared" ca="1" si="137"/>
        <v>-3.5726063537429797E-2</v>
      </c>
      <c r="CA186" s="55">
        <f t="shared" ca="1" si="145"/>
        <v>4810.793024021059</v>
      </c>
      <c r="CB186" s="55">
        <f t="shared" ca="1" si="99"/>
        <v>0</v>
      </c>
      <c r="CC186" s="55">
        <f ca="1">CA186-MAX($CA186:CA$258)</f>
        <v>-189.20697597894105</v>
      </c>
      <c r="CD186" s="56">
        <f ca="1">(CA186-MAX($CA186:CA$258))/MAX($CA186:CA$258)</f>
        <v>-3.7841395195788212E-2</v>
      </c>
    </row>
    <row r="187" spans="1:82" s="58" customFormat="1" x14ac:dyDescent="0.25">
      <c r="A187" s="54">
        <v>43979</v>
      </c>
      <c r="B187" s="55">
        <v>9.2449999999999992</v>
      </c>
      <c r="C187" s="55">
        <v>9.2509999999999994</v>
      </c>
      <c r="D187" s="55">
        <v>8.99</v>
      </c>
      <c r="E187" s="55">
        <v>9.0969999999999995</v>
      </c>
      <c r="F187" s="56">
        <f t="shared" si="100"/>
        <v>-2.1937040693211785E-3</v>
      </c>
      <c r="G187" s="57"/>
      <c r="H187" s="56"/>
      <c r="I187" s="17"/>
      <c r="J187" s="55">
        <f ca="1">AVERAGE(E187:OFFSET(E187,$J$3-1,0))</f>
        <v>8.7061999999999991</v>
      </c>
      <c r="K187" s="55">
        <f ca="1">AVERAGE(E187:OFFSET(E187,$K$3-1,0))</f>
        <v>8.4056333333333324</v>
      </c>
      <c r="M187" s="58">
        <f t="shared" ca="1" si="132"/>
        <v>0</v>
      </c>
      <c r="N187" s="58">
        <f t="shared" ca="1" si="101"/>
        <v>0</v>
      </c>
      <c r="O187" s="58">
        <f t="shared" ca="1" si="102"/>
        <v>1</v>
      </c>
      <c r="P187" s="58">
        <f t="shared" ca="1" si="142"/>
        <v>2</v>
      </c>
      <c r="R187" s="56">
        <f t="shared" ca="1" si="103"/>
        <v>0</v>
      </c>
      <c r="S187" s="76">
        <f t="shared" ca="1" si="104"/>
        <v>0</v>
      </c>
      <c r="T187" s="55">
        <f t="shared" ca="1" si="105"/>
        <v>526.17559973357868</v>
      </c>
      <c r="U187" s="56">
        <f t="shared" ca="1" si="106"/>
        <v>-2.1937040693211785E-3</v>
      </c>
      <c r="V187" s="55">
        <f t="shared" ca="1" si="107"/>
        <v>4786.6194307763653</v>
      </c>
      <c r="W187" s="55">
        <f t="shared" ca="1" si="108"/>
        <v>0</v>
      </c>
      <c r="X187" s="55">
        <f ca="1">V187-MAX(V187:$V$258)</f>
        <v>-213.38056922363467</v>
      </c>
      <c r="Y187" s="56">
        <f ca="1">(V187-MAX(V187:$V$258))/MAX(V187:$V$258)</f>
        <v>-4.2676113844726936E-2</v>
      </c>
      <c r="Z187" s="56"/>
      <c r="AA187" s="17"/>
      <c r="AB187" s="55">
        <f ca="1">E187*(2/($AB$3+1))+IF(AB188=0,AVERAGE(E188:OFFSET(E188,$AB$3-1,0))*(1-(2/($AB$3+1))),AB188*(1-(2/($AB$3+1))))</f>
        <v>8.8181772829890495</v>
      </c>
      <c r="AC187" s="59">
        <f ca="1">E187*(2/($AC$3+1))+IF(AC188=0,AVERAGE(E188:OFFSET(E188,$AC$3-1,0))*(1-(2/($AC$3+1))),AC188*(1-(2/($AC$3+1))))</f>
        <v>8.6186307292381521</v>
      </c>
      <c r="AE187" s="58">
        <f t="shared" ca="1" si="133"/>
        <v>0</v>
      </c>
      <c r="AF187" s="58">
        <f t="shared" ca="1" si="109"/>
        <v>0</v>
      </c>
      <c r="AG187" s="58">
        <f t="shared" ca="1" si="110"/>
        <v>1</v>
      </c>
      <c r="AH187" s="58">
        <f t="shared" ca="1" si="143"/>
        <v>1</v>
      </c>
      <c r="AJ187" s="56">
        <f t="shared" ca="1" si="111"/>
        <v>0</v>
      </c>
      <c r="AK187" s="76">
        <f t="shared" ca="1" si="112"/>
        <v>0</v>
      </c>
      <c r="AL187" s="55">
        <f t="shared" ca="1" si="113"/>
        <v>548.42601733026208</v>
      </c>
      <c r="AM187" s="56">
        <f t="shared" ca="1" si="114"/>
        <v>-2.1937040693211785E-3</v>
      </c>
      <c r="AN187" s="55">
        <f t="shared" ca="1" si="115"/>
        <v>4989.0314796533939</v>
      </c>
      <c r="AO187" s="55">
        <f t="shared" ca="1" si="116"/>
        <v>0</v>
      </c>
      <c r="AP187" s="55">
        <f ca="1">AN187-MAX(AN187:$AN$258)</f>
        <v>-10.968520346606056</v>
      </c>
      <c r="AQ187" s="56">
        <f ca="1">(AN187-MAX(AN187:$AN$258))/MAX(AN187:$AN$258)</f>
        <v>-2.193704069321211E-3</v>
      </c>
      <c r="AS187" s="55">
        <f t="shared" si="117"/>
        <v>-2.000000000000135E-2</v>
      </c>
      <c r="AT187" s="55">
        <f t="shared" si="134"/>
        <v>0</v>
      </c>
      <c r="AU187" s="55">
        <f t="shared" si="135"/>
        <v>2.000000000000135E-2</v>
      </c>
      <c r="AV187" s="55">
        <f ca="1">IF(AV188=0,AVERAGE(AT187:OFFSET(AT187,$AZ$3-1,0)),(AV188*($AZ$3-1)+AT187)/$AZ$3)</f>
        <v>0.12308575423671045</v>
      </c>
      <c r="AW187" s="55">
        <f ca="1">IF(AW188=0,AVERAGE(AU187:OFFSET(AU187,$AZ$3-1,0)),(AW188*($AZ$3-1)+AU187)/$AZ$3)</f>
        <v>8.3397071856529378E-2</v>
      </c>
      <c r="AX187" s="55">
        <f t="shared" ca="1" si="136"/>
        <v>1.4759001904582305</v>
      </c>
      <c r="AY187" s="55"/>
      <c r="AZ187" s="55">
        <f t="shared" ca="1" si="118"/>
        <v>59.610649740492022</v>
      </c>
      <c r="BB187" s="58">
        <f t="shared" ca="1" si="119"/>
        <v>0</v>
      </c>
      <c r="BC187" s="58">
        <f t="shared" ca="1" si="120"/>
        <v>0</v>
      </c>
      <c r="BD187" s="58">
        <f t="shared" ca="1" si="138"/>
        <v>1</v>
      </c>
      <c r="BE187" s="58">
        <f t="shared" ca="1" si="144"/>
        <v>1</v>
      </c>
      <c r="BG187" s="56">
        <f t="shared" ca="1" si="121"/>
        <v>0</v>
      </c>
      <c r="BH187" s="55">
        <f t="shared" ca="1" si="122"/>
        <v>0</v>
      </c>
      <c r="BI187" s="55">
        <f t="shared" ca="1" si="123"/>
        <v>548.42601733026208</v>
      </c>
      <c r="BJ187" s="56">
        <f t="shared" ca="1" si="124"/>
        <v>-2.1937040693211785E-3</v>
      </c>
      <c r="BK187" s="55">
        <f t="shared" ca="1" si="125"/>
        <v>4989.0314796533939</v>
      </c>
      <c r="BL187" s="55">
        <f t="shared" ca="1" si="126"/>
        <v>0</v>
      </c>
      <c r="BM187" s="55">
        <f ca="1">BK187-MAX(BK187:$BK$258)</f>
        <v>-10.968520346606056</v>
      </c>
      <c r="BN187" s="56">
        <f ca="1">(BK187-MAX(BK187:$BK$258))/MAX(BK187:$BK$258)</f>
        <v>-2.193704069321211E-3</v>
      </c>
      <c r="BO187" s="17"/>
      <c r="BP187" s="55">
        <f t="shared" ca="1" si="127"/>
        <v>7.9250207616561763</v>
      </c>
      <c r="BR187" s="58">
        <f t="shared" ca="1" si="141"/>
        <v>0</v>
      </c>
      <c r="BS187" s="58">
        <f t="shared" ca="1" si="128"/>
        <v>0</v>
      </c>
      <c r="BT187" s="58">
        <f t="shared" ca="1" si="139"/>
        <v>1</v>
      </c>
      <c r="BU187" s="58">
        <f t="shared" ca="1" si="129"/>
        <v>1</v>
      </c>
      <c r="BW187" s="56">
        <f t="shared" ca="1" si="130"/>
        <v>0</v>
      </c>
      <c r="BX187" s="76">
        <f t="shared" ca="1" si="131"/>
        <v>0</v>
      </c>
      <c r="BY187" s="55">
        <f t="shared" ca="1" si="140"/>
        <v>548.42601733026208</v>
      </c>
      <c r="BZ187" s="56">
        <f t="shared" ca="1" si="137"/>
        <v>-2.1937040693211785E-3</v>
      </c>
      <c r="CA187" s="55">
        <f t="shared" ca="1" si="145"/>
        <v>4989.0314796533939</v>
      </c>
      <c r="CB187" s="55">
        <f t="shared" ca="1" si="99"/>
        <v>0</v>
      </c>
      <c r="CC187" s="55">
        <f ca="1">CA187-MAX($CA187:CA$258)</f>
        <v>-10.968520346606056</v>
      </c>
      <c r="CD187" s="56">
        <f ca="1">(CA187-MAX($CA187:CA$258))/MAX($CA187:CA$258)</f>
        <v>-2.193704069321211E-3</v>
      </c>
    </row>
    <row r="188" spans="1:82" s="58" customFormat="1" x14ac:dyDescent="0.25">
      <c r="A188" s="54">
        <v>43978</v>
      </c>
      <c r="B188" s="55">
        <v>8.9019999999999992</v>
      </c>
      <c r="C188" s="55">
        <v>9.2089999999999996</v>
      </c>
      <c r="D188" s="55">
        <v>8.8879999999999999</v>
      </c>
      <c r="E188" s="55">
        <v>9.1170000000000009</v>
      </c>
      <c r="F188" s="56">
        <f t="shared" si="100"/>
        <v>4.0753424657534287E-2</v>
      </c>
      <c r="G188" s="57"/>
      <c r="H188" s="56"/>
      <c r="I188" s="17"/>
      <c r="J188" s="55">
        <f ca="1">AVERAGE(E188:OFFSET(E188,$J$3-1,0))</f>
        <v>8.5444000000000013</v>
      </c>
      <c r="K188" s="55">
        <f ca="1">AVERAGE(E188:OFFSET(E188,$K$3-1,0))</f>
        <v>8.3724000000000007</v>
      </c>
      <c r="M188" s="58">
        <f t="shared" ca="1" si="132"/>
        <v>0</v>
      </c>
      <c r="N188" s="58">
        <f t="shared" ca="1" si="101"/>
        <v>0</v>
      </c>
      <c r="O188" s="58">
        <f t="shared" ca="1" si="102"/>
        <v>1</v>
      </c>
      <c r="P188" s="58">
        <f t="shared" ca="1" si="142"/>
        <v>1</v>
      </c>
      <c r="R188" s="56">
        <f t="shared" ca="1" si="103"/>
        <v>0</v>
      </c>
      <c r="S188" s="76">
        <f t="shared" ca="1" si="104"/>
        <v>0</v>
      </c>
      <c r="T188" s="55">
        <f t="shared" ca="1" si="105"/>
        <v>526.17559973357868</v>
      </c>
      <c r="U188" s="56">
        <f t="shared" ca="1" si="106"/>
        <v>4.0753424657534287E-2</v>
      </c>
      <c r="V188" s="55">
        <f t="shared" ca="1" si="107"/>
        <v>4797.1429427710373</v>
      </c>
      <c r="W188" s="55">
        <f t="shared" ca="1" si="108"/>
        <v>0</v>
      </c>
      <c r="X188" s="55">
        <f ca="1">V188-MAX(V188:$V$258)</f>
        <v>-202.85705722896273</v>
      </c>
      <c r="Y188" s="56">
        <f ca="1">(V188-MAX(V188:$V$258))/MAX(V188:$V$258)</f>
        <v>-4.0571411445792543E-2</v>
      </c>
      <c r="Z188" s="56"/>
      <c r="AA188" s="17"/>
      <c r="AB188" s="55">
        <f ca="1">E188*(2/($AB$3+1))+IF(AB189=0,AVERAGE(E189:OFFSET(E189,$AB$3-1,0))*(1-(2/($AB$3+1))),AB189*(1-(2/($AB$3+1))))</f>
        <v>8.6787659244835744</v>
      </c>
      <c r="AC188" s="59">
        <f ca="1">E188*(2/($AC$3+1))+IF(AC189=0,AVERAGE(E189:OFFSET(E189,$AC$3-1,0))*(1-(2/($AC$3+1))),AC189*(1-(2/($AC$3+1))))</f>
        <v>8.5856397450476791</v>
      </c>
      <c r="AE188" s="58">
        <f t="shared" ca="1" si="133"/>
        <v>1</v>
      </c>
      <c r="AF188" s="58">
        <f t="shared" ca="1" si="109"/>
        <v>0</v>
      </c>
      <c r="AG188" s="58">
        <f t="shared" ca="1" si="110"/>
        <v>1</v>
      </c>
      <c r="AH188" s="58">
        <f t="shared" ca="1" si="143"/>
        <v>0</v>
      </c>
      <c r="AJ188" s="56">
        <f t="shared" ca="1" si="111"/>
        <v>0</v>
      </c>
      <c r="AK188" s="76">
        <f t="shared" ca="1" si="112"/>
        <v>0</v>
      </c>
      <c r="AL188" s="55">
        <f t="shared" ca="1" si="113"/>
        <v>548.42601733026208</v>
      </c>
      <c r="AM188" s="56">
        <f t="shared" ca="1" si="114"/>
        <v>0</v>
      </c>
      <c r="AN188" s="55">
        <f t="shared" ca="1" si="115"/>
        <v>5000</v>
      </c>
      <c r="AO188" s="55">
        <f t="shared" ca="1" si="116"/>
        <v>0</v>
      </c>
      <c r="AP188" s="55">
        <f ca="1">AN188-MAX(AN188:$AN$258)</f>
        <v>0</v>
      </c>
      <c r="AQ188" s="56">
        <f ca="1">(AN188-MAX(AN188:$AN$258))/MAX(AN188:$AN$258)</f>
        <v>0</v>
      </c>
      <c r="AS188" s="55">
        <f t="shared" si="117"/>
        <v>0.35700000000000109</v>
      </c>
      <c r="AT188" s="55">
        <f t="shared" si="134"/>
        <v>0.35700000000000109</v>
      </c>
      <c r="AU188" s="55">
        <f t="shared" si="135"/>
        <v>0</v>
      </c>
      <c r="AV188" s="55">
        <f ca="1">IF(AV189=0,AVERAGE(AT188:OFFSET(AT188,$AZ$3-1,0)),(AV189*($AZ$3-1)+AT188)/$AZ$3)</f>
        <v>0.13255388917799588</v>
      </c>
      <c r="AW188" s="55">
        <f ca="1">IF(AW189=0,AVERAGE(AU188:OFFSET(AU188,$AZ$3-1,0)),(AW189*($AZ$3-1)+AU188)/$AZ$3)</f>
        <v>8.8273769691646922E-2</v>
      </c>
      <c r="AX188" s="55">
        <f t="shared" ca="1" si="136"/>
        <v>1.5016226183726584</v>
      </c>
      <c r="AY188" s="55"/>
      <c r="AZ188" s="55">
        <f t="shared" ca="1" si="118"/>
        <v>60.025945054393759</v>
      </c>
      <c r="BB188" s="58">
        <f t="shared" ca="1" si="119"/>
        <v>1</v>
      </c>
      <c r="BC188" s="58">
        <f t="shared" ca="1" si="120"/>
        <v>0</v>
      </c>
      <c r="BD188" s="58">
        <f t="shared" ca="1" si="138"/>
        <v>1</v>
      </c>
      <c r="BE188" s="58">
        <f t="shared" ca="1" si="144"/>
        <v>0</v>
      </c>
      <c r="BG188" s="56">
        <f t="shared" ca="1" si="121"/>
        <v>0</v>
      </c>
      <c r="BH188" s="55">
        <f t="shared" ca="1" si="122"/>
        <v>0</v>
      </c>
      <c r="BI188" s="55">
        <f t="shared" ca="1" si="123"/>
        <v>548.42601733026208</v>
      </c>
      <c r="BJ188" s="56">
        <f t="shared" ca="1" si="124"/>
        <v>0</v>
      </c>
      <c r="BK188" s="55">
        <f t="shared" ca="1" si="125"/>
        <v>5000</v>
      </c>
      <c r="BL188" s="55">
        <f t="shared" ca="1" si="126"/>
        <v>0</v>
      </c>
      <c r="BM188" s="55">
        <f ca="1">BK188-MAX(BK188:$BK$258)</f>
        <v>0</v>
      </c>
      <c r="BN188" s="56">
        <f ca="1">(BK188-MAX(BK188:$BK$258))/MAX(BK188:$BK$258)</f>
        <v>0</v>
      </c>
      <c r="BO188" s="17"/>
      <c r="BP188" s="55">
        <f t="shared" ca="1" si="127"/>
        <v>8.1238140417457352</v>
      </c>
      <c r="BR188" s="58">
        <f t="shared" ca="1" si="141"/>
        <v>1</v>
      </c>
      <c r="BS188" s="58">
        <f t="shared" ca="1" si="128"/>
        <v>0</v>
      </c>
      <c r="BT188" s="58">
        <f t="shared" ca="1" si="139"/>
        <v>1</v>
      </c>
      <c r="BU188" s="58">
        <f t="shared" ca="1" si="129"/>
        <v>0</v>
      </c>
      <c r="BW188" s="56">
        <f t="shared" ca="1" si="130"/>
        <v>0</v>
      </c>
      <c r="BX188" s="76">
        <f t="shared" ca="1" si="131"/>
        <v>0</v>
      </c>
      <c r="BY188" s="55">
        <f t="shared" ca="1" si="140"/>
        <v>548.42601733026208</v>
      </c>
      <c r="BZ188" s="56">
        <f t="shared" ca="1" si="137"/>
        <v>0</v>
      </c>
      <c r="CA188" s="55">
        <f t="shared" ca="1" si="145"/>
        <v>5000</v>
      </c>
      <c r="CB188" s="55">
        <f t="shared" ca="1" si="99"/>
        <v>0</v>
      </c>
      <c r="CC188" s="55">
        <f ca="1">CA188-MAX($CA188:CA$258)</f>
        <v>0</v>
      </c>
      <c r="CD188" s="56">
        <f ca="1">(CA188-MAX($CA188:CA$258))/MAX($CA188:CA$258)</f>
        <v>0</v>
      </c>
    </row>
    <row r="189" spans="1:82" s="58" customFormat="1" x14ac:dyDescent="0.25">
      <c r="A189" s="54">
        <v>43977</v>
      </c>
      <c r="B189" s="55">
        <v>8.4930000000000003</v>
      </c>
      <c r="C189" s="55">
        <v>8.76</v>
      </c>
      <c r="D189" s="55">
        <v>8.4930000000000003</v>
      </c>
      <c r="E189" s="55">
        <v>8.76</v>
      </c>
      <c r="F189" s="56">
        <f t="shared" si="100"/>
        <v>5.0611657471815841E-2</v>
      </c>
      <c r="G189" s="57"/>
      <c r="H189" s="56"/>
      <c r="I189" s="17"/>
      <c r="J189" s="55">
        <f ca="1">AVERAGE(E189:OFFSET(E189,$J$3-1,0))</f>
        <v>8.4140000000000015</v>
      </c>
      <c r="K189" s="55">
        <f ca="1">AVERAGE(E189:OFFSET(E189,$K$3-1,0))</f>
        <v>8.3582000000000001</v>
      </c>
      <c r="M189" s="58">
        <f t="shared" ca="1" si="132"/>
        <v>1</v>
      </c>
      <c r="N189" s="58">
        <f t="shared" ca="1" si="101"/>
        <v>0</v>
      </c>
      <c r="O189" s="58">
        <f t="shared" ca="1" si="102"/>
        <v>1</v>
      </c>
      <c r="P189" s="58">
        <f t="shared" ca="1" si="142"/>
        <v>0</v>
      </c>
      <c r="R189" s="56">
        <f t="shared" ca="1" si="103"/>
        <v>0</v>
      </c>
      <c r="S189" s="76">
        <f t="shared" ca="1" si="104"/>
        <v>0</v>
      </c>
      <c r="T189" s="55">
        <f t="shared" ca="1" si="105"/>
        <v>526.17559973357868</v>
      </c>
      <c r="U189" s="56">
        <f t="shared" ca="1" si="106"/>
        <v>0</v>
      </c>
      <c r="V189" s="55">
        <f t="shared" ca="1" si="107"/>
        <v>4609.2982536661493</v>
      </c>
      <c r="W189" s="55">
        <f t="shared" ca="1" si="108"/>
        <v>0</v>
      </c>
      <c r="X189" s="55">
        <f ca="1">V189-MAX(V189:$V$258)</f>
        <v>-390.70174633385068</v>
      </c>
      <c r="Y189" s="56">
        <f ca="1">(V189-MAX(V189:$V$258))/MAX(V189:$V$258)</f>
        <v>-7.8140349266770132E-2</v>
      </c>
      <c r="Z189" s="56"/>
      <c r="AA189" s="17"/>
      <c r="AB189" s="55">
        <f ca="1">E189*(2/($AB$3+1))+IF(AB190=0,AVERAGE(E190:OFFSET(E190,$AB$3-1,0))*(1-(2/($AB$3+1))),AB190*(1-(2/($AB$3+1))))</f>
        <v>8.4596488867253612</v>
      </c>
      <c r="AC189" s="59">
        <f ca="1">E189*(2/($AC$3+1))+IF(AC190=0,AVERAGE(E190:OFFSET(E190,$AC$3-1,0))*(1-(2/($AC$3+1))),AC190*(1-(2/($AC$3+1))))</f>
        <v>8.5489942102233805</v>
      </c>
      <c r="AE189" s="58">
        <f t="shared" ca="1" si="133"/>
        <v>0</v>
      </c>
      <c r="AF189" s="58">
        <f t="shared" ca="1" si="109"/>
        <v>0</v>
      </c>
      <c r="AG189" s="58">
        <f t="shared" ca="1" si="110"/>
        <v>0</v>
      </c>
      <c r="AH189" s="58">
        <f t="shared" ca="1" si="143"/>
        <v>146</v>
      </c>
      <c r="AJ189" s="56">
        <f t="shared" ca="1" si="111"/>
        <v>0</v>
      </c>
      <c r="AK189" s="76">
        <f t="shared" ca="1" si="112"/>
        <v>0</v>
      </c>
      <c r="AL189" s="55">
        <f t="shared" ca="1" si="113"/>
        <v>0</v>
      </c>
      <c r="AM189" s="56">
        <f t="shared" ca="1" si="114"/>
        <v>0</v>
      </c>
      <c r="AN189" s="55">
        <f t="shared" ca="1" si="115"/>
        <v>5000</v>
      </c>
      <c r="AO189" s="55">
        <f t="shared" ca="1" si="116"/>
        <v>0</v>
      </c>
      <c r="AP189" s="55">
        <f ca="1">AN189-MAX(AN189:$AN$258)</f>
        <v>0</v>
      </c>
      <c r="AQ189" s="56">
        <f ca="1">(AN189-MAX(AN189:$AN$258))/MAX(AN189:$AN$258)</f>
        <v>0</v>
      </c>
      <c r="AS189" s="55">
        <f t="shared" si="117"/>
        <v>0.4220000000000006</v>
      </c>
      <c r="AT189" s="55">
        <f t="shared" si="134"/>
        <v>0.4220000000000006</v>
      </c>
      <c r="AU189" s="55">
        <f t="shared" si="135"/>
        <v>0</v>
      </c>
      <c r="AV189" s="55">
        <f ca="1">IF(AV190=0,AVERAGE(AT189:OFFSET(AT189,$AZ$3-1,0)),(AV190*($AZ$3-1)+AT189)/$AZ$3)</f>
        <v>0.11528880373014931</v>
      </c>
      <c r="AW189" s="55">
        <f ca="1">IF(AW190=0,AVERAGE(AU189:OFFSET(AU189,$AZ$3-1,0)),(AW190*($AZ$3-1)+AU189)/$AZ$3)</f>
        <v>9.5064059667927456E-2</v>
      </c>
      <c r="AX189" s="55">
        <f t="shared" ca="1" si="136"/>
        <v>1.2127485837746654</v>
      </c>
      <c r="AY189" s="55"/>
      <c r="AZ189" s="55">
        <f t="shared" ca="1" si="118"/>
        <v>54.807337474638523</v>
      </c>
      <c r="BB189" s="58">
        <f t="shared" ca="1" si="119"/>
        <v>0</v>
      </c>
      <c r="BC189" s="58">
        <f t="shared" ca="1" si="120"/>
        <v>0</v>
      </c>
      <c r="BD189" s="58">
        <f t="shared" ca="1" si="138"/>
        <v>0</v>
      </c>
      <c r="BE189" s="58">
        <f t="shared" ca="1" si="144"/>
        <v>146</v>
      </c>
      <c r="BG189" s="56">
        <f t="shared" ca="1" si="121"/>
        <v>0</v>
      </c>
      <c r="BH189" s="55">
        <f t="shared" ca="1" si="122"/>
        <v>0</v>
      </c>
      <c r="BI189" s="55">
        <f t="shared" ca="1" si="123"/>
        <v>0</v>
      </c>
      <c r="BJ189" s="56">
        <f t="shared" ca="1" si="124"/>
        <v>0</v>
      </c>
      <c r="BK189" s="55">
        <f t="shared" ca="1" si="125"/>
        <v>5000</v>
      </c>
      <c r="BL189" s="55">
        <f t="shared" ca="1" si="126"/>
        <v>0</v>
      </c>
      <c r="BM189" s="55">
        <f ca="1">BK189-MAX(BK189:$BK$258)</f>
        <v>0</v>
      </c>
      <c r="BN189" s="56">
        <f ca="1">(BK189-MAX(BK189:$BK$258))/MAX(BK189:$BK$258)</f>
        <v>0</v>
      </c>
      <c r="BO189" s="17"/>
      <c r="BP189" s="55">
        <f t="shared" ca="1" si="127"/>
        <v>2.0503261882572232</v>
      </c>
      <c r="BR189" s="58">
        <f t="shared" ca="1" si="141"/>
        <v>0</v>
      </c>
      <c r="BS189" s="58">
        <f t="shared" ca="1" si="128"/>
        <v>0</v>
      </c>
      <c r="BT189" s="58">
        <f t="shared" ca="1" si="139"/>
        <v>0</v>
      </c>
      <c r="BU189" s="58">
        <f t="shared" ca="1" si="129"/>
        <v>146</v>
      </c>
      <c r="BW189" s="56">
        <f t="shared" ca="1" si="130"/>
        <v>0</v>
      </c>
      <c r="BX189" s="76">
        <f t="shared" ca="1" si="131"/>
        <v>0</v>
      </c>
      <c r="BY189" s="55">
        <f t="shared" ca="1" si="140"/>
        <v>0</v>
      </c>
      <c r="BZ189" s="56">
        <f t="shared" ca="1" si="137"/>
        <v>0</v>
      </c>
      <c r="CA189" s="55">
        <f t="shared" ca="1" si="145"/>
        <v>5000</v>
      </c>
      <c r="CB189" s="55">
        <f t="shared" ca="1" si="99"/>
        <v>0</v>
      </c>
      <c r="CC189" s="55">
        <f ca="1">CA189-MAX($CA189:CA$258)</f>
        <v>0</v>
      </c>
      <c r="CD189" s="56">
        <f ca="1">(CA189-MAX($CA189:CA$258))/MAX($CA189:CA$258)</f>
        <v>0</v>
      </c>
    </row>
    <row r="190" spans="1:82" s="58" customFormat="1" x14ac:dyDescent="0.25">
      <c r="A190" s="54">
        <v>43976</v>
      </c>
      <c r="B190" s="55">
        <v>8.3010000000000002</v>
      </c>
      <c r="C190" s="55">
        <v>8.3379999999999992</v>
      </c>
      <c r="D190" s="55">
        <v>8.2590000000000003</v>
      </c>
      <c r="E190" s="55">
        <v>8.3379999999999992</v>
      </c>
      <c r="F190" s="56">
        <f t="shared" si="100"/>
        <v>1.4478647037352355E-2</v>
      </c>
      <c r="G190" s="57"/>
      <c r="H190" s="56"/>
      <c r="I190" s="17"/>
      <c r="J190" s="55">
        <f ca="1">AVERAGE(E190:OFFSET(E190,$J$3-1,0))</f>
        <v>8.3356000000000012</v>
      </c>
      <c r="K190" s="55">
        <f ca="1">AVERAGE(E190:OFFSET(E190,$K$3-1,0))</f>
        <v>8.3607666666666667</v>
      </c>
      <c r="M190" s="58">
        <f t="shared" ca="1" si="132"/>
        <v>0</v>
      </c>
      <c r="N190" s="58">
        <f t="shared" ca="1" si="101"/>
        <v>0</v>
      </c>
      <c r="O190" s="58">
        <f t="shared" ca="1" si="102"/>
        <v>0</v>
      </c>
      <c r="P190" s="58">
        <f t="shared" ca="1" si="142"/>
        <v>9</v>
      </c>
      <c r="R190" s="56">
        <f t="shared" ca="1" si="103"/>
        <v>0</v>
      </c>
      <c r="S190" s="76">
        <f t="shared" ca="1" si="104"/>
        <v>0</v>
      </c>
      <c r="T190" s="55">
        <f t="shared" ca="1" si="105"/>
        <v>0</v>
      </c>
      <c r="U190" s="56">
        <f t="shared" ca="1" si="106"/>
        <v>0</v>
      </c>
      <c r="V190" s="55">
        <f t="shared" ca="1" si="107"/>
        <v>4609.2982536661493</v>
      </c>
      <c r="W190" s="55">
        <f t="shared" ca="1" si="108"/>
        <v>0</v>
      </c>
      <c r="X190" s="55">
        <f ca="1">V190-MAX(V190:$V$258)</f>
        <v>-390.70174633385068</v>
      </c>
      <c r="Y190" s="56">
        <f ca="1">(V190-MAX(V190:$V$258))/MAX(V190:$V$258)</f>
        <v>-7.8140349266770132E-2</v>
      </c>
      <c r="Z190" s="56"/>
      <c r="AA190" s="17"/>
      <c r="AB190" s="55">
        <f ca="1">E190*(2/($AB$3+1))+IF(AB191=0,AVERAGE(E191:OFFSET(E191,$AB$3-1,0))*(1-(2/($AB$3+1))),AB191*(1-(2/($AB$3+1))))</f>
        <v>8.309473330088041</v>
      </c>
      <c r="AC190" s="59">
        <f ca="1">E190*(2/($AC$3+1))+IF(AC191=0,AVERAGE(E191:OFFSET(E191,$AC$3-1,0))*(1-(2/($AC$3+1))),AC191*(1-(2/($AC$3+1))))</f>
        <v>8.5344420867905093</v>
      </c>
      <c r="AE190" s="58">
        <f t="shared" ca="1" si="133"/>
        <v>0</v>
      </c>
      <c r="AF190" s="58">
        <f t="shared" ca="1" si="109"/>
        <v>0</v>
      </c>
      <c r="AG190" s="58">
        <f t="shared" ca="1" si="110"/>
        <v>0</v>
      </c>
      <c r="AH190" s="58">
        <f t="shared" ca="1" si="143"/>
        <v>145</v>
      </c>
      <c r="AJ190" s="56">
        <f t="shared" ca="1" si="111"/>
        <v>0</v>
      </c>
      <c r="AK190" s="76">
        <f t="shared" ca="1" si="112"/>
        <v>0</v>
      </c>
      <c r="AL190" s="55">
        <f t="shared" ca="1" si="113"/>
        <v>0</v>
      </c>
      <c r="AM190" s="56">
        <f t="shared" ca="1" si="114"/>
        <v>0</v>
      </c>
      <c r="AN190" s="55">
        <f t="shared" ca="1" si="115"/>
        <v>5000</v>
      </c>
      <c r="AO190" s="55">
        <f t="shared" ca="1" si="116"/>
        <v>0</v>
      </c>
      <c r="AP190" s="55">
        <f ca="1">AN190-MAX(AN190:$AN$258)</f>
        <v>0</v>
      </c>
      <c r="AQ190" s="56">
        <f ca="1">(AN190-MAX(AN190:$AN$258))/MAX(AN190:$AN$258)</f>
        <v>0</v>
      </c>
      <c r="AS190" s="55">
        <f t="shared" si="117"/>
        <v>0.11899999999999977</v>
      </c>
      <c r="AT190" s="55">
        <f t="shared" si="134"/>
        <v>0.11899999999999977</v>
      </c>
      <c r="AU190" s="55">
        <f t="shared" si="135"/>
        <v>0</v>
      </c>
      <c r="AV190" s="55">
        <f ca="1">IF(AV191=0,AVERAGE(AT190:OFFSET(AT190,$AZ$3-1,0)),(AV191*($AZ$3-1)+AT190)/$AZ$3)</f>
        <v>9.1695634786314609E-2</v>
      </c>
      <c r="AW190" s="55">
        <f ca="1">IF(AW191=0,AVERAGE(AU190:OFFSET(AU190,$AZ$3-1,0)),(AW191*($AZ$3-1)+AU190)/$AZ$3)</f>
        <v>0.10237667964238342</v>
      </c>
      <c r="AX190" s="55">
        <f t="shared" ca="1" si="136"/>
        <v>0.89566916124473606</v>
      </c>
      <c r="AY190" s="55"/>
      <c r="AZ190" s="55">
        <f t="shared" ca="1" si="118"/>
        <v>47.248179142009199</v>
      </c>
      <c r="BB190" s="58">
        <f t="shared" ca="1" si="119"/>
        <v>0</v>
      </c>
      <c r="BC190" s="58">
        <f t="shared" ca="1" si="120"/>
        <v>0</v>
      </c>
      <c r="BD190" s="58">
        <f t="shared" ca="1" si="138"/>
        <v>0</v>
      </c>
      <c r="BE190" s="58">
        <f t="shared" ca="1" si="144"/>
        <v>145</v>
      </c>
      <c r="BG190" s="56">
        <f t="shared" ca="1" si="121"/>
        <v>0</v>
      </c>
      <c r="BH190" s="55">
        <f t="shared" ca="1" si="122"/>
        <v>0</v>
      </c>
      <c r="BI190" s="55">
        <f t="shared" ca="1" si="123"/>
        <v>0</v>
      </c>
      <c r="BJ190" s="56">
        <f t="shared" ca="1" si="124"/>
        <v>0</v>
      </c>
      <c r="BK190" s="55">
        <f t="shared" ca="1" si="125"/>
        <v>5000</v>
      </c>
      <c r="BL190" s="55">
        <f t="shared" ca="1" si="126"/>
        <v>0</v>
      </c>
      <c r="BM190" s="55">
        <f ca="1">BK190-MAX(BK190:$BK$258)</f>
        <v>0</v>
      </c>
      <c r="BN190" s="56">
        <f ca="1">(BK190-MAX(BK190:$BK$258))/MAX(BK190:$BK$258)</f>
        <v>0</v>
      </c>
      <c r="BO190" s="17"/>
      <c r="BP190" s="55">
        <f t="shared" ca="1" si="127"/>
        <v>-2.0901831845937191</v>
      </c>
      <c r="BR190" s="58">
        <f t="shared" ca="1" si="141"/>
        <v>0</v>
      </c>
      <c r="BS190" s="58">
        <f t="shared" ca="1" si="128"/>
        <v>0</v>
      </c>
      <c r="BT190" s="58">
        <f t="shared" ca="1" si="139"/>
        <v>0</v>
      </c>
      <c r="BU190" s="58">
        <f t="shared" ca="1" si="129"/>
        <v>145</v>
      </c>
      <c r="BW190" s="56">
        <f t="shared" ca="1" si="130"/>
        <v>0</v>
      </c>
      <c r="BX190" s="76">
        <f t="shared" ca="1" si="131"/>
        <v>0</v>
      </c>
      <c r="BY190" s="55">
        <f t="shared" ca="1" si="140"/>
        <v>0</v>
      </c>
      <c r="BZ190" s="56">
        <f t="shared" ca="1" si="137"/>
        <v>0</v>
      </c>
      <c r="CA190" s="55">
        <f t="shared" ca="1" si="145"/>
        <v>5000</v>
      </c>
      <c r="CB190" s="55">
        <f t="shared" ca="1" si="99"/>
        <v>0</v>
      </c>
      <c r="CC190" s="55">
        <f ca="1">CA190-MAX($CA190:CA$258)</f>
        <v>0</v>
      </c>
      <c r="CD190" s="56">
        <f ca="1">(CA190-MAX($CA190:CA$258))/MAX($CA190:CA$258)</f>
        <v>0</v>
      </c>
    </row>
    <row r="191" spans="1:82" s="58" customFormat="1" x14ac:dyDescent="0.25">
      <c r="A191" s="54">
        <v>43973</v>
      </c>
      <c r="B191" s="55">
        <v>8.0809999999999995</v>
      </c>
      <c r="C191" s="55">
        <v>8.3000000000000007</v>
      </c>
      <c r="D191" s="55">
        <v>8.0660000000000007</v>
      </c>
      <c r="E191" s="55">
        <v>8.2189999999999994</v>
      </c>
      <c r="F191" s="56">
        <f t="shared" si="100"/>
        <v>-8.3252895752896627E-3</v>
      </c>
      <c r="G191" s="57"/>
      <c r="H191" s="56"/>
      <c r="I191" s="17"/>
      <c r="J191" s="55">
        <f ca="1">AVERAGE(E191:OFFSET(E191,$J$3-1,0))</f>
        <v>8.3609999999999989</v>
      </c>
      <c r="K191" s="55">
        <f ca="1">AVERAGE(E191:OFFSET(E191,$K$3-1,0))</f>
        <v>8.3715333333333319</v>
      </c>
      <c r="M191" s="58">
        <f t="shared" ca="1" si="132"/>
        <v>0</v>
      </c>
      <c r="N191" s="58">
        <f t="shared" ca="1" si="101"/>
        <v>0</v>
      </c>
      <c r="O191" s="58">
        <f t="shared" ca="1" si="102"/>
        <v>0</v>
      </c>
      <c r="P191" s="58">
        <f t="shared" ca="1" si="142"/>
        <v>8</v>
      </c>
      <c r="R191" s="56">
        <f t="shared" ca="1" si="103"/>
        <v>0</v>
      </c>
      <c r="S191" s="76">
        <f t="shared" ca="1" si="104"/>
        <v>0</v>
      </c>
      <c r="T191" s="55">
        <f t="shared" ca="1" si="105"/>
        <v>0</v>
      </c>
      <c r="U191" s="56">
        <f t="shared" ca="1" si="106"/>
        <v>0</v>
      </c>
      <c r="V191" s="55">
        <f t="shared" ca="1" si="107"/>
        <v>4609.2982536661493</v>
      </c>
      <c r="W191" s="55">
        <f t="shared" ca="1" si="108"/>
        <v>0</v>
      </c>
      <c r="X191" s="55">
        <f ca="1">V191-MAX(V191:$V$258)</f>
        <v>-390.70174633385068</v>
      </c>
      <c r="Y191" s="56">
        <f ca="1">(V191-MAX(V191:$V$258))/MAX(V191:$V$258)</f>
        <v>-7.8140349266770132E-2</v>
      </c>
      <c r="Z191" s="56"/>
      <c r="AA191" s="17"/>
      <c r="AB191" s="55">
        <f ca="1">E191*(2/($AB$3+1))+IF(AB192=0,AVERAGE(E192:OFFSET(E192,$AB$3-1,0))*(1-(2/($AB$3+1))),AB192*(1-(2/($AB$3+1))))</f>
        <v>8.2952099951320619</v>
      </c>
      <c r="AC191" s="59">
        <f ca="1">E191*(2/($AC$3+1))+IF(AC192=0,AVERAGE(E192:OFFSET(E192,$AC$3-1,0))*(1-(2/($AC$3+1))),AC192*(1-(2/($AC$3+1))))</f>
        <v>8.5479898169139918</v>
      </c>
      <c r="AE191" s="58">
        <f t="shared" ca="1" si="133"/>
        <v>0</v>
      </c>
      <c r="AF191" s="58">
        <f t="shared" ca="1" si="109"/>
        <v>0</v>
      </c>
      <c r="AG191" s="58">
        <f t="shared" ca="1" si="110"/>
        <v>0</v>
      </c>
      <c r="AH191" s="58">
        <f t="shared" ca="1" si="143"/>
        <v>144</v>
      </c>
      <c r="AJ191" s="56">
        <f t="shared" ca="1" si="111"/>
        <v>0</v>
      </c>
      <c r="AK191" s="76">
        <f t="shared" ca="1" si="112"/>
        <v>0</v>
      </c>
      <c r="AL191" s="55">
        <f t="shared" ca="1" si="113"/>
        <v>0</v>
      </c>
      <c r="AM191" s="56">
        <f t="shared" ca="1" si="114"/>
        <v>0</v>
      </c>
      <c r="AN191" s="55">
        <f t="shared" ca="1" si="115"/>
        <v>5000</v>
      </c>
      <c r="AO191" s="55">
        <f t="shared" ca="1" si="116"/>
        <v>0</v>
      </c>
      <c r="AP191" s="55">
        <f ca="1">AN191-MAX(AN191:$AN$258)</f>
        <v>0</v>
      </c>
      <c r="AQ191" s="56">
        <f ca="1">(AN191-MAX(AN191:$AN$258))/MAX(AN191:$AN$258)</f>
        <v>0</v>
      </c>
      <c r="AS191" s="55">
        <f t="shared" si="117"/>
        <v>-6.9000000000000838E-2</v>
      </c>
      <c r="AT191" s="55">
        <f t="shared" si="134"/>
        <v>0</v>
      </c>
      <c r="AU191" s="55">
        <f t="shared" si="135"/>
        <v>6.9000000000000838E-2</v>
      </c>
      <c r="AV191" s="55">
        <f ca="1">IF(AV192=0,AVERAGE(AT191:OFFSET(AT191,$AZ$3-1,0)),(AV192*($AZ$3-1)+AT191)/$AZ$3)</f>
        <v>8.9595299000646528E-2</v>
      </c>
      <c r="AW191" s="55">
        <f ca="1">IF(AW192=0,AVERAGE(AU191:OFFSET(AU191,$AZ$3-1,0)),(AW192*($AZ$3-1)+AU191)/$AZ$3)</f>
        <v>0.11025180884564369</v>
      </c>
      <c r="AX191" s="55">
        <f t="shared" ca="1" si="136"/>
        <v>0.81264244041640188</v>
      </c>
      <c r="AY191" s="55"/>
      <c r="AZ191" s="55">
        <f t="shared" ca="1" si="118"/>
        <v>44.831921745676489</v>
      </c>
      <c r="BB191" s="58">
        <f t="shared" ca="1" si="119"/>
        <v>0</v>
      </c>
      <c r="BC191" s="58">
        <f t="shared" ca="1" si="120"/>
        <v>0</v>
      </c>
      <c r="BD191" s="58">
        <f t="shared" ca="1" si="138"/>
        <v>0</v>
      </c>
      <c r="BE191" s="58">
        <f t="shared" ca="1" si="144"/>
        <v>144</v>
      </c>
      <c r="BG191" s="56">
        <f t="shared" ca="1" si="121"/>
        <v>0</v>
      </c>
      <c r="BH191" s="55">
        <f t="shared" ca="1" si="122"/>
        <v>0</v>
      </c>
      <c r="BI191" s="55">
        <f t="shared" ca="1" si="123"/>
        <v>0</v>
      </c>
      <c r="BJ191" s="56">
        <f t="shared" ca="1" si="124"/>
        <v>0</v>
      </c>
      <c r="BK191" s="55">
        <f t="shared" ca="1" si="125"/>
        <v>5000</v>
      </c>
      <c r="BL191" s="55">
        <f t="shared" ca="1" si="126"/>
        <v>0</v>
      </c>
      <c r="BM191" s="55">
        <f ca="1">BK191-MAX(BK191:$BK$258)</f>
        <v>0</v>
      </c>
      <c r="BN191" s="56">
        <f ca="1">(BK191-MAX(BK191:$BK$258))/MAX(BK191:$BK$258)</f>
        <v>0</v>
      </c>
      <c r="BO191" s="17"/>
      <c r="BP191" s="55">
        <f t="shared" ca="1" si="127"/>
        <v>-1.5924329501915802</v>
      </c>
      <c r="BR191" s="58">
        <f t="shared" ca="1" si="141"/>
        <v>0</v>
      </c>
      <c r="BS191" s="58">
        <f t="shared" ca="1" si="128"/>
        <v>0</v>
      </c>
      <c r="BT191" s="58">
        <f t="shared" ca="1" si="139"/>
        <v>0</v>
      </c>
      <c r="BU191" s="58">
        <f t="shared" ca="1" si="129"/>
        <v>144</v>
      </c>
      <c r="BW191" s="56">
        <f t="shared" ca="1" si="130"/>
        <v>0</v>
      </c>
      <c r="BX191" s="76">
        <f t="shared" ca="1" si="131"/>
        <v>0</v>
      </c>
      <c r="BY191" s="55">
        <f t="shared" ca="1" si="140"/>
        <v>0</v>
      </c>
      <c r="BZ191" s="56">
        <f t="shared" ca="1" si="137"/>
        <v>0</v>
      </c>
      <c r="CA191" s="55">
        <f t="shared" ca="1" si="145"/>
        <v>5000</v>
      </c>
      <c r="CB191" s="55">
        <f t="shared" ca="1" si="99"/>
        <v>0</v>
      </c>
      <c r="CC191" s="55">
        <f ca="1">CA191-MAX($CA191:CA$258)</f>
        <v>0</v>
      </c>
      <c r="CD191" s="56">
        <f ca="1">(CA191-MAX($CA191:CA$258))/MAX($CA191:CA$258)</f>
        <v>0</v>
      </c>
    </row>
    <row r="192" spans="1:82" s="58" customFormat="1" x14ac:dyDescent="0.25">
      <c r="A192" s="54">
        <v>43972</v>
      </c>
      <c r="B192" s="55">
        <v>8.2850000000000001</v>
      </c>
      <c r="C192" s="55">
        <v>8.3699999999999992</v>
      </c>
      <c r="D192" s="55">
        <v>8.2530000000000001</v>
      </c>
      <c r="E192" s="55">
        <v>8.2880000000000003</v>
      </c>
      <c r="F192" s="56">
        <f t="shared" si="100"/>
        <v>-2.0909627879503789E-2</v>
      </c>
      <c r="G192" s="57"/>
      <c r="H192" s="56"/>
      <c r="I192" s="17"/>
      <c r="J192" s="55">
        <f ca="1">AVERAGE(E192:OFFSET(E192,$J$3-1,0))</f>
        <v>8.3184000000000005</v>
      </c>
      <c r="K192" s="55">
        <f ca="1">AVERAGE(E192:OFFSET(E192,$K$3-1,0))</f>
        <v>8.3874666666666648</v>
      </c>
      <c r="M192" s="58">
        <f t="shared" ca="1" si="132"/>
        <v>0</v>
      </c>
      <c r="N192" s="58">
        <f t="shared" ca="1" si="101"/>
        <v>0</v>
      </c>
      <c r="O192" s="58">
        <f t="shared" ca="1" si="102"/>
        <v>0</v>
      </c>
      <c r="P192" s="58">
        <f t="shared" ca="1" si="142"/>
        <v>7</v>
      </c>
      <c r="R192" s="56">
        <f t="shared" ca="1" si="103"/>
        <v>0</v>
      </c>
      <c r="S192" s="76">
        <f t="shared" ca="1" si="104"/>
        <v>0</v>
      </c>
      <c r="T192" s="55">
        <f t="shared" ca="1" si="105"/>
        <v>0</v>
      </c>
      <c r="U192" s="56">
        <f t="shared" ca="1" si="106"/>
        <v>0</v>
      </c>
      <c r="V192" s="55">
        <f t="shared" ca="1" si="107"/>
        <v>4609.2982536661493</v>
      </c>
      <c r="W192" s="55">
        <f t="shared" ca="1" si="108"/>
        <v>0</v>
      </c>
      <c r="X192" s="55">
        <f ca="1">V192-MAX(V192:$V$258)</f>
        <v>-390.70174633385068</v>
      </c>
      <c r="Y192" s="56">
        <f ca="1">(V192-MAX(V192:$V$258))/MAX(V192:$V$258)</f>
        <v>-7.8140349266770132E-2</v>
      </c>
      <c r="Z192" s="56"/>
      <c r="AA192" s="17"/>
      <c r="AB192" s="55">
        <f ca="1">E192*(2/($AB$3+1))+IF(AB193=0,AVERAGE(E193:OFFSET(E193,$AB$3-1,0))*(1-(2/($AB$3+1))),AB193*(1-(2/($AB$3+1))))</f>
        <v>8.3333149926980923</v>
      </c>
      <c r="AC192" s="59">
        <f ca="1">E192*(2/($AC$3+1))+IF(AC193=0,AVERAGE(E193:OFFSET(E193,$AC$3-1,0))*(1-(2/($AC$3+1))),AC193*(1-(2/($AC$3+1))))</f>
        <v>8.5706787698046121</v>
      </c>
      <c r="AE192" s="58">
        <f t="shared" ca="1" si="133"/>
        <v>0</v>
      </c>
      <c r="AF192" s="58">
        <f t="shared" ca="1" si="109"/>
        <v>0</v>
      </c>
      <c r="AG192" s="58">
        <f t="shared" ca="1" si="110"/>
        <v>0</v>
      </c>
      <c r="AH192" s="58">
        <f t="shared" ca="1" si="143"/>
        <v>143</v>
      </c>
      <c r="AJ192" s="56">
        <f t="shared" ca="1" si="111"/>
        <v>0</v>
      </c>
      <c r="AK192" s="76">
        <f t="shared" ca="1" si="112"/>
        <v>0</v>
      </c>
      <c r="AL192" s="55">
        <f t="shared" ca="1" si="113"/>
        <v>0</v>
      </c>
      <c r="AM192" s="56">
        <f t="shared" ca="1" si="114"/>
        <v>0</v>
      </c>
      <c r="AN192" s="55">
        <f t="shared" ca="1" si="115"/>
        <v>5000</v>
      </c>
      <c r="AO192" s="55">
        <f t="shared" ca="1" si="116"/>
        <v>0</v>
      </c>
      <c r="AP192" s="55">
        <f ca="1">AN192-MAX(AN192:$AN$258)</f>
        <v>0</v>
      </c>
      <c r="AQ192" s="56">
        <f ca="1">(AN192-MAX(AN192:$AN$258))/MAX(AN192:$AN$258)</f>
        <v>0</v>
      </c>
      <c r="AS192" s="55">
        <f t="shared" si="117"/>
        <v>-0.1769999999999996</v>
      </c>
      <c r="AT192" s="55">
        <f t="shared" si="134"/>
        <v>0</v>
      </c>
      <c r="AU192" s="55">
        <f t="shared" si="135"/>
        <v>0.1769999999999996</v>
      </c>
      <c r="AV192" s="55">
        <f ca="1">IF(AV193=0,AVERAGE(AT192:OFFSET(AT192,$AZ$3-1,0)),(AV193*($AZ$3-1)+AT192)/$AZ$3)</f>
        <v>9.6487245077619327E-2</v>
      </c>
      <c r="AW192" s="55">
        <f ca="1">IF(AW193=0,AVERAGE(AU192:OFFSET(AU192,$AZ$3-1,0)),(AW193*($AZ$3-1)+AU192)/$AZ$3)</f>
        <v>0.11342502491069315</v>
      </c>
      <c r="AX192" s="55">
        <f t="shared" ca="1" si="136"/>
        <v>0.85066981606210779</v>
      </c>
      <c r="AY192" s="55"/>
      <c r="AZ192" s="55">
        <f t="shared" ca="1" si="118"/>
        <v>45.96550982131324</v>
      </c>
      <c r="BB192" s="58">
        <f t="shared" ca="1" si="119"/>
        <v>0</v>
      </c>
      <c r="BC192" s="58">
        <f t="shared" ca="1" si="120"/>
        <v>0</v>
      </c>
      <c r="BD192" s="58">
        <f t="shared" ca="1" si="138"/>
        <v>0</v>
      </c>
      <c r="BE192" s="58">
        <f t="shared" ca="1" si="144"/>
        <v>143</v>
      </c>
      <c r="BG192" s="56">
        <f t="shared" ca="1" si="121"/>
        <v>0</v>
      </c>
      <c r="BH192" s="55">
        <f t="shared" ca="1" si="122"/>
        <v>0</v>
      </c>
      <c r="BI192" s="55">
        <f t="shared" ca="1" si="123"/>
        <v>0</v>
      </c>
      <c r="BJ192" s="56">
        <f t="shared" ca="1" si="124"/>
        <v>0</v>
      </c>
      <c r="BK192" s="55">
        <f t="shared" ca="1" si="125"/>
        <v>5000</v>
      </c>
      <c r="BL192" s="55">
        <f t="shared" ca="1" si="126"/>
        <v>0</v>
      </c>
      <c r="BM192" s="55">
        <f ca="1">BK192-MAX(BK192:$BK$258)</f>
        <v>0</v>
      </c>
      <c r="BN192" s="56">
        <f ca="1">(BK192-MAX(BK192:$BK$258))/MAX(BK192:$BK$258)</f>
        <v>0</v>
      </c>
      <c r="BO192" s="17"/>
      <c r="BP192" s="55">
        <f t="shared" ca="1" si="127"/>
        <v>-2.3332547725665842</v>
      </c>
      <c r="BR192" s="58">
        <f t="shared" ca="1" si="141"/>
        <v>0</v>
      </c>
      <c r="BS192" s="58">
        <f t="shared" ca="1" si="128"/>
        <v>0</v>
      </c>
      <c r="BT192" s="58">
        <f t="shared" ca="1" si="139"/>
        <v>0</v>
      </c>
      <c r="BU192" s="58">
        <f t="shared" ca="1" si="129"/>
        <v>143</v>
      </c>
      <c r="BW192" s="56">
        <f t="shared" ca="1" si="130"/>
        <v>0</v>
      </c>
      <c r="BX192" s="76">
        <f t="shared" ca="1" si="131"/>
        <v>0</v>
      </c>
      <c r="BY192" s="55">
        <f t="shared" ca="1" si="140"/>
        <v>0</v>
      </c>
      <c r="BZ192" s="56">
        <f t="shared" ca="1" si="137"/>
        <v>0</v>
      </c>
      <c r="CA192" s="55">
        <f t="shared" ca="1" si="145"/>
        <v>5000</v>
      </c>
      <c r="CB192" s="55">
        <f t="shared" ca="1" si="99"/>
        <v>0</v>
      </c>
      <c r="CC192" s="55">
        <f ca="1">CA192-MAX($CA192:CA$258)</f>
        <v>0</v>
      </c>
      <c r="CD192" s="56">
        <f ca="1">(CA192-MAX($CA192:CA$258))/MAX($CA192:CA$258)</f>
        <v>0</v>
      </c>
    </row>
    <row r="193" spans="1:82" s="58" customFormat="1" x14ac:dyDescent="0.25">
      <c r="A193" s="54">
        <v>43971</v>
      </c>
      <c r="B193" s="55">
        <v>8.2919999999999998</v>
      </c>
      <c r="C193" s="55">
        <v>8.4649999999999999</v>
      </c>
      <c r="D193" s="55">
        <v>8.1349999999999998</v>
      </c>
      <c r="E193" s="55">
        <v>8.4649999999999999</v>
      </c>
      <c r="F193" s="56">
        <f t="shared" si="100"/>
        <v>1.1591778202676872E-2</v>
      </c>
      <c r="G193" s="57"/>
      <c r="H193" s="56"/>
      <c r="I193" s="17"/>
      <c r="J193" s="55">
        <f ca="1">AVERAGE(E193:OFFSET(E193,$J$3-1,0))</f>
        <v>8.2698</v>
      </c>
      <c r="K193" s="55">
        <f ca="1">AVERAGE(E193:OFFSET(E193,$K$3-1,0))</f>
        <v>8.3909666666666656</v>
      </c>
      <c r="M193" s="58">
        <f t="shared" ca="1" si="132"/>
        <v>0</v>
      </c>
      <c r="N193" s="58">
        <f t="shared" ca="1" si="101"/>
        <v>0</v>
      </c>
      <c r="O193" s="58">
        <f t="shared" ca="1" si="102"/>
        <v>0</v>
      </c>
      <c r="P193" s="58">
        <f t="shared" ca="1" si="142"/>
        <v>6</v>
      </c>
      <c r="R193" s="56">
        <f t="shared" ca="1" si="103"/>
        <v>0</v>
      </c>
      <c r="S193" s="76">
        <f t="shared" ca="1" si="104"/>
        <v>0</v>
      </c>
      <c r="T193" s="55">
        <f t="shared" ca="1" si="105"/>
        <v>0</v>
      </c>
      <c r="U193" s="56">
        <f t="shared" ca="1" si="106"/>
        <v>0</v>
      </c>
      <c r="V193" s="55">
        <f t="shared" ca="1" si="107"/>
        <v>4609.2982536661493</v>
      </c>
      <c r="W193" s="55">
        <f t="shared" ca="1" si="108"/>
        <v>0</v>
      </c>
      <c r="X193" s="55">
        <f ca="1">V193-MAX(V193:$V$258)</f>
        <v>-390.70174633385068</v>
      </c>
      <c r="Y193" s="56">
        <f ca="1">(V193-MAX(V193:$V$258))/MAX(V193:$V$258)</f>
        <v>-7.8140349266770132E-2</v>
      </c>
      <c r="Z193" s="56"/>
      <c r="AA193" s="17"/>
      <c r="AB193" s="55">
        <f ca="1">E193*(2/($AB$3+1))+IF(AB194=0,AVERAGE(E194:OFFSET(E194,$AB$3-1,0))*(1-(2/($AB$3+1))),AB194*(1-(2/($AB$3+1))))</f>
        <v>8.3559724890471365</v>
      </c>
      <c r="AC193" s="59">
        <f ca="1">E193*(2/($AC$3+1))+IF(AC194=0,AVERAGE(E194:OFFSET(E194,$AC$3-1,0))*(1-(2/($AC$3+1))),AC194*(1-(2/($AC$3+1))))</f>
        <v>8.5901738573773425</v>
      </c>
      <c r="AE193" s="58">
        <f t="shared" ca="1" si="133"/>
        <v>0</v>
      </c>
      <c r="AF193" s="58">
        <f t="shared" ca="1" si="109"/>
        <v>0</v>
      </c>
      <c r="AG193" s="58">
        <f t="shared" ca="1" si="110"/>
        <v>0</v>
      </c>
      <c r="AH193" s="58">
        <f t="shared" ca="1" si="143"/>
        <v>142</v>
      </c>
      <c r="AJ193" s="56">
        <f t="shared" ca="1" si="111"/>
        <v>0</v>
      </c>
      <c r="AK193" s="76">
        <f t="shared" ca="1" si="112"/>
        <v>0</v>
      </c>
      <c r="AL193" s="55">
        <f t="shared" ca="1" si="113"/>
        <v>0</v>
      </c>
      <c r="AM193" s="56">
        <f t="shared" ca="1" si="114"/>
        <v>0</v>
      </c>
      <c r="AN193" s="55">
        <f t="shared" ca="1" si="115"/>
        <v>5000</v>
      </c>
      <c r="AO193" s="55">
        <f t="shared" ca="1" si="116"/>
        <v>0</v>
      </c>
      <c r="AP193" s="55">
        <f ca="1">AN193-MAX(AN193:$AN$258)</f>
        <v>0</v>
      </c>
      <c r="AQ193" s="56">
        <f ca="1">(AN193-MAX(AN193:$AN$258))/MAX(AN193:$AN$258)</f>
        <v>0</v>
      </c>
      <c r="AS193" s="55">
        <f t="shared" si="117"/>
        <v>9.6999999999999531E-2</v>
      </c>
      <c r="AT193" s="55">
        <f t="shared" si="134"/>
        <v>9.6999999999999531E-2</v>
      </c>
      <c r="AU193" s="55">
        <f t="shared" si="135"/>
        <v>0</v>
      </c>
      <c r="AV193" s="55">
        <f ca="1">IF(AV194=0,AVERAGE(AT193:OFFSET(AT193,$AZ$3-1,0)),(AV194*($AZ$3-1)+AT193)/$AZ$3)</f>
        <v>0.10390934085282082</v>
      </c>
      <c r="AW193" s="55">
        <f ca="1">IF(AW194=0,AVERAGE(AU193:OFFSET(AU193,$AZ$3-1,0)),(AW194*($AZ$3-1)+AU193)/$AZ$3)</f>
        <v>0.10853464221151572</v>
      </c>
      <c r="AX193" s="55">
        <f t="shared" ca="1" si="136"/>
        <v>0.95738410092437609</v>
      </c>
      <c r="AY193" s="55"/>
      <c r="AZ193" s="55">
        <f t="shared" ca="1" si="118"/>
        <v>48.91140683487982</v>
      </c>
      <c r="BB193" s="58">
        <f t="shared" ca="1" si="119"/>
        <v>0</v>
      </c>
      <c r="BC193" s="58">
        <f t="shared" ca="1" si="120"/>
        <v>0</v>
      </c>
      <c r="BD193" s="58">
        <f t="shared" ca="1" si="138"/>
        <v>0</v>
      </c>
      <c r="BE193" s="58">
        <f t="shared" ca="1" si="144"/>
        <v>142</v>
      </c>
      <c r="BG193" s="56">
        <f t="shared" ca="1" si="121"/>
        <v>0</v>
      </c>
      <c r="BH193" s="55">
        <f t="shared" ca="1" si="122"/>
        <v>0</v>
      </c>
      <c r="BI193" s="55">
        <f t="shared" ca="1" si="123"/>
        <v>0</v>
      </c>
      <c r="BJ193" s="56">
        <f t="shared" ca="1" si="124"/>
        <v>0</v>
      </c>
      <c r="BK193" s="55">
        <f t="shared" ca="1" si="125"/>
        <v>5000</v>
      </c>
      <c r="BL193" s="55">
        <f t="shared" ca="1" si="126"/>
        <v>0</v>
      </c>
      <c r="BM193" s="55">
        <f ca="1">BK193-MAX(BK193:$BK$258)</f>
        <v>0</v>
      </c>
      <c r="BN193" s="56">
        <f ca="1">(BK193-MAX(BK193:$BK$258))/MAX(BK193:$BK$258)</f>
        <v>0</v>
      </c>
      <c r="BO193" s="17"/>
      <c r="BP193" s="55">
        <f t="shared" ca="1" si="127"/>
        <v>1.4501438159156388</v>
      </c>
      <c r="BR193" s="58">
        <f t="shared" ca="1" si="141"/>
        <v>0</v>
      </c>
      <c r="BS193" s="58">
        <f t="shared" ca="1" si="128"/>
        <v>0</v>
      </c>
      <c r="BT193" s="58">
        <f t="shared" ca="1" si="139"/>
        <v>0</v>
      </c>
      <c r="BU193" s="58">
        <f t="shared" ca="1" si="129"/>
        <v>142</v>
      </c>
      <c r="BW193" s="56">
        <f t="shared" ca="1" si="130"/>
        <v>0</v>
      </c>
      <c r="BX193" s="76">
        <f t="shared" ca="1" si="131"/>
        <v>0</v>
      </c>
      <c r="BY193" s="55">
        <f t="shared" ca="1" si="140"/>
        <v>0</v>
      </c>
      <c r="BZ193" s="56">
        <f t="shared" ca="1" si="137"/>
        <v>0</v>
      </c>
      <c r="CA193" s="55">
        <f t="shared" ca="1" si="145"/>
        <v>5000</v>
      </c>
      <c r="CB193" s="55">
        <f t="shared" ref="CB193:CB256" ca="1" si="146">BY194*BX193</f>
        <v>0</v>
      </c>
      <c r="CC193" s="55">
        <f ca="1">CA193-MAX($CA193:CA$258)</f>
        <v>0</v>
      </c>
      <c r="CD193" s="56">
        <f ca="1">(CA193-MAX($CA193:CA$258))/MAX($CA193:CA$258)</f>
        <v>0</v>
      </c>
    </row>
    <row r="194" spans="1:82" s="58" customFormat="1" x14ac:dyDescent="0.25">
      <c r="A194" s="54">
        <v>43970</v>
      </c>
      <c r="B194" s="55">
        <v>8.5719999999999992</v>
      </c>
      <c r="C194" s="55">
        <v>8.5980000000000008</v>
      </c>
      <c r="D194" s="55">
        <v>8.2240000000000002</v>
      </c>
      <c r="E194" s="55">
        <v>8.3680000000000003</v>
      </c>
      <c r="F194" s="56">
        <f t="shared" si="100"/>
        <v>-1.1458948611931419E-2</v>
      </c>
      <c r="G194" s="57"/>
      <c r="H194" s="56"/>
      <c r="I194" s="17"/>
      <c r="J194" s="55">
        <f ca="1">AVERAGE(E194:OFFSET(E194,$J$3-1,0))</f>
        <v>8.2010000000000005</v>
      </c>
      <c r="K194" s="55">
        <f ca="1">AVERAGE(E194:OFFSET(E194,$K$3-1,0))</f>
        <v>8.3730999999999991</v>
      </c>
      <c r="M194" s="58">
        <f t="shared" ca="1" si="132"/>
        <v>0</v>
      </c>
      <c r="N194" s="58">
        <f t="shared" ca="1" si="101"/>
        <v>0</v>
      </c>
      <c r="O194" s="58">
        <f t="shared" ca="1" si="102"/>
        <v>0</v>
      </c>
      <c r="P194" s="58">
        <f t="shared" ca="1" si="142"/>
        <v>5</v>
      </c>
      <c r="R194" s="56">
        <f t="shared" ca="1" si="103"/>
        <v>0</v>
      </c>
      <c r="S194" s="76">
        <f t="shared" ca="1" si="104"/>
        <v>0</v>
      </c>
      <c r="T194" s="55">
        <f t="shared" ca="1" si="105"/>
        <v>0</v>
      </c>
      <c r="U194" s="56">
        <f t="shared" ca="1" si="106"/>
        <v>0</v>
      </c>
      <c r="V194" s="55">
        <f t="shared" ca="1" si="107"/>
        <v>4609.2982536661493</v>
      </c>
      <c r="W194" s="55">
        <f t="shared" ca="1" si="108"/>
        <v>0</v>
      </c>
      <c r="X194" s="55">
        <f ca="1">V194-MAX(V194:$V$258)</f>
        <v>-390.70174633385068</v>
      </c>
      <c r="Y194" s="56">
        <f ca="1">(V194-MAX(V194:$V$258))/MAX(V194:$V$258)</f>
        <v>-7.8140349266770132E-2</v>
      </c>
      <c r="Z194" s="56"/>
      <c r="AA194" s="17"/>
      <c r="AB194" s="55">
        <f ca="1">E194*(2/($AB$3+1))+IF(AB195=0,AVERAGE(E195:OFFSET(E195,$AB$3-1,0))*(1-(2/($AB$3+1))),AB195*(1-(2/($AB$3+1))))</f>
        <v>8.3014587335707049</v>
      </c>
      <c r="AC194" s="59">
        <f ca="1">E194*(2/($AC$3+1))+IF(AC195=0,AVERAGE(E195:OFFSET(E195,$AC$3-1,0))*(1-(2/($AC$3+1))),AC195*(1-(2/($AC$3+1))))</f>
        <v>8.5988065371964684</v>
      </c>
      <c r="AE194" s="58">
        <f t="shared" ca="1" si="133"/>
        <v>0</v>
      </c>
      <c r="AF194" s="58">
        <f t="shared" ca="1" si="109"/>
        <v>0</v>
      </c>
      <c r="AG194" s="58">
        <f t="shared" ca="1" si="110"/>
        <v>0</v>
      </c>
      <c r="AH194" s="58">
        <f t="shared" ca="1" si="143"/>
        <v>141</v>
      </c>
      <c r="AJ194" s="56">
        <f t="shared" ca="1" si="111"/>
        <v>0</v>
      </c>
      <c r="AK194" s="76">
        <f t="shared" ca="1" si="112"/>
        <v>0</v>
      </c>
      <c r="AL194" s="55">
        <f t="shared" ca="1" si="113"/>
        <v>0</v>
      </c>
      <c r="AM194" s="56">
        <f t="shared" ca="1" si="114"/>
        <v>0</v>
      </c>
      <c r="AN194" s="55">
        <f t="shared" ca="1" si="115"/>
        <v>5000</v>
      </c>
      <c r="AO194" s="55">
        <f t="shared" ca="1" si="116"/>
        <v>0</v>
      </c>
      <c r="AP194" s="55">
        <f ca="1">AN194-MAX(AN194:$AN$258)</f>
        <v>0</v>
      </c>
      <c r="AQ194" s="56">
        <f ca="1">(AN194-MAX(AN194:$AN$258))/MAX(AN194:$AN$258)</f>
        <v>0</v>
      </c>
      <c r="AS194" s="55">
        <f t="shared" si="117"/>
        <v>-9.6999999999999531E-2</v>
      </c>
      <c r="AT194" s="55">
        <f t="shared" si="134"/>
        <v>0</v>
      </c>
      <c r="AU194" s="55">
        <f t="shared" si="135"/>
        <v>9.6999999999999531E-2</v>
      </c>
      <c r="AV194" s="55">
        <f ca="1">IF(AV195=0,AVERAGE(AT194:OFFSET(AT194,$AZ$3-1,0)),(AV195*($AZ$3-1)+AT194)/$AZ$3)</f>
        <v>0.10444082861073015</v>
      </c>
      <c r="AW194" s="55">
        <f ca="1">IF(AW195=0,AVERAGE(AU194:OFFSET(AU194,$AZ$3-1,0)),(AW195*($AZ$3-1)+AU194)/$AZ$3)</f>
        <v>0.11688346084317078</v>
      </c>
      <c r="AX194" s="55">
        <f t="shared" ca="1" si="136"/>
        <v>0.89354668194556952</v>
      </c>
      <c r="AY194" s="55"/>
      <c r="AZ194" s="55">
        <f t="shared" ca="1" si="118"/>
        <v>47.189049547353846</v>
      </c>
      <c r="BB194" s="58">
        <f t="shared" ca="1" si="119"/>
        <v>0</v>
      </c>
      <c r="BC194" s="58">
        <f t="shared" ca="1" si="120"/>
        <v>0</v>
      </c>
      <c r="BD194" s="58">
        <f t="shared" ca="1" si="138"/>
        <v>0</v>
      </c>
      <c r="BE194" s="58">
        <f t="shared" ca="1" si="144"/>
        <v>141</v>
      </c>
      <c r="BG194" s="56">
        <f t="shared" ca="1" si="121"/>
        <v>0</v>
      </c>
      <c r="BH194" s="55">
        <f t="shared" ca="1" si="122"/>
        <v>0</v>
      </c>
      <c r="BI194" s="55">
        <f t="shared" ca="1" si="123"/>
        <v>0</v>
      </c>
      <c r="BJ194" s="56">
        <f t="shared" ca="1" si="124"/>
        <v>0</v>
      </c>
      <c r="BK194" s="55">
        <f t="shared" ca="1" si="125"/>
        <v>5000</v>
      </c>
      <c r="BL194" s="55">
        <f t="shared" ca="1" si="126"/>
        <v>0</v>
      </c>
      <c r="BM194" s="55">
        <f ca="1">BK194-MAX(BK194:$BK$258)</f>
        <v>0</v>
      </c>
      <c r="BN194" s="56">
        <f ca="1">(BK194-MAX(BK194:$BK$258))/MAX(BK194:$BK$258)</f>
        <v>0</v>
      </c>
      <c r="BO194" s="17"/>
      <c r="BP194" s="55">
        <f t="shared" ca="1" si="127"/>
        <v>-5.0924350686174407</v>
      </c>
      <c r="BR194" s="58">
        <f t="shared" ca="1" si="141"/>
        <v>0</v>
      </c>
      <c r="BS194" s="58">
        <f t="shared" ca="1" si="128"/>
        <v>0</v>
      </c>
      <c r="BT194" s="58">
        <f t="shared" ca="1" si="139"/>
        <v>0</v>
      </c>
      <c r="BU194" s="58">
        <f t="shared" ca="1" si="129"/>
        <v>141</v>
      </c>
      <c r="BW194" s="56">
        <f t="shared" ca="1" si="130"/>
        <v>0</v>
      </c>
      <c r="BX194" s="76">
        <f t="shared" ca="1" si="131"/>
        <v>0</v>
      </c>
      <c r="BY194" s="55">
        <f t="shared" ca="1" si="140"/>
        <v>0</v>
      </c>
      <c r="BZ194" s="56">
        <f t="shared" ca="1" si="137"/>
        <v>0</v>
      </c>
      <c r="CA194" s="55">
        <f t="shared" ca="1" si="145"/>
        <v>5000</v>
      </c>
      <c r="CB194" s="55">
        <f t="shared" ca="1" si="146"/>
        <v>0</v>
      </c>
      <c r="CC194" s="55">
        <f ca="1">CA194-MAX($CA194:CA$258)</f>
        <v>0</v>
      </c>
      <c r="CD194" s="56">
        <f ca="1">(CA194-MAX($CA194:CA$258))/MAX($CA194:CA$258)</f>
        <v>0</v>
      </c>
    </row>
    <row r="195" spans="1:82" s="58" customFormat="1" x14ac:dyDescent="0.25">
      <c r="A195" s="54">
        <v>43969</v>
      </c>
      <c r="B195" s="55">
        <v>8.1300000000000008</v>
      </c>
      <c r="C195" s="55">
        <v>8.4730000000000008</v>
      </c>
      <c r="D195" s="55">
        <v>8.1150000000000002</v>
      </c>
      <c r="E195" s="55">
        <v>8.4649999999999999</v>
      </c>
      <c r="F195" s="56">
        <f t="shared" si="100"/>
        <v>5.7332000999250621E-2</v>
      </c>
      <c r="G195" s="57"/>
      <c r="H195" s="56"/>
      <c r="I195" s="17"/>
      <c r="J195" s="55">
        <f ca="1">AVERAGE(E195:OFFSET(E195,$J$3-1,0))</f>
        <v>8.2132000000000005</v>
      </c>
      <c r="K195" s="55">
        <f ca="1">AVERAGE(E195:OFFSET(E195,$K$3-1,0))</f>
        <v>8.3645999999999994</v>
      </c>
      <c r="M195" s="58">
        <f t="shared" ca="1" si="132"/>
        <v>0</v>
      </c>
      <c r="N195" s="58">
        <f t="shared" ca="1" si="101"/>
        <v>0</v>
      </c>
      <c r="O195" s="58">
        <f t="shared" ca="1" si="102"/>
        <v>0</v>
      </c>
      <c r="P195" s="58">
        <f t="shared" ca="1" si="142"/>
        <v>4</v>
      </c>
      <c r="R195" s="56">
        <f t="shared" ca="1" si="103"/>
        <v>0</v>
      </c>
      <c r="S195" s="76">
        <f t="shared" ca="1" si="104"/>
        <v>0</v>
      </c>
      <c r="T195" s="55">
        <f t="shared" ca="1" si="105"/>
        <v>0</v>
      </c>
      <c r="U195" s="56">
        <f t="shared" ca="1" si="106"/>
        <v>0</v>
      </c>
      <c r="V195" s="55">
        <f t="shared" ca="1" si="107"/>
        <v>4609.2982536661493</v>
      </c>
      <c r="W195" s="55">
        <f t="shared" ca="1" si="108"/>
        <v>0</v>
      </c>
      <c r="X195" s="55">
        <f ca="1">V195-MAX(V195:$V$258)</f>
        <v>-390.70174633385068</v>
      </c>
      <c r="Y195" s="56">
        <f ca="1">(V195-MAX(V195:$V$258))/MAX(V195:$V$258)</f>
        <v>-7.8140349266770132E-2</v>
      </c>
      <c r="Z195" s="56"/>
      <c r="AA195" s="17"/>
      <c r="AB195" s="55">
        <f ca="1">E195*(2/($AB$3+1))+IF(AB196=0,AVERAGE(E196:OFFSET(E196,$AB$3-1,0))*(1-(2/($AB$3+1))),AB196*(1-(2/($AB$3+1))))</f>
        <v>8.2681881003560544</v>
      </c>
      <c r="AC195" s="59">
        <f ca="1">E195*(2/($AC$3+1))+IF(AC196=0,AVERAGE(E196:OFFSET(E196,$AC$3-1,0))*(1-(2/($AC$3+1))),AC196*(1-(2/($AC$3+1))))</f>
        <v>8.6147242294169146</v>
      </c>
      <c r="AE195" s="58">
        <f t="shared" ca="1" si="133"/>
        <v>0</v>
      </c>
      <c r="AF195" s="58">
        <f t="shared" ca="1" si="109"/>
        <v>0</v>
      </c>
      <c r="AG195" s="58">
        <f t="shared" ca="1" si="110"/>
        <v>0</v>
      </c>
      <c r="AH195" s="58">
        <f t="shared" ca="1" si="143"/>
        <v>140</v>
      </c>
      <c r="AJ195" s="56">
        <f t="shared" ca="1" si="111"/>
        <v>0</v>
      </c>
      <c r="AK195" s="76">
        <f t="shared" ca="1" si="112"/>
        <v>0</v>
      </c>
      <c r="AL195" s="55">
        <f t="shared" ca="1" si="113"/>
        <v>0</v>
      </c>
      <c r="AM195" s="56">
        <f t="shared" ca="1" si="114"/>
        <v>0</v>
      </c>
      <c r="AN195" s="55">
        <f t="shared" ca="1" si="115"/>
        <v>5000</v>
      </c>
      <c r="AO195" s="55">
        <f t="shared" ca="1" si="116"/>
        <v>0</v>
      </c>
      <c r="AP195" s="55">
        <f ca="1">AN195-MAX(AN195:$AN$258)</f>
        <v>0</v>
      </c>
      <c r="AQ195" s="56">
        <f ca="1">(AN195-MAX(AN195:$AN$258))/MAX(AN195:$AN$258)</f>
        <v>0</v>
      </c>
      <c r="AS195" s="55">
        <f t="shared" si="117"/>
        <v>0.45899999999999963</v>
      </c>
      <c r="AT195" s="55">
        <f t="shared" si="134"/>
        <v>0.45899999999999963</v>
      </c>
      <c r="AU195" s="55">
        <f t="shared" si="135"/>
        <v>0</v>
      </c>
      <c r="AV195" s="55">
        <f ca="1">IF(AV196=0,AVERAGE(AT195:OFFSET(AT195,$AZ$3-1,0)),(AV196*($AZ$3-1)+AT195)/$AZ$3)</f>
        <v>0.11247473850386323</v>
      </c>
      <c r="AW195" s="55">
        <f ca="1">IF(AW196=0,AVERAGE(AU195:OFFSET(AU195,$AZ$3-1,0)),(AW196*($AZ$3-1)+AU195)/$AZ$3)</f>
        <v>0.11841295783110703</v>
      </c>
      <c r="AX195" s="55">
        <f t="shared" ca="1" si="136"/>
        <v>0.94985160884408015</v>
      </c>
      <c r="AY195" s="55"/>
      <c r="AZ195" s="55">
        <f t="shared" ca="1" si="118"/>
        <v>48.714045957947306</v>
      </c>
      <c r="BB195" s="58">
        <f t="shared" ca="1" si="119"/>
        <v>0</v>
      </c>
      <c r="BC195" s="58">
        <f t="shared" ca="1" si="120"/>
        <v>0</v>
      </c>
      <c r="BD195" s="58">
        <f t="shared" ca="1" si="138"/>
        <v>0</v>
      </c>
      <c r="BE195" s="58">
        <f t="shared" ca="1" si="144"/>
        <v>140</v>
      </c>
      <c r="BG195" s="56">
        <f t="shared" ca="1" si="121"/>
        <v>0</v>
      </c>
      <c r="BH195" s="55">
        <f t="shared" ca="1" si="122"/>
        <v>0</v>
      </c>
      <c r="BI195" s="55">
        <f t="shared" ca="1" si="123"/>
        <v>0</v>
      </c>
      <c r="BJ195" s="56">
        <f t="shared" ca="1" si="124"/>
        <v>0</v>
      </c>
      <c r="BK195" s="55">
        <f t="shared" ca="1" si="125"/>
        <v>5000</v>
      </c>
      <c r="BL195" s="55">
        <f t="shared" ca="1" si="126"/>
        <v>0</v>
      </c>
      <c r="BM195" s="55">
        <f ca="1">BK195-MAX(BK195:$BK$258)</f>
        <v>0</v>
      </c>
      <c r="BN195" s="56">
        <f ca="1">(BK195-MAX(BK195:$BK$258))/MAX(BK195:$BK$258)</f>
        <v>0</v>
      </c>
      <c r="BO195" s="17"/>
      <c r="BP195" s="55">
        <f t="shared" ca="1" si="127"/>
        <v>-7.6981790426343899</v>
      </c>
      <c r="BR195" s="58">
        <f t="shared" ca="1" si="141"/>
        <v>0</v>
      </c>
      <c r="BS195" s="58">
        <f t="shared" ca="1" si="128"/>
        <v>0</v>
      </c>
      <c r="BT195" s="58">
        <f t="shared" ca="1" si="139"/>
        <v>0</v>
      </c>
      <c r="BU195" s="58">
        <f t="shared" ca="1" si="129"/>
        <v>140</v>
      </c>
      <c r="BW195" s="56">
        <f t="shared" ca="1" si="130"/>
        <v>0</v>
      </c>
      <c r="BX195" s="76">
        <f t="shared" ca="1" si="131"/>
        <v>0</v>
      </c>
      <c r="BY195" s="55">
        <f t="shared" ca="1" si="140"/>
        <v>0</v>
      </c>
      <c r="BZ195" s="56">
        <f t="shared" ca="1" si="137"/>
        <v>0</v>
      </c>
      <c r="CA195" s="55">
        <f t="shared" ca="1" si="145"/>
        <v>5000</v>
      </c>
      <c r="CB195" s="55">
        <f t="shared" ca="1" si="146"/>
        <v>0</v>
      </c>
      <c r="CC195" s="55">
        <f ca="1">CA195-MAX($CA195:CA$258)</f>
        <v>0</v>
      </c>
      <c r="CD195" s="56">
        <f ca="1">(CA195-MAX($CA195:CA$258))/MAX($CA195:CA$258)</f>
        <v>0</v>
      </c>
    </row>
    <row r="196" spans="1:82" s="58" customFormat="1" x14ac:dyDescent="0.25">
      <c r="A196" s="54">
        <v>43966</v>
      </c>
      <c r="B196" s="55">
        <v>8.19</v>
      </c>
      <c r="C196" s="55">
        <v>8.19</v>
      </c>
      <c r="D196" s="55">
        <v>7.94</v>
      </c>
      <c r="E196" s="55">
        <v>8.0060000000000002</v>
      </c>
      <c r="F196" s="56">
        <f t="shared" si="100"/>
        <v>-4.8477315102547491E-3</v>
      </c>
      <c r="G196" s="57"/>
      <c r="H196" s="56"/>
      <c r="I196" s="17"/>
      <c r="J196" s="55">
        <f ca="1">AVERAGE(E196:OFFSET(E196,$J$3-1,0))</f>
        <v>8.2066000000000017</v>
      </c>
      <c r="K196" s="55">
        <f ca="1">AVERAGE(E196:OFFSET(E196,$K$3-1,0))</f>
        <v>8.3566666666666656</v>
      </c>
      <c r="M196" s="58">
        <f t="shared" ca="1" si="132"/>
        <v>0</v>
      </c>
      <c r="N196" s="58">
        <f t="shared" ca="1" si="101"/>
        <v>0</v>
      </c>
      <c r="O196" s="58">
        <f t="shared" ca="1" si="102"/>
        <v>0</v>
      </c>
      <c r="P196" s="58">
        <f t="shared" ca="1" si="142"/>
        <v>3</v>
      </c>
      <c r="R196" s="56">
        <f t="shared" ca="1" si="103"/>
        <v>0</v>
      </c>
      <c r="S196" s="76">
        <f t="shared" ca="1" si="104"/>
        <v>0</v>
      </c>
      <c r="T196" s="55">
        <f t="shared" ca="1" si="105"/>
        <v>0</v>
      </c>
      <c r="U196" s="56">
        <f t="shared" ca="1" si="106"/>
        <v>0</v>
      </c>
      <c r="V196" s="55">
        <f t="shared" ca="1" si="107"/>
        <v>4609.2982536661493</v>
      </c>
      <c r="W196" s="55">
        <f t="shared" ca="1" si="108"/>
        <v>0</v>
      </c>
      <c r="X196" s="55">
        <f ca="1">V196-MAX(V196:$V$258)</f>
        <v>-390.70174633385068</v>
      </c>
      <c r="Y196" s="56">
        <f ca="1">(V196-MAX(V196:$V$258))/MAX(V196:$V$258)</f>
        <v>-7.8140349266770132E-2</v>
      </c>
      <c r="Z196" s="56"/>
      <c r="AA196" s="17"/>
      <c r="AB196" s="55">
        <f ca="1">E196*(2/($AB$3+1))+IF(AB197=0,AVERAGE(E197:OFFSET(E197,$AB$3-1,0))*(1-(2/($AB$3+1))),AB197*(1-(2/($AB$3+1))))</f>
        <v>8.1697821505340809</v>
      </c>
      <c r="AC196" s="59">
        <f ca="1">E196*(2/($AC$3+1))+IF(AC197=0,AVERAGE(E197:OFFSET(E197,$AC$3-1,0))*(1-(2/($AC$3+1))),AC197*(1-(2/($AC$3+1))))</f>
        <v>8.6250500383422182</v>
      </c>
      <c r="AE196" s="58">
        <f t="shared" ca="1" si="133"/>
        <v>0</v>
      </c>
      <c r="AF196" s="58">
        <f t="shared" ca="1" si="109"/>
        <v>0</v>
      </c>
      <c r="AG196" s="58">
        <f t="shared" ca="1" si="110"/>
        <v>0</v>
      </c>
      <c r="AH196" s="58">
        <f t="shared" ca="1" si="143"/>
        <v>139</v>
      </c>
      <c r="AJ196" s="56">
        <f t="shared" ca="1" si="111"/>
        <v>0</v>
      </c>
      <c r="AK196" s="76">
        <f t="shared" ca="1" si="112"/>
        <v>0</v>
      </c>
      <c r="AL196" s="55">
        <f t="shared" ca="1" si="113"/>
        <v>0</v>
      </c>
      <c r="AM196" s="56">
        <f t="shared" ca="1" si="114"/>
        <v>0</v>
      </c>
      <c r="AN196" s="55">
        <f t="shared" ca="1" si="115"/>
        <v>5000</v>
      </c>
      <c r="AO196" s="55">
        <f t="shared" ca="1" si="116"/>
        <v>0</v>
      </c>
      <c r="AP196" s="55">
        <f ca="1">AN196-MAX(AN196:$AN$258)</f>
        <v>0</v>
      </c>
      <c r="AQ196" s="56">
        <f ca="1">(AN196-MAX(AN196:$AN$258))/MAX(AN196:$AN$258)</f>
        <v>0</v>
      </c>
      <c r="AS196" s="55">
        <f t="shared" si="117"/>
        <v>-3.8999999999999702E-2</v>
      </c>
      <c r="AT196" s="55">
        <f t="shared" si="134"/>
        <v>0</v>
      </c>
      <c r="AU196" s="55">
        <f t="shared" si="135"/>
        <v>3.8999999999999702E-2</v>
      </c>
      <c r="AV196" s="55">
        <f ca="1">IF(AV197=0,AVERAGE(AT196:OFFSET(AT196,$AZ$3-1,0)),(AV197*($AZ$3-1)+AT196)/$AZ$3)</f>
        <v>8.5818949158006586E-2</v>
      </c>
      <c r="AW196" s="55">
        <f ca="1">IF(AW197=0,AVERAGE(AU196:OFFSET(AU196,$AZ$3-1,0)),(AW197*($AZ$3-1)+AU196)/$AZ$3)</f>
        <v>0.12752164689503834</v>
      </c>
      <c r="AX196" s="55">
        <f t="shared" ca="1" si="136"/>
        <v>0.67297553982064873</v>
      </c>
      <c r="AY196" s="55"/>
      <c r="AZ196" s="55">
        <f t="shared" ca="1" si="118"/>
        <v>40.226262954973926</v>
      </c>
      <c r="BB196" s="58">
        <f t="shared" ca="1" si="119"/>
        <v>0</v>
      </c>
      <c r="BC196" s="58">
        <f t="shared" ca="1" si="120"/>
        <v>0</v>
      </c>
      <c r="BD196" s="58">
        <f t="shared" ca="1" si="138"/>
        <v>0</v>
      </c>
      <c r="BE196" s="58">
        <f t="shared" ca="1" si="144"/>
        <v>139</v>
      </c>
      <c r="BG196" s="56">
        <f t="shared" ca="1" si="121"/>
        <v>0</v>
      </c>
      <c r="BH196" s="55">
        <f t="shared" ca="1" si="122"/>
        <v>0</v>
      </c>
      <c r="BI196" s="55">
        <f t="shared" ca="1" si="123"/>
        <v>0</v>
      </c>
      <c r="BJ196" s="56">
        <f t="shared" ca="1" si="124"/>
        <v>0</v>
      </c>
      <c r="BK196" s="55">
        <f t="shared" ca="1" si="125"/>
        <v>5000</v>
      </c>
      <c r="BL196" s="55">
        <f t="shared" ca="1" si="126"/>
        <v>0</v>
      </c>
      <c r="BM196" s="55">
        <f ca="1">BK196-MAX(BK196:$BK$258)</f>
        <v>0</v>
      </c>
      <c r="BN196" s="56">
        <f ca="1">(BK196-MAX(BK196:$BK$258))/MAX(BK196:$BK$258)</f>
        <v>0</v>
      </c>
      <c r="BO196" s="17"/>
      <c r="BP196" s="55">
        <f t="shared" ca="1" si="127"/>
        <v>-8.5551113649343318</v>
      </c>
      <c r="BR196" s="58">
        <f t="shared" ca="1" si="141"/>
        <v>0</v>
      </c>
      <c r="BS196" s="58">
        <f t="shared" ca="1" si="128"/>
        <v>0</v>
      </c>
      <c r="BT196" s="58">
        <f t="shared" ca="1" si="139"/>
        <v>0</v>
      </c>
      <c r="BU196" s="58">
        <f t="shared" ca="1" si="129"/>
        <v>139</v>
      </c>
      <c r="BW196" s="56">
        <f t="shared" ca="1" si="130"/>
        <v>0</v>
      </c>
      <c r="BX196" s="76">
        <f t="shared" ca="1" si="131"/>
        <v>0</v>
      </c>
      <c r="BY196" s="55">
        <f t="shared" ca="1" si="140"/>
        <v>0</v>
      </c>
      <c r="BZ196" s="56">
        <f t="shared" ca="1" si="137"/>
        <v>0</v>
      </c>
      <c r="CA196" s="55">
        <f t="shared" ca="1" si="145"/>
        <v>5000</v>
      </c>
      <c r="CB196" s="55">
        <f t="shared" ca="1" si="146"/>
        <v>0</v>
      </c>
      <c r="CC196" s="55">
        <f ca="1">CA196-MAX($CA196:CA$258)</f>
        <v>0</v>
      </c>
      <c r="CD196" s="56">
        <f ca="1">(CA196-MAX($CA196:CA$258))/MAX($CA196:CA$258)</f>
        <v>0</v>
      </c>
    </row>
    <row r="197" spans="1:82" s="58" customFormat="1" x14ac:dyDescent="0.25">
      <c r="A197" s="54">
        <v>43965</v>
      </c>
      <c r="B197" s="55">
        <v>8.0039999999999996</v>
      </c>
      <c r="C197" s="55">
        <v>8.0760000000000005</v>
      </c>
      <c r="D197" s="55">
        <v>7.7480000000000002</v>
      </c>
      <c r="E197" s="55">
        <v>8.0449999999999999</v>
      </c>
      <c r="F197" s="56">
        <f t="shared" ref="F197:F257" si="147">E197/E198-1</f>
        <v>-9.3584533924394586E-3</v>
      </c>
      <c r="G197" s="57"/>
      <c r="H197" s="56"/>
      <c r="I197" s="17"/>
      <c r="J197" s="55">
        <f ca="1">AVERAGE(E197:OFFSET(E197,$J$3-1,0))</f>
        <v>8.3222000000000005</v>
      </c>
      <c r="K197" s="55">
        <f ca="1">AVERAGE(E197:OFFSET(E197,$K$3-1,0))</f>
        <v>8.381733333333333</v>
      </c>
      <c r="M197" s="58">
        <f t="shared" ca="1" si="132"/>
        <v>0</v>
      </c>
      <c r="N197" s="58">
        <f t="shared" ref="N197:N256" ca="1" si="148">IF(AND(O198=1,AND(J198&gt;K198,J197&lt;K197)),1,0)</f>
        <v>1</v>
      </c>
      <c r="O197" s="58">
        <f t="shared" ref="O197:O260" ca="1" si="149">IF(O198-N197&lt;0,0,M197+O198-N197)</f>
        <v>0</v>
      </c>
      <c r="P197" s="58">
        <f t="shared" ca="1" si="142"/>
        <v>2</v>
      </c>
      <c r="R197" s="56">
        <f t="shared" ref="R197:R260" ca="1" si="150">IF(O198=0,0,IF(N197&gt;0,E197/OFFSET(E197,P197,0)-1,0))</f>
        <v>-4.5557005575987741E-2</v>
      </c>
      <c r="S197" s="76">
        <f t="shared" ref="S197:S260" ca="1" si="151">IF(O198=0,0,IF(N197&gt;0,(E197-OFFSET(E197,P197,0))*$F$3,0))</f>
        <v>-0.38400000000000034</v>
      </c>
      <c r="T197" s="55">
        <f t="shared" ref="T197:T225" ca="1" si="152">IF(M197+O197=2,V197/($E197*$F$3),IF(M197+O197=1,T198,0))</f>
        <v>0</v>
      </c>
      <c r="U197" s="56">
        <f t="shared" ref="U197:U225" ca="1" si="153">IF(O198=0,0,$E197/$E198-1)</f>
        <v>-9.3584533924394586E-3</v>
      </c>
      <c r="V197" s="55">
        <f t="shared" ref="V197:V225" ca="1" si="154">V198*(1+U197)</f>
        <v>4609.2982536661493</v>
      </c>
      <c r="W197" s="55">
        <f t="shared" ref="W197:W225" ca="1" si="155">T198*S197</f>
        <v>-220.00876686237453</v>
      </c>
      <c r="X197" s="55">
        <f ca="1">V197-MAX(V197:$V$258)</f>
        <v>-390.70174633385068</v>
      </c>
      <c r="Y197" s="56">
        <f ca="1">(V197-MAX(V197:$V$258))/MAX(V197:$V$258)</f>
        <v>-7.8140349266770132E-2</v>
      </c>
      <c r="Z197" s="56"/>
      <c r="AA197" s="17"/>
      <c r="AB197" s="55">
        <f ca="1">E197*(2/($AB$3+1))+IF(AB198=0,AVERAGE(E198:OFFSET(E198,$AB$3-1,0))*(1-(2/($AB$3+1))),AB198*(1-(2/($AB$3+1))))</f>
        <v>8.2516732258011203</v>
      </c>
      <c r="AC197" s="59">
        <f ca="1">E197*(2/($AC$3+1))+IF(AC198=0,AVERAGE(E198:OFFSET(E198,$AC$3-1,0))*(1-(2/($AC$3+1))),AC198*(1-(2/($AC$3+1))))</f>
        <v>8.6677431444347839</v>
      </c>
      <c r="AE197" s="58">
        <f t="shared" ca="1" si="133"/>
        <v>0</v>
      </c>
      <c r="AF197" s="58">
        <f t="shared" ref="AF197:AF256" ca="1" si="156">IF(AND(AG198=1,AND(AB198&gt;AC198,AB197&lt;AC197)),1,0)</f>
        <v>0</v>
      </c>
      <c r="AG197" s="58">
        <f t="shared" ref="AG197:AG260" ca="1" si="157">IF(AG198-AF197&lt;0,0,AE197+AG198-AF197)</f>
        <v>0</v>
      </c>
      <c r="AH197" s="58">
        <f t="shared" ca="1" si="143"/>
        <v>138</v>
      </c>
      <c r="AJ197" s="56">
        <f t="shared" ref="AJ197:AJ260" ca="1" si="158">IF(AG198=0,0,IF(AF197&gt;0,E197/OFFSET(E197,AH197,0)-1,0))</f>
        <v>0</v>
      </c>
      <c r="AK197" s="76">
        <f t="shared" ref="AK197:AK260" ca="1" si="159">IF(AG198=0,0,IF(AF197&gt;0,$F$3*(E197-OFFSET(E197,AH197,0)),0))</f>
        <v>0</v>
      </c>
      <c r="AL197" s="55">
        <f t="shared" ref="AL197:AL260" ca="1" si="160">IF(AE197+AG197=2,AN197/($E197*$F$3),IF(AE197+AG197=1,AL198,0))</f>
        <v>0</v>
      </c>
      <c r="AM197" s="56">
        <f t="shared" ref="AM197:AM257" ca="1" si="161">IF(AG198=0,0,$E197/$E198-1)</f>
        <v>0</v>
      </c>
      <c r="AN197" s="55">
        <f t="shared" ref="AN197:AN225" ca="1" si="162">AN198*(1+AM197)</f>
        <v>5000</v>
      </c>
      <c r="AO197" s="55">
        <f t="shared" ref="AO197:AO260" ca="1" si="163">AL198*AK197</f>
        <v>0</v>
      </c>
      <c r="AP197" s="55">
        <f ca="1">AN197-MAX(AN197:$AN$258)</f>
        <v>0</v>
      </c>
      <c r="AQ197" s="56">
        <f ca="1">(AN197-MAX(AN197:$AN$258))/MAX(AN197:$AN$258)</f>
        <v>0</v>
      </c>
      <c r="AS197" s="55">
        <f t="shared" ref="AS197:AS260" si="164">E197-E198</f>
        <v>-7.6000000000000512E-2</v>
      </c>
      <c r="AT197" s="55">
        <f t="shared" si="134"/>
        <v>0</v>
      </c>
      <c r="AU197" s="55">
        <f t="shared" si="135"/>
        <v>7.6000000000000512E-2</v>
      </c>
      <c r="AV197" s="55">
        <f ca="1">IF(AV198=0,AVERAGE(AT197:OFFSET(AT197,$AZ$3-1,0)),(AV198*($AZ$3-1)+AT197)/$AZ$3)</f>
        <v>9.2420406785545556E-2</v>
      </c>
      <c r="AW197" s="55">
        <f ca="1">IF(AW198=0,AVERAGE(AU197:OFFSET(AU197,$AZ$3-1,0)),(AW198*($AZ$3-1)+AU197)/$AZ$3)</f>
        <v>0.13433100434850284</v>
      </c>
      <c r="AX197" s="55">
        <f t="shared" ca="1" si="136"/>
        <v>0.68800503081011621</v>
      </c>
      <c r="AY197" s="55"/>
      <c r="AZ197" s="55">
        <f t="shared" ref="AZ197:AZ260" ca="1" si="165">100-100/(AX197+1)</f>
        <v>40.758470398629392</v>
      </c>
      <c r="BB197" s="58">
        <f t="shared" ref="BB197:BB260" ca="1" si="166">IF(AND(AND(AB198&lt;AC198,AB197&gt;AC197),AND(AZ197&gt;$BC$3,AZ197&lt;$BD$3),BK197&lt;&gt;0),1,0)</f>
        <v>0</v>
      </c>
      <c r="BC197" s="58">
        <f t="shared" ref="BC197:BC260" ca="1" si="167">IF(AND(BD198=1,OR(AND(AB198&gt;AC198,AB197&lt;AC197),AND(AZ197&gt;$BH$3,AZ198&gt;$BH$3))),1,0)</f>
        <v>0</v>
      </c>
      <c r="BD197" s="58">
        <f t="shared" ca="1" si="138"/>
        <v>0</v>
      </c>
      <c r="BE197" s="58">
        <f t="shared" ca="1" si="144"/>
        <v>138</v>
      </c>
      <c r="BG197" s="56">
        <f t="shared" ref="BG197:BG260" ca="1" si="168">IF(BD198=0,0,IF(BC197&gt;0,E197/OFFSET(E197,BE197,0)-1,0))</f>
        <v>0</v>
      </c>
      <c r="BH197" s="55">
        <f t="shared" ref="BH197:BH260" ca="1" si="169">IF(BD198=0,0,IF(BC197&gt;0,$F$3*(E197-OFFSET(E197,BE197,0)),0))</f>
        <v>0</v>
      </c>
      <c r="BI197" s="55">
        <f t="shared" ref="BI197:BI260" ca="1" si="170">IF(BB197+BD197=2,BK197/($E197*$F$3),IF(BB197+BD197=1,BI198,0))</f>
        <v>0</v>
      </c>
      <c r="BJ197" s="56">
        <f t="shared" ref="BJ197:BJ257" ca="1" si="171">IF(BD198=0,0,$E197/$E198-1)</f>
        <v>0</v>
      </c>
      <c r="BK197" s="55">
        <f t="shared" ref="BK197:BK225" ca="1" si="172">BK198*(1+BJ197)</f>
        <v>5000</v>
      </c>
      <c r="BL197" s="55">
        <f t="shared" ref="BL197:BL260" ca="1" si="173">BI198*BH197</f>
        <v>0</v>
      </c>
      <c r="BM197" s="55">
        <f ca="1">BK197-MAX(BK197:$BK$258)</f>
        <v>0</v>
      </c>
      <c r="BN197" s="56">
        <f ca="1">(BK197-MAX(BK197:$BK$258))/MAX(BK197:$BK$258)</f>
        <v>0</v>
      </c>
      <c r="BO197" s="17"/>
      <c r="BP197" s="55">
        <f t="shared" ref="BP197:BP260" ca="1" si="174">(E197/OFFSET(E197,$BP$3,0)-1)*100</f>
        <v>-3.5140321420004672</v>
      </c>
      <c r="BR197" s="58">
        <f t="shared" ca="1" si="141"/>
        <v>0</v>
      </c>
      <c r="BS197" s="58">
        <f t="shared" ref="BS197:BS260" ca="1" si="175">IF(AND(BT198=1,OR(AND(AB198&gt;AC198,AB197&lt;AC197),AND(BP197&lt;BP198,BP198&lt;BP199,BP199&lt;BP200))),1,0)</f>
        <v>0</v>
      </c>
      <c r="BT197" s="58">
        <f t="shared" ca="1" si="139"/>
        <v>0</v>
      </c>
      <c r="BU197" s="58">
        <f t="shared" ref="BU197:BU260" ca="1" si="176">IF(BR197=1,0,BU198+1)</f>
        <v>138</v>
      </c>
      <c r="BW197" s="56">
        <f t="shared" ref="BW197:BW260" ca="1" si="177">IF(BT198=0,0,IF(BS197&gt;0,E197/OFFSET(E197,BU197,0)-1,0))</f>
        <v>0</v>
      </c>
      <c r="BX197" s="76">
        <f t="shared" ref="BX197:BX260" ca="1" si="178">IF(BT198=0,0,IF(BS197&gt;0,$F$3*(E197-OFFSET(E197,BU197,0)),0))</f>
        <v>0</v>
      </c>
      <c r="BY197" s="55">
        <f t="shared" ca="1" si="140"/>
        <v>0</v>
      </c>
      <c r="BZ197" s="56">
        <f t="shared" ca="1" si="137"/>
        <v>0</v>
      </c>
      <c r="CA197" s="55">
        <f t="shared" ca="1" si="145"/>
        <v>5000</v>
      </c>
      <c r="CB197" s="55">
        <f t="shared" ca="1" si="146"/>
        <v>0</v>
      </c>
      <c r="CC197" s="55">
        <f ca="1">CA197-MAX($CA197:CA$258)</f>
        <v>0</v>
      </c>
      <c r="CD197" s="56">
        <f ca="1">(CA197-MAX($CA197:CA$258))/MAX($CA197:CA$258)</f>
        <v>0</v>
      </c>
    </row>
    <row r="198" spans="1:82" s="58" customFormat="1" x14ac:dyDescent="0.25">
      <c r="A198" s="54">
        <v>43964</v>
      </c>
      <c r="B198" s="55">
        <v>8.3209999999999997</v>
      </c>
      <c r="C198" s="55">
        <v>8.3209999999999997</v>
      </c>
      <c r="D198" s="55">
        <v>8.1210000000000004</v>
      </c>
      <c r="E198" s="55">
        <v>8.1210000000000004</v>
      </c>
      <c r="F198" s="56">
        <f t="shared" si="147"/>
        <v>-3.6540514889073394E-2</v>
      </c>
      <c r="G198" s="57"/>
      <c r="H198" s="56"/>
      <c r="I198" s="17"/>
      <c r="J198" s="55">
        <f ca="1">AVERAGE(E198:OFFSET(E198,$J$3-1,0))</f>
        <v>8.4163999999999994</v>
      </c>
      <c r="K198" s="55">
        <f ca="1">AVERAGE(E198:OFFSET(E198,$K$3-1,0))</f>
        <v>8.4062999999999981</v>
      </c>
      <c r="M198" s="58">
        <f t="shared" ref="M198:M261" ca="1" si="179">IF(AND(J199&lt;K199,J198&gt;K198,V198&lt;&gt;0),1,0)</f>
        <v>0</v>
      </c>
      <c r="N198" s="58">
        <f t="shared" ca="1" si="148"/>
        <v>0</v>
      </c>
      <c r="O198" s="58">
        <f t="shared" ca="1" si="149"/>
        <v>1</v>
      </c>
      <c r="P198" s="58">
        <f t="shared" ca="1" si="142"/>
        <v>1</v>
      </c>
      <c r="R198" s="56">
        <f t="shared" ca="1" si="150"/>
        <v>0</v>
      </c>
      <c r="S198" s="76">
        <f t="shared" ca="1" si="151"/>
        <v>0</v>
      </c>
      <c r="T198" s="55">
        <f t="shared" ca="1" si="152"/>
        <v>572.93949703743317</v>
      </c>
      <c r="U198" s="56">
        <f t="shared" ca="1" si="153"/>
        <v>-3.6540514889073394E-2</v>
      </c>
      <c r="V198" s="55">
        <f t="shared" ca="1" si="154"/>
        <v>4652.8416554409951</v>
      </c>
      <c r="W198" s="55">
        <f t="shared" ca="1" si="155"/>
        <v>0</v>
      </c>
      <c r="X198" s="55">
        <f ca="1">V198-MAX(V198:$V$258)</f>
        <v>-347.15834455900495</v>
      </c>
      <c r="Y198" s="56">
        <f ca="1">(V198-MAX(V198:$V$258))/MAX(V198:$V$258)</f>
        <v>-6.9431668911800984E-2</v>
      </c>
      <c r="Z198" s="56"/>
      <c r="AA198" s="17"/>
      <c r="AB198" s="55">
        <f ca="1">E198*(2/($AB$3+1))+IF(AB199=0,AVERAGE(E199:OFFSET(E199,$AB$3-1,0))*(1-(2/($AB$3+1))),AB199*(1-(2/($AB$3+1))))</f>
        <v>8.3550098387016796</v>
      </c>
      <c r="AC198" s="59">
        <f ca="1">E198*(2/($AC$3+1))+IF(AC199=0,AVERAGE(E199:OFFSET(E199,$AC$3-1,0))*(1-(2/($AC$3+1))),AC199*(1-(2/($AC$3+1))))</f>
        <v>8.7106909474992502</v>
      </c>
      <c r="AE198" s="58">
        <f t="shared" ref="AE198:AE261" ca="1" si="180">IF(AND(AB199&lt;AC199,AB198&gt;AC198,AN198&lt;&gt;0),1,0)</f>
        <v>0</v>
      </c>
      <c r="AF198" s="58">
        <f t="shared" ca="1" si="156"/>
        <v>0</v>
      </c>
      <c r="AG198" s="58">
        <f t="shared" ca="1" si="157"/>
        <v>0</v>
      </c>
      <c r="AH198" s="58">
        <f t="shared" ca="1" si="143"/>
        <v>137</v>
      </c>
      <c r="AJ198" s="56">
        <f t="shared" ca="1" si="158"/>
        <v>0</v>
      </c>
      <c r="AK198" s="76">
        <f t="shared" ca="1" si="159"/>
        <v>0</v>
      </c>
      <c r="AL198" s="55">
        <f t="shared" ca="1" si="160"/>
        <v>0</v>
      </c>
      <c r="AM198" s="56">
        <f t="shared" ca="1" si="161"/>
        <v>0</v>
      </c>
      <c r="AN198" s="55">
        <f t="shared" ca="1" si="162"/>
        <v>5000</v>
      </c>
      <c r="AO198" s="55">
        <f t="shared" ca="1" si="163"/>
        <v>0</v>
      </c>
      <c r="AP198" s="55">
        <f ca="1">AN198-MAX(AN198:$AN$258)</f>
        <v>0</v>
      </c>
      <c r="AQ198" s="56">
        <f ca="1">(AN198-MAX(AN198:$AN$258))/MAX(AN198:$AN$258)</f>
        <v>0</v>
      </c>
      <c r="AS198" s="55">
        <f t="shared" si="164"/>
        <v>-0.30799999999999983</v>
      </c>
      <c r="AT198" s="55">
        <f t="shared" ref="AT198:AT261" si="181">IF(AS198&gt;0,AS198,0)</f>
        <v>0</v>
      </c>
      <c r="AU198" s="55">
        <f t="shared" ref="AU198:AU261" si="182">ABS(IF(AS198&lt;0,AS198,0))</f>
        <v>0.30799999999999983</v>
      </c>
      <c r="AV198" s="55">
        <f ca="1">IF(AV199=0,AVERAGE(AT198:OFFSET(AT198,$AZ$3-1,0)),(AV199*($AZ$3-1)+AT198)/$AZ$3)</f>
        <v>9.9529668845972141E-2</v>
      </c>
      <c r="AW198" s="55">
        <f ca="1">IF(AW199=0,AVERAGE(AU198:OFFSET(AU198,$AZ$3-1,0)),(AW199*($AZ$3-1)+AU198)/$AZ$3)</f>
        <v>0.13881800468300301</v>
      </c>
      <c r="AX198" s="55">
        <f t="shared" ref="AX198:AX261" ca="1" si="183">AV198/AW198</f>
        <v>0.71697953787228463</v>
      </c>
      <c r="AY198" s="55"/>
      <c r="AZ198" s="55">
        <f t="shared" ca="1" si="165"/>
        <v>41.758187681186932</v>
      </c>
      <c r="BB198" s="58">
        <f t="shared" ca="1" si="166"/>
        <v>0</v>
      </c>
      <c r="BC198" s="58">
        <f t="shared" ca="1" si="167"/>
        <v>0</v>
      </c>
      <c r="BD198" s="58">
        <f t="shared" ca="1" si="138"/>
        <v>0</v>
      </c>
      <c r="BE198" s="58">
        <f t="shared" ca="1" si="144"/>
        <v>137</v>
      </c>
      <c r="BG198" s="56">
        <f t="shared" ca="1" si="168"/>
        <v>0</v>
      </c>
      <c r="BH198" s="55">
        <f t="shared" ca="1" si="169"/>
        <v>0</v>
      </c>
      <c r="BI198" s="55">
        <f t="shared" ca="1" si="170"/>
        <v>0</v>
      </c>
      <c r="BJ198" s="56">
        <f t="shared" ca="1" si="171"/>
        <v>0</v>
      </c>
      <c r="BK198" s="55">
        <f t="shared" ca="1" si="172"/>
        <v>5000</v>
      </c>
      <c r="BL198" s="55">
        <f t="shared" ca="1" si="173"/>
        <v>0</v>
      </c>
      <c r="BM198" s="55">
        <f ca="1">BK198-MAX(BK198:$BK$258)</f>
        <v>0</v>
      </c>
      <c r="BN198" s="56">
        <f ca="1">(BK198-MAX(BK198:$BK$258))/MAX(BK198:$BK$258)</f>
        <v>0</v>
      </c>
      <c r="BO198" s="17"/>
      <c r="BP198" s="55">
        <f t="shared" ca="1" si="174"/>
        <v>0.94468614045992716</v>
      </c>
      <c r="BR198" s="58">
        <f t="shared" ca="1" si="141"/>
        <v>0</v>
      </c>
      <c r="BS198" s="58">
        <f t="shared" ca="1" si="175"/>
        <v>0</v>
      </c>
      <c r="BT198" s="58">
        <f t="shared" ca="1" si="139"/>
        <v>0</v>
      </c>
      <c r="BU198" s="58">
        <f t="shared" ca="1" si="176"/>
        <v>137</v>
      </c>
      <c r="BW198" s="56">
        <f t="shared" ca="1" si="177"/>
        <v>0</v>
      </c>
      <c r="BX198" s="76">
        <f t="shared" ca="1" si="178"/>
        <v>0</v>
      </c>
      <c r="BY198" s="55">
        <f t="shared" ca="1" si="140"/>
        <v>0</v>
      </c>
      <c r="BZ198" s="56">
        <f t="shared" ref="BZ198:BZ257" ca="1" si="184">IF(BT199=0,0,$E198/$E199-1)</f>
        <v>0</v>
      </c>
      <c r="CA198" s="55">
        <f t="shared" ca="1" si="145"/>
        <v>5000</v>
      </c>
      <c r="CB198" s="55">
        <f t="shared" ca="1" si="146"/>
        <v>0</v>
      </c>
      <c r="CC198" s="55">
        <f ca="1">CA198-MAX($CA198:CA$258)</f>
        <v>0</v>
      </c>
      <c r="CD198" s="56">
        <f ca="1">(CA198-MAX($CA198:CA$258))/MAX($CA198:CA$258)</f>
        <v>0</v>
      </c>
    </row>
    <row r="199" spans="1:82" s="58" customFormat="1" x14ac:dyDescent="0.25">
      <c r="A199" s="54">
        <v>43963</v>
      </c>
      <c r="B199" s="55">
        <v>8.3740000000000006</v>
      </c>
      <c r="C199" s="55">
        <v>8.52</v>
      </c>
      <c r="D199" s="55">
        <v>8.3740000000000006</v>
      </c>
      <c r="E199" s="55">
        <v>8.4290000000000003</v>
      </c>
      <c r="F199" s="56">
        <f t="shared" si="147"/>
        <v>-3.5578747628084439E-4</v>
      </c>
      <c r="G199" s="57"/>
      <c r="H199" s="56"/>
      <c r="I199" s="17"/>
      <c r="J199" s="55">
        <f ca="1">AVERAGE(E199:OFFSET(E199,$J$3-1,0))</f>
        <v>8.4626000000000001</v>
      </c>
      <c r="K199" s="55">
        <f ca="1">AVERAGE(E199:OFFSET(E199,$K$3-1,0))</f>
        <v>8.4386333333333337</v>
      </c>
      <c r="M199" s="58">
        <f t="shared" ca="1" si="179"/>
        <v>1</v>
      </c>
      <c r="N199" s="58">
        <f t="shared" ca="1" si="148"/>
        <v>0</v>
      </c>
      <c r="O199" s="58">
        <f t="shared" ca="1" si="149"/>
        <v>1</v>
      </c>
      <c r="P199" s="58">
        <f t="shared" ca="1" si="142"/>
        <v>0</v>
      </c>
      <c r="R199" s="56">
        <f t="shared" ca="1" si="150"/>
        <v>0</v>
      </c>
      <c r="S199" s="76">
        <f t="shared" ca="1" si="151"/>
        <v>0</v>
      </c>
      <c r="T199" s="55">
        <f t="shared" ca="1" si="152"/>
        <v>572.93949703743317</v>
      </c>
      <c r="U199" s="56">
        <f t="shared" ca="1" si="153"/>
        <v>0</v>
      </c>
      <c r="V199" s="55">
        <f t="shared" ca="1" si="154"/>
        <v>4829.3070205285239</v>
      </c>
      <c r="W199" s="55">
        <f t="shared" ca="1" si="155"/>
        <v>0</v>
      </c>
      <c r="X199" s="55">
        <f ca="1">V199-MAX(V199:$V$258)</f>
        <v>-170.69297947147606</v>
      </c>
      <c r="Y199" s="56">
        <f ca="1">(V199-MAX(V199:$V$258))/MAX(V199:$V$258)</f>
        <v>-3.4138595894295215E-2</v>
      </c>
      <c r="Z199" s="56"/>
      <c r="AA199" s="17"/>
      <c r="AB199" s="55">
        <f ca="1">E199*(2/($AB$3+1))+IF(AB200=0,AVERAGE(E200:OFFSET(E200,$AB$3-1,0))*(1-(2/($AB$3+1))),AB200*(1-(2/($AB$3+1))))</f>
        <v>8.47201475805252</v>
      </c>
      <c r="AC199" s="59">
        <f ca="1">E199*(2/($AC$3+1))+IF(AC200=0,AVERAGE(E200:OFFSET(E200,$AC$3-1,0))*(1-(2/($AC$3+1))),AC200*(1-(2/($AC$3+1))))</f>
        <v>8.7513592887060945</v>
      </c>
      <c r="AE199" s="58">
        <f t="shared" ca="1" si="180"/>
        <v>0</v>
      </c>
      <c r="AF199" s="58">
        <f t="shared" ca="1" si="156"/>
        <v>0</v>
      </c>
      <c r="AG199" s="58">
        <f t="shared" ca="1" si="157"/>
        <v>0</v>
      </c>
      <c r="AH199" s="58">
        <f t="shared" ca="1" si="143"/>
        <v>136</v>
      </c>
      <c r="AJ199" s="56">
        <f t="shared" ca="1" si="158"/>
        <v>0</v>
      </c>
      <c r="AK199" s="76">
        <f t="shared" ca="1" si="159"/>
        <v>0</v>
      </c>
      <c r="AL199" s="55">
        <f t="shared" ca="1" si="160"/>
        <v>0</v>
      </c>
      <c r="AM199" s="56">
        <f t="shared" ca="1" si="161"/>
        <v>0</v>
      </c>
      <c r="AN199" s="55">
        <f t="shared" ca="1" si="162"/>
        <v>5000</v>
      </c>
      <c r="AO199" s="55">
        <f t="shared" ca="1" si="163"/>
        <v>0</v>
      </c>
      <c r="AP199" s="55">
        <f ca="1">AN199-MAX(AN199:$AN$258)</f>
        <v>0</v>
      </c>
      <c r="AQ199" s="56">
        <f ca="1">(AN199-MAX(AN199:$AN$258))/MAX(AN199:$AN$258)</f>
        <v>0</v>
      </c>
      <c r="AS199" s="55">
        <f t="shared" si="164"/>
        <v>-3.0000000000001137E-3</v>
      </c>
      <c r="AT199" s="55">
        <f t="shared" si="181"/>
        <v>0</v>
      </c>
      <c r="AU199" s="55">
        <f t="shared" si="182"/>
        <v>3.0000000000001137E-3</v>
      </c>
      <c r="AV199" s="55">
        <f ca="1">IF(AV200=0,AVERAGE(AT199:OFFSET(AT199,$AZ$3-1,0)),(AV200*($AZ$3-1)+AT199)/$AZ$3)</f>
        <v>0.10718579721873923</v>
      </c>
      <c r="AW199" s="55">
        <f ca="1">IF(AW200=0,AVERAGE(AU199:OFFSET(AU199,$AZ$3-1,0)),(AW200*($AZ$3-1)+AU199)/$AZ$3)</f>
        <v>0.12580400504323402</v>
      </c>
      <c r="AX199" s="55">
        <f t="shared" ca="1" si="183"/>
        <v>0.85200623924416063</v>
      </c>
      <c r="AY199" s="55"/>
      <c r="AZ199" s="55">
        <f t="shared" ca="1" si="165"/>
        <v>46.004501561068217</v>
      </c>
      <c r="BB199" s="58">
        <f t="shared" ca="1" si="166"/>
        <v>0</v>
      </c>
      <c r="BC199" s="58">
        <f t="shared" ca="1" si="167"/>
        <v>0</v>
      </c>
      <c r="BD199" s="58">
        <f t="shared" ref="BD199:BD262" ca="1" si="185">IF(BD200-BC199&lt;0,0,BB199+BD200-BC199)</f>
        <v>0</v>
      </c>
      <c r="BE199" s="58">
        <f t="shared" ca="1" si="144"/>
        <v>136</v>
      </c>
      <c r="BG199" s="56">
        <f t="shared" ca="1" si="168"/>
        <v>0</v>
      </c>
      <c r="BH199" s="55">
        <f t="shared" ca="1" si="169"/>
        <v>0</v>
      </c>
      <c r="BI199" s="55">
        <f t="shared" ca="1" si="170"/>
        <v>0</v>
      </c>
      <c r="BJ199" s="56">
        <f t="shared" ca="1" si="171"/>
        <v>0</v>
      </c>
      <c r="BK199" s="55">
        <f t="shared" ca="1" si="172"/>
        <v>5000</v>
      </c>
      <c r="BL199" s="55">
        <f t="shared" ca="1" si="173"/>
        <v>0</v>
      </c>
      <c r="BM199" s="55">
        <f ca="1">BK199-MAX(BK199:$BK$258)</f>
        <v>0</v>
      </c>
      <c r="BN199" s="56">
        <f ca="1">(BK199-MAX(BK199:$BK$258))/MAX(BK199:$BK$258)</f>
        <v>0</v>
      </c>
      <c r="BO199" s="17"/>
      <c r="BP199" s="55">
        <f t="shared" ca="1" si="174"/>
        <v>2.2812765441087235</v>
      </c>
      <c r="BR199" s="58">
        <f t="shared" ca="1" si="141"/>
        <v>0</v>
      </c>
      <c r="BS199" s="58">
        <f t="shared" ca="1" si="175"/>
        <v>0</v>
      </c>
      <c r="BT199" s="58">
        <f t="shared" ref="BT199:BT262" ca="1" si="186">IF(BT200-BS199&lt;0,0,BR199+BT200-BS199)</f>
        <v>0</v>
      </c>
      <c r="BU199" s="58">
        <f t="shared" ca="1" si="176"/>
        <v>136</v>
      </c>
      <c r="BW199" s="56">
        <f t="shared" ca="1" si="177"/>
        <v>0</v>
      </c>
      <c r="BX199" s="76">
        <f t="shared" ca="1" si="178"/>
        <v>0</v>
      </c>
      <c r="BY199" s="55">
        <f t="shared" ref="BY199:BY262" ca="1" si="187">IF(BR199+BT199=2,CA199/($E199*$F$3),IF(BR199+BT199=1,BY200,0))</f>
        <v>0</v>
      </c>
      <c r="BZ199" s="56">
        <f t="shared" ca="1" si="184"/>
        <v>0</v>
      </c>
      <c r="CA199" s="55">
        <f t="shared" ca="1" si="145"/>
        <v>5000</v>
      </c>
      <c r="CB199" s="55">
        <f t="shared" ca="1" si="146"/>
        <v>0</v>
      </c>
      <c r="CC199" s="55">
        <f ca="1">CA199-MAX($CA199:CA$258)</f>
        <v>0</v>
      </c>
      <c r="CD199" s="56">
        <f ca="1">(CA199-MAX($CA199:CA$258))/MAX($CA199:CA$258)</f>
        <v>0</v>
      </c>
    </row>
    <row r="200" spans="1:82" s="58" customFormat="1" x14ac:dyDescent="0.25">
      <c r="A200" s="54">
        <v>43962</v>
      </c>
      <c r="B200" s="55">
        <v>8.7050000000000001</v>
      </c>
      <c r="C200" s="55">
        <v>8.7189999999999994</v>
      </c>
      <c r="D200" s="55">
        <v>8.3940000000000001</v>
      </c>
      <c r="E200" s="55">
        <v>8.4320000000000004</v>
      </c>
      <c r="F200" s="56">
        <f t="shared" si="147"/>
        <v>-1.7707362534948645E-2</v>
      </c>
      <c r="G200" s="57"/>
      <c r="H200" s="56"/>
      <c r="I200" s="17"/>
      <c r="J200" s="55">
        <f ca="1">AVERAGE(E200:OFFSET(E200,$J$3-1,0))</f>
        <v>8.4740000000000002</v>
      </c>
      <c r="K200" s="55">
        <f ca="1">AVERAGE(E200:OFFSET(E200,$K$3-1,0))</f>
        <v>8.4776333333333334</v>
      </c>
      <c r="M200" s="58">
        <f t="shared" ca="1" si="179"/>
        <v>0</v>
      </c>
      <c r="N200" s="58">
        <f t="shared" ca="1" si="148"/>
        <v>0</v>
      </c>
      <c r="O200" s="58">
        <f t="shared" ca="1" si="149"/>
        <v>0</v>
      </c>
      <c r="P200" s="58">
        <f t="shared" ca="1" si="142"/>
        <v>6</v>
      </c>
      <c r="R200" s="56">
        <f t="shared" ca="1" si="150"/>
        <v>0</v>
      </c>
      <c r="S200" s="76">
        <f t="shared" ca="1" si="151"/>
        <v>0</v>
      </c>
      <c r="T200" s="55">
        <f t="shared" ca="1" si="152"/>
        <v>0</v>
      </c>
      <c r="U200" s="56">
        <f t="shared" ca="1" si="153"/>
        <v>0</v>
      </c>
      <c r="V200" s="55">
        <f t="shared" ca="1" si="154"/>
        <v>4829.3070205285239</v>
      </c>
      <c r="W200" s="55">
        <f t="shared" ca="1" si="155"/>
        <v>0</v>
      </c>
      <c r="X200" s="55">
        <f ca="1">V200-MAX(V200:$V$258)</f>
        <v>-170.69297947147606</v>
      </c>
      <c r="Y200" s="56">
        <f ca="1">(V200-MAX(V200:$V$258))/MAX(V200:$V$258)</f>
        <v>-3.4138595894295215E-2</v>
      </c>
      <c r="Z200" s="56"/>
      <c r="AA200" s="17"/>
      <c r="AB200" s="55">
        <f ca="1">E200*(2/($AB$3+1))+IF(AB201=0,AVERAGE(E201:OFFSET(E201,$AB$3-1,0))*(1-(2/($AB$3+1))),AB201*(1-(2/($AB$3+1))))</f>
        <v>8.4935221370787808</v>
      </c>
      <c r="AC200" s="59">
        <f ca="1">E200*(2/($AC$3+1))+IF(AC201=0,AVERAGE(E201:OFFSET(E201,$AC$3-1,0))*(1-(2/($AC$3+1))),AC201*(1-(2/($AC$3+1))))</f>
        <v>8.7735909637892728</v>
      </c>
      <c r="AE200" s="58">
        <f t="shared" ca="1" si="180"/>
        <v>0</v>
      </c>
      <c r="AF200" s="58">
        <f t="shared" ca="1" si="156"/>
        <v>0</v>
      </c>
      <c r="AG200" s="58">
        <f t="shared" ca="1" si="157"/>
        <v>0</v>
      </c>
      <c r="AH200" s="58">
        <f t="shared" ca="1" si="143"/>
        <v>135</v>
      </c>
      <c r="AJ200" s="56">
        <f t="shared" ca="1" si="158"/>
        <v>0</v>
      </c>
      <c r="AK200" s="76">
        <f t="shared" ca="1" si="159"/>
        <v>0</v>
      </c>
      <c r="AL200" s="55">
        <f t="shared" ca="1" si="160"/>
        <v>0</v>
      </c>
      <c r="AM200" s="56">
        <f t="shared" ca="1" si="161"/>
        <v>0</v>
      </c>
      <c r="AN200" s="55">
        <f t="shared" ca="1" si="162"/>
        <v>5000</v>
      </c>
      <c r="AO200" s="55">
        <f t="shared" ca="1" si="163"/>
        <v>0</v>
      </c>
      <c r="AP200" s="55">
        <f ca="1">AN200-MAX(AN200:$AN$258)</f>
        <v>0</v>
      </c>
      <c r="AQ200" s="56">
        <f ca="1">(AN200-MAX(AN200:$AN$258))/MAX(AN200:$AN$258)</f>
        <v>0</v>
      </c>
      <c r="AS200" s="55">
        <f t="shared" si="164"/>
        <v>-0.15199999999999925</v>
      </c>
      <c r="AT200" s="55">
        <f t="shared" si="181"/>
        <v>0</v>
      </c>
      <c r="AU200" s="55">
        <f t="shared" si="182"/>
        <v>0.15199999999999925</v>
      </c>
      <c r="AV200" s="55">
        <f ca="1">IF(AV201=0,AVERAGE(AT200:OFFSET(AT200,$AZ$3-1,0)),(AV201*($AZ$3-1)+AT200)/$AZ$3)</f>
        <v>0.11543085854325764</v>
      </c>
      <c r="AW200" s="55">
        <f ca="1">IF(AW201=0,AVERAGE(AU200:OFFSET(AU200,$AZ$3-1,0)),(AW201*($AZ$3-1)+AU200)/$AZ$3)</f>
        <v>0.13525046696963663</v>
      </c>
      <c r="AX200" s="55">
        <f t="shared" ca="1" si="183"/>
        <v>0.85345996305633132</v>
      </c>
      <c r="AY200" s="55"/>
      <c r="AZ200" s="55">
        <f t="shared" ca="1" si="165"/>
        <v>46.046851837521594</v>
      </c>
      <c r="BB200" s="58">
        <f t="shared" ca="1" si="166"/>
        <v>0</v>
      </c>
      <c r="BC200" s="58">
        <f t="shared" ca="1" si="167"/>
        <v>0</v>
      </c>
      <c r="BD200" s="58">
        <f t="shared" ca="1" si="185"/>
        <v>0</v>
      </c>
      <c r="BE200" s="58">
        <f t="shared" ca="1" si="144"/>
        <v>135</v>
      </c>
      <c r="BG200" s="56">
        <f t="shared" ca="1" si="168"/>
        <v>0</v>
      </c>
      <c r="BH200" s="55">
        <f t="shared" ca="1" si="169"/>
        <v>0</v>
      </c>
      <c r="BI200" s="55">
        <f t="shared" ca="1" si="170"/>
        <v>0</v>
      </c>
      <c r="BJ200" s="56">
        <f t="shared" ca="1" si="171"/>
        <v>0</v>
      </c>
      <c r="BK200" s="55">
        <f t="shared" ca="1" si="172"/>
        <v>5000</v>
      </c>
      <c r="BL200" s="55">
        <f t="shared" ca="1" si="173"/>
        <v>0</v>
      </c>
      <c r="BM200" s="55">
        <f ca="1">BK200-MAX(BK200:$BK$258)</f>
        <v>0</v>
      </c>
      <c r="BN200" s="56">
        <f ca="1">(BK200-MAX(BK200:$BK$258))/MAX(BK200:$BK$258)</f>
        <v>0</v>
      </c>
      <c r="BO200" s="17"/>
      <c r="BP200" s="55">
        <f t="shared" ca="1" si="174"/>
        <v>5.2947052947053042</v>
      </c>
      <c r="BR200" s="58">
        <f t="shared" ref="BR200:BR263" ca="1" si="188">IF(AND(AND(AB201&lt;AC201,AB200&gt;AC200),AND(BP200&gt;$BS$3),CA200&lt;&gt;0),1,0)</f>
        <v>0</v>
      </c>
      <c r="BS200" s="58">
        <f t="shared" ca="1" si="175"/>
        <v>0</v>
      </c>
      <c r="BT200" s="58">
        <f t="shared" ca="1" si="186"/>
        <v>0</v>
      </c>
      <c r="BU200" s="58">
        <f t="shared" ca="1" si="176"/>
        <v>135</v>
      </c>
      <c r="BW200" s="56">
        <f t="shared" ca="1" si="177"/>
        <v>0</v>
      </c>
      <c r="BX200" s="76">
        <f t="shared" ca="1" si="178"/>
        <v>0</v>
      </c>
      <c r="BY200" s="55">
        <f t="shared" ca="1" si="187"/>
        <v>0</v>
      </c>
      <c r="BZ200" s="56">
        <f t="shared" ca="1" si="184"/>
        <v>0</v>
      </c>
      <c r="CA200" s="55">
        <f t="shared" ca="1" si="145"/>
        <v>5000</v>
      </c>
      <c r="CB200" s="55">
        <f t="shared" ca="1" si="146"/>
        <v>0</v>
      </c>
      <c r="CC200" s="55">
        <f ca="1">CA200-MAX($CA200:CA$258)</f>
        <v>0</v>
      </c>
      <c r="CD200" s="56">
        <f ca="1">(CA200-MAX($CA200:CA$258))/MAX($CA200:CA$258)</f>
        <v>0</v>
      </c>
    </row>
    <row r="201" spans="1:82" s="58" customFormat="1" x14ac:dyDescent="0.25">
      <c r="A201" s="54">
        <v>43959</v>
      </c>
      <c r="B201" s="55">
        <v>8.6300000000000008</v>
      </c>
      <c r="C201" s="55">
        <v>8.6300000000000008</v>
      </c>
      <c r="D201" s="55">
        <v>8.52</v>
      </c>
      <c r="E201" s="55">
        <v>8.5839999999999996</v>
      </c>
      <c r="F201" s="56">
        <f t="shared" si="147"/>
        <v>7.9849694692344375E-3</v>
      </c>
      <c r="G201" s="57"/>
      <c r="H201" s="56"/>
      <c r="I201" s="17"/>
      <c r="J201" s="55">
        <f ca="1">AVERAGE(E201:OFFSET(E201,$J$3-1,0))</f>
        <v>8.4564000000000004</v>
      </c>
      <c r="K201" s="55">
        <f ca="1">AVERAGE(E201:OFFSET(E201,$K$3-1,0))</f>
        <v>8.5098333333333347</v>
      </c>
      <c r="M201" s="58">
        <f t="shared" ca="1" si="179"/>
        <v>0</v>
      </c>
      <c r="N201" s="58">
        <f t="shared" ca="1" si="148"/>
        <v>0</v>
      </c>
      <c r="O201" s="58">
        <f t="shared" ca="1" si="149"/>
        <v>0</v>
      </c>
      <c r="P201" s="58">
        <f t="shared" ca="1" si="142"/>
        <v>5</v>
      </c>
      <c r="R201" s="56">
        <f t="shared" ca="1" si="150"/>
        <v>0</v>
      </c>
      <c r="S201" s="76">
        <f t="shared" ca="1" si="151"/>
        <v>0</v>
      </c>
      <c r="T201" s="55">
        <f t="shared" ca="1" si="152"/>
        <v>0</v>
      </c>
      <c r="U201" s="56">
        <f t="shared" ca="1" si="153"/>
        <v>0</v>
      </c>
      <c r="V201" s="55">
        <f t="shared" ca="1" si="154"/>
        <v>4829.3070205285239</v>
      </c>
      <c r="W201" s="55">
        <f t="shared" ca="1" si="155"/>
        <v>0</v>
      </c>
      <c r="X201" s="55">
        <f ca="1">V201-MAX(V201:$V$258)</f>
        <v>-170.69297947147606</v>
      </c>
      <c r="Y201" s="56">
        <f ca="1">(V201-MAX(V201:$V$258))/MAX(V201:$V$258)</f>
        <v>-3.4138595894295215E-2</v>
      </c>
      <c r="Z201" s="56"/>
      <c r="AA201" s="17"/>
      <c r="AB201" s="55">
        <f ca="1">E201*(2/($AB$3+1))+IF(AB202=0,AVERAGE(E202:OFFSET(E202,$AB$3-1,0))*(1-(2/($AB$3+1))),AB202*(1-(2/($AB$3+1))))</f>
        <v>8.5242832056181701</v>
      </c>
      <c r="AC201" s="59">
        <f ca="1">E201*(2/($AC$3+1))+IF(AC202=0,AVERAGE(E202:OFFSET(E202,$AC$3-1,0))*(1-(2/($AC$3+1))),AC202*(1-(2/($AC$3+1))))</f>
        <v>8.7971489612919793</v>
      </c>
      <c r="AE201" s="58">
        <f t="shared" ca="1" si="180"/>
        <v>0</v>
      </c>
      <c r="AF201" s="58">
        <f t="shared" ca="1" si="156"/>
        <v>0</v>
      </c>
      <c r="AG201" s="58">
        <f t="shared" ca="1" si="157"/>
        <v>0</v>
      </c>
      <c r="AH201" s="58">
        <f t="shared" ca="1" si="143"/>
        <v>134</v>
      </c>
      <c r="AJ201" s="56">
        <f t="shared" ca="1" si="158"/>
        <v>0</v>
      </c>
      <c r="AK201" s="76">
        <f t="shared" ca="1" si="159"/>
        <v>0</v>
      </c>
      <c r="AL201" s="55">
        <f t="shared" ca="1" si="160"/>
        <v>0</v>
      </c>
      <c r="AM201" s="56">
        <f t="shared" ca="1" si="161"/>
        <v>0</v>
      </c>
      <c r="AN201" s="55">
        <f t="shared" ca="1" si="162"/>
        <v>5000</v>
      </c>
      <c r="AO201" s="55">
        <f t="shared" ca="1" si="163"/>
        <v>0</v>
      </c>
      <c r="AP201" s="55">
        <f ca="1">AN201-MAX(AN201:$AN$258)</f>
        <v>0</v>
      </c>
      <c r="AQ201" s="56">
        <f ca="1">(AN201-MAX(AN201:$AN$258))/MAX(AN201:$AN$258)</f>
        <v>0</v>
      </c>
      <c r="AS201" s="55">
        <f t="shared" si="164"/>
        <v>6.7999999999999616E-2</v>
      </c>
      <c r="AT201" s="55">
        <f t="shared" si="181"/>
        <v>6.7999999999999616E-2</v>
      </c>
      <c r="AU201" s="55">
        <f t="shared" si="182"/>
        <v>0</v>
      </c>
      <c r="AV201" s="55">
        <f ca="1">IF(AV202=0,AVERAGE(AT201:OFFSET(AT201,$AZ$3-1,0)),(AV202*($AZ$3-1)+AT201)/$AZ$3)</f>
        <v>0.12431015535427747</v>
      </c>
      <c r="AW201" s="55">
        <f ca="1">IF(AW202=0,AVERAGE(AU201:OFFSET(AU201,$AZ$3-1,0)),(AW202*($AZ$3-1)+AU201)/$AZ$3)</f>
        <v>0.13396204135191644</v>
      </c>
      <c r="AX201" s="55">
        <f t="shared" ca="1" si="183"/>
        <v>0.9279505903296621</v>
      </c>
      <c r="AY201" s="55"/>
      <c r="AZ201" s="55">
        <f t="shared" ca="1" si="165"/>
        <v>48.131450825769917</v>
      </c>
      <c r="BB201" s="58">
        <f t="shared" ca="1" si="166"/>
        <v>0</v>
      </c>
      <c r="BC201" s="58">
        <f t="shared" ca="1" si="167"/>
        <v>0</v>
      </c>
      <c r="BD201" s="58">
        <f t="shared" ca="1" si="185"/>
        <v>0</v>
      </c>
      <c r="BE201" s="58">
        <f t="shared" ca="1" si="144"/>
        <v>134</v>
      </c>
      <c r="BG201" s="56">
        <f t="shared" ca="1" si="168"/>
        <v>0</v>
      </c>
      <c r="BH201" s="55">
        <f t="shared" ca="1" si="169"/>
        <v>0</v>
      </c>
      <c r="BI201" s="55">
        <f t="shared" ca="1" si="170"/>
        <v>0</v>
      </c>
      <c r="BJ201" s="56">
        <f t="shared" ca="1" si="171"/>
        <v>0</v>
      </c>
      <c r="BK201" s="55">
        <f t="shared" ca="1" si="172"/>
        <v>5000</v>
      </c>
      <c r="BL201" s="55">
        <f t="shared" ca="1" si="173"/>
        <v>0</v>
      </c>
      <c r="BM201" s="55">
        <f ca="1">BK201-MAX(BK201:$BK$258)</f>
        <v>0</v>
      </c>
      <c r="BN201" s="56">
        <f ca="1">(BK201-MAX(BK201:$BK$258))/MAX(BK201:$BK$258)</f>
        <v>0</v>
      </c>
      <c r="BO201" s="17"/>
      <c r="BP201" s="55">
        <f t="shared" ca="1" si="174"/>
        <v>9.2946269416857685</v>
      </c>
      <c r="BR201" s="58">
        <f t="shared" ca="1" si="188"/>
        <v>0</v>
      </c>
      <c r="BS201" s="58">
        <f t="shared" ca="1" si="175"/>
        <v>0</v>
      </c>
      <c r="BT201" s="58">
        <f t="shared" ca="1" si="186"/>
        <v>0</v>
      </c>
      <c r="BU201" s="58">
        <f t="shared" ca="1" si="176"/>
        <v>134</v>
      </c>
      <c r="BW201" s="56">
        <f t="shared" ca="1" si="177"/>
        <v>0</v>
      </c>
      <c r="BX201" s="76">
        <f t="shared" ca="1" si="178"/>
        <v>0</v>
      </c>
      <c r="BY201" s="55">
        <f t="shared" ca="1" si="187"/>
        <v>0</v>
      </c>
      <c r="BZ201" s="56">
        <f t="shared" ca="1" si="184"/>
        <v>0</v>
      </c>
      <c r="CA201" s="55">
        <f t="shared" ca="1" si="145"/>
        <v>5000</v>
      </c>
      <c r="CB201" s="55">
        <f t="shared" ca="1" si="146"/>
        <v>0</v>
      </c>
      <c r="CC201" s="55">
        <f ca="1">CA201-MAX($CA201:CA$258)</f>
        <v>0</v>
      </c>
      <c r="CD201" s="56">
        <f ca="1">(CA201-MAX($CA201:CA$258))/MAX($CA201:CA$258)</f>
        <v>0</v>
      </c>
    </row>
    <row r="202" spans="1:82" s="58" customFormat="1" x14ac:dyDescent="0.25">
      <c r="A202" s="54">
        <v>43958</v>
      </c>
      <c r="B202" s="55">
        <v>8.3740000000000006</v>
      </c>
      <c r="C202" s="55">
        <v>8.516</v>
      </c>
      <c r="D202" s="55">
        <v>8.3740000000000006</v>
      </c>
      <c r="E202" s="55">
        <v>8.516</v>
      </c>
      <c r="F202" s="56">
        <f t="shared" si="147"/>
        <v>1.9636015325670497E-2</v>
      </c>
      <c r="G202" s="57"/>
      <c r="H202" s="56"/>
      <c r="I202" s="17"/>
      <c r="J202" s="55">
        <f ca="1">AVERAGE(E202:OFFSET(E202,$J$3-1,0))</f>
        <v>8.5030000000000001</v>
      </c>
      <c r="K202" s="55">
        <f ca="1">AVERAGE(E202:OFFSET(E202,$K$3-1,0))</f>
        <v>8.524633333333334</v>
      </c>
      <c r="M202" s="58">
        <f t="shared" ca="1" si="179"/>
        <v>0</v>
      </c>
      <c r="N202" s="58">
        <f t="shared" ca="1" si="148"/>
        <v>1</v>
      </c>
      <c r="O202" s="58">
        <f t="shared" ca="1" si="149"/>
        <v>0</v>
      </c>
      <c r="P202" s="58">
        <f t="shared" ca="1" si="142"/>
        <v>4</v>
      </c>
      <c r="R202" s="56">
        <f t="shared" ca="1" si="150"/>
        <v>-3.4138595894295132E-2</v>
      </c>
      <c r="S202" s="76">
        <f t="shared" ca="1" si="151"/>
        <v>-0.30100000000000016</v>
      </c>
      <c r="T202" s="55">
        <f t="shared" ca="1" si="152"/>
        <v>0</v>
      </c>
      <c r="U202" s="56">
        <f t="shared" ca="1" si="153"/>
        <v>1.9636015325670497E-2</v>
      </c>
      <c r="V202" s="55">
        <f t="shared" ca="1" si="154"/>
        <v>4829.3070205285239</v>
      </c>
      <c r="W202" s="55">
        <f t="shared" ca="1" si="155"/>
        <v>-170.69297947147564</v>
      </c>
      <c r="X202" s="55">
        <f ca="1">V202-MAX(V202:$V$258)</f>
        <v>-170.69297947147606</v>
      </c>
      <c r="Y202" s="56">
        <f ca="1">(V202-MAX(V202:$V$258))/MAX(V202:$V$258)</f>
        <v>-3.4138595894295215E-2</v>
      </c>
      <c r="Z202" s="56"/>
      <c r="AA202" s="17"/>
      <c r="AB202" s="55">
        <f ca="1">E202*(2/($AB$3+1))+IF(AB203=0,AVERAGE(E203:OFFSET(E203,$AB$3-1,0))*(1-(2/($AB$3+1))),AB203*(1-(2/($AB$3+1))))</f>
        <v>8.4944248084272544</v>
      </c>
      <c r="AC202" s="59">
        <f ca="1">E202*(2/($AC$3+1))+IF(AC203=0,AVERAGE(E203:OFFSET(E203,$AC$3-1,0))*(1-(2/($AC$3+1))),AC203*(1-(2/($AC$3+1))))</f>
        <v>8.8118488896569431</v>
      </c>
      <c r="AE202" s="58">
        <f t="shared" ca="1" si="180"/>
        <v>0</v>
      </c>
      <c r="AF202" s="58">
        <f t="shared" ca="1" si="156"/>
        <v>0</v>
      </c>
      <c r="AG202" s="58">
        <f t="shared" ca="1" si="157"/>
        <v>0</v>
      </c>
      <c r="AH202" s="58">
        <f t="shared" ca="1" si="143"/>
        <v>133</v>
      </c>
      <c r="AJ202" s="56">
        <f t="shared" ca="1" si="158"/>
        <v>0</v>
      </c>
      <c r="AK202" s="76">
        <f t="shared" ca="1" si="159"/>
        <v>0</v>
      </c>
      <c r="AL202" s="55">
        <f t="shared" ca="1" si="160"/>
        <v>0</v>
      </c>
      <c r="AM202" s="56">
        <f t="shared" ca="1" si="161"/>
        <v>0</v>
      </c>
      <c r="AN202" s="55">
        <f t="shared" ca="1" si="162"/>
        <v>5000</v>
      </c>
      <c r="AO202" s="55">
        <f t="shared" ca="1" si="163"/>
        <v>0</v>
      </c>
      <c r="AP202" s="55">
        <f ca="1">AN202-MAX(AN202:$AN$258)</f>
        <v>0</v>
      </c>
      <c r="AQ202" s="56">
        <f ca="1">(AN202-MAX(AN202:$AN$258))/MAX(AN202:$AN$258)</f>
        <v>0</v>
      </c>
      <c r="AS202" s="55">
        <f t="shared" si="164"/>
        <v>0.1639999999999997</v>
      </c>
      <c r="AT202" s="55">
        <f t="shared" si="181"/>
        <v>0.1639999999999997</v>
      </c>
      <c r="AU202" s="55">
        <f t="shared" si="182"/>
        <v>0</v>
      </c>
      <c r="AV202" s="55">
        <f ca="1">IF(AV203=0,AVERAGE(AT202:OFFSET(AT202,$AZ$3-1,0)),(AV203*($AZ$3-1)+AT202)/$AZ$3)</f>
        <v>0.128641705766145</v>
      </c>
      <c r="AW202" s="55">
        <f ca="1">IF(AW203=0,AVERAGE(AU202:OFFSET(AU202,$AZ$3-1,0)),(AW203*($AZ$3-1)+AU202)/$AZ$3)</f>
        <v>0.14426681376360234</v>
      </c>
      <c r="AX202" s="55">
        <f t="shared" ca="1" si="183"/>
        <v>0.89169298475628034</v>
      </c>
      <c r="AY202" s="55"/>
      <c r="AZ202" s="55">
        <f t="shared" ca="1" si="165"/>
        <v>47.137299336718918</v>
      </c>
      <c r="BB202" s="58">
        <f t="shared" ca="1" si="166"/>
        <v>0</v>
      </c>
      <c r="BC202" s="58">
        <f t="shared" ca="1" si="167"/>
        <v>0</v>
      </c>
      <c r="BD202" s="58">
        <f t="shared" ca="1" si="185"/>
        <v>0</v>
      </c>
      <c r="BE202" s="58">
        <f t="shared" ca="1" si="144"/>
        <v>133</v>
      </c>
      <c r="BG202" s="56">
        <f t="shared" ca="1" si="168"/>
        <v>0</v>
      </c>
      <c r="BH202" s="55">
        <f t="shared" ca="1" si="169"/>
        <v>0</v>
      </c>
      <c r="BI202" s="55">
        <f t="shared" ca="1" si="170"/>
        <v>0</v>
      </c>
      <c r="BJ202" s="56">
        <f t="shared" ca="1" si="171"/>
        <v>0</v>
      </c>
      <c r="BK202" s="55">
        <f t="shared" ca="1" si="172"/>
        <v>5000</v>
      </c>
      <c r="BL202" s="55">
        <f t="shared" ca="1" si="173"/>
        <v>0</v>
      </c>
      <c r="BM202" s="55">
        <f ca="1">BK202-MAX(BK202:$BK$258)</f>
        <v>0</v>
      </c>
      <c r="BN202" s="56">
        <f ca="1">(BK202-MAX(BK202:$BK$258))/MAX(BK202:$BK$258)</f>
        <v>0</v>
      </c>
      <c r="BO202" s="17"/>
      <c r="BP202" s="55">
        <f t="shared" ca="1" si="174"/>
        <v>2.7385691880805973</v>
      </c>
      <c r="BR202" s="58">
        <f t="shared" ca="1" si="188"/>
        <v>0</v>
      </c>
      <c r="BS202" s="58">
        <f t="shared" ca="1" si="175"/>
        <v>0</v>
      </c>
      <c r="BT202" s="58">
        <f t="shared" ca="1" si="186"/>
        <v>0</v>
      </c>
      <c r="BU202" s="58">
        <f t="shared" ca="1" si="176"/>
        <v>133</v>
      </c>
      <c r="BW202" s="56">
        <f t="shared" ca="1" si="177"/>
        <v>0</v>
      </c>
      <c r="BX202" s="76">
        <f t="shared" ca="1" si="178"/>
        <v>0</v>
      </c>
      <c r="BY202" s="55">
        <f t="shared" ca="1" si="187"/>
        <v>0</v>
      </c>
      <c r="BZ202" s="56">
        <f t="shared" ca="1" si="184"/>
        <v>0</v>
      </c>
      <c r="CA202" s="55">
        <f t="shared" ca="1" si="145"/>
        <v>5000</v>
      </c>
      <c r="CB202" s="55">
        <f t="shared" ca="1" si="146"/>
        <v>0</v>
      </c>
      <c r="CC202" s="55">
        <f ca="1">CA202-MAX($CA202:CA$258)</f>
        <v>0</v>
      </c>
      <c r="CD202" s="56">
        <f ca="1">(CA202-MAX($CA202:CA$258))/MAX($CA202:CA$258)</f>
        <v>0</v>
      </c>
    </row>
    <row r="203" spans="1:82" s="58" customFormat="1" x14ac:dyDescent="0.25">
      <c r="A203" s="54">
        <v>43957</v>
      </c>
      <c r="B203" s="55">
        <v>8.4469999999999992</v>
      </c>
      <c r="C203" s="55">
        <v>8.5419999999999998</v>
      </c>
      <c r="D203" s="55">
        <v>8.3190000000000008</v>
      </c>
      <c r="E203" s="55">
        <v>8.3520000000000003</v>
      </c>
      <c r="F203" s="56">
        <f t="shared" si="147"/>
        <v>-1.5790714117369875E-2</v>
      </c>
      <c r="G203" s="57"/>
      <c r="H203" s="56"/>
      <c r="I203" s="17"/>
      <c r="J203" s="55">
        <f ca="1">AVERAGE(E203:OFFSET(E203,$J$3-1,0))</f>
        <v>8.6340000000000003</v>
      </c>
      <c r="K203" s="55">
        <f ca="1">AVERAGE(E203:OFFSET(E203,$K$3-1,0))</f>
        <v>8.5170000000000012</v>
      </c>
      <c r="M203" s="58">
        <f t="shared" ca="1" si="179"/>
        <v>0</v>
      </c>
      <c r="N203" s="58">
        <f t="shared" ca="1" si="148"/>
        <v>0</v>
      </c>
      <c r="O203" s="58">
        <f t="shared" ca="1" si="149"/>
        <v>1</v>
      </c>
      <c r="P203" s="58">
        <f t="shared" ref="P203:P266" ca="1" si="189">IF(M203=1,0,P204+1)</f>
        <v>3</v>
      </c>
      <c r="R203" s="56">
        <f t="shared" ca="1" si="150"/>
        <v>0</v>
      </c>
      <c r="S203" s="76">
        <f t="shared" ca="1" si="151"/>
        <v>0</v>
      </c>
      <c r="T203" s="55">
        <f t="shared" ca="1" si="152"/>
        <v>567.08631053646366</v>
      </c>
      <c r="U203" s="56">
        <f t="shared" ca="1" si="153"/>
        <v>-1.5790714117369875E-2</v>
      </c>
      <c r="V203" s="55">
        <f t="shared" ca="1" si="154"/>
        <v>4736.304865600544</v>
      </c>
      <c r="W203" s="55">
        <f t="shared" ca="1" si="155"/>
        <v>0</v>
      </c>
      <c r="X203" s="55">
        <f ca="1">V203-MAX(V203:$V$258)</f>
        <v>-263.69513439945604</v>
      </c>
      <c r="Y203" s="56">
        <f ca="1">(V203-MAX(V203:$V$258))/MAX(V203:$V$258)</f>
        <v>-5.273902687989121E-2</v>
      </c>
      <c r="Z203" s="56"/>
      <c r="AA203" s="17"/>
      <c r="AB203" s="55">
        <f ca="1">E203*(2/($AB$3+1))+IF(AB204=0,AVERAGE(E204:OFFSET(E204,$AB$3-1,0))*(1-(2/($AB$3+1))),AB204*(1-(2/($AB$3+1))))</f>
        <v>8.4836372126408826</v>
      </c>
      <c r="AC203" s="59">
        <f ca="1">E203*(2/($AC$3+1))+IF(AC204=0,AVERAGE(E204:OFFSET(E204,$AC$3-1,0))*(1-(2/($AC$3+1))),AC204*(1-(2/($AC$3+1))))</f>
        <v>8.8322522613574215</v>
      </c>
      <c r="AE203" s="58">
        <f t="shared" ca="1" si="180"/>
        <v>0</v>
      </c>
      <c r="AF203" s="58">
        <f t="shared" ca="1" si="156"/>
        <v>0</v>
      </c>
      <c r="AG203" s="58">
        <f t="shared" ca="1" si="157"/>
        <v>0</v>
      </c>
      <c r="AH203" s="58">
        <f t="shared" ca="1" si="143"/>
        <v>132</v>
      </c>
      <c r="AJ203" s="56">
        <f t="shared" ca="1" si="158"/>
        <v>0</v>
      </c>
      <c r="AK203" s="76">
        <f t="shared" ca="1" si="159"/>
        <v>0</v>
      </c>
      <c r="AL203" s="55">
        <f t="shared" ca="1" si="160"/>
        <v>0</v>
      </c>
      <c r="AM203" s="56">
        <f t="shared" ca="1" si="161"/>
        <v>0</v>
      </c>
      <c r="AN203" s="55">
        <f t="shared" ca="1" si="162"/>
        <v>5000</v>
      </c>
      <c r="AO203" s="55">
        <f t="shared" ca="1" si="163"/>
        <v>0</v>
      </c>
      <c r="AP203" s="55">
        <f ca="1">AN203-MAX(AN203:$AN$258)</f>
        <v>0</v>
      </c>
      <c r="AQ203" s="56">
        <f ca="1">(AN203-MAX(AN203:$AN$258))/MAX(AN203:$AN$258)</f>
        <v>0</v>
      </c>
      <c r="AS203" s="55">
        <f t="shared" si="164"/>
        <v>-0.13400000000000034</v>
      </c>
      <c r="AT203" s="55">
        <f t="shared" si="181"/>
        <v>0</v>
      </c>
      <c r="AU203" s="55">
        <f t="shared" si="182"/>
        <v>0.13400000000000034</v>
      </c>
      <c r="AV203" s="55">
        <f ca="1">IF(AV204=0,AVERAGE(AT203:OFFSET(AT203,$AZ$3-1,0)),(AV204*($AZ$3-1)+AT203)/$AZ$3)</f>
        <v>0.12592183697892542</v>
      </c>
      <c r="AW203" s="55">
        <f ca="1">IF(AW204=0,AVERAGE(AU203:OFFSET(AU203,$AZ$3-1,0)),(AW204*($AZ$3-1)+AU203)/$AZ$3)</f>
        <v>0.15536426097618714</v>
      </c>
      <c r="AX203" s="55">
        <f t="shared" ca="1" si="183"/>
        <v>0.81049422941757254</v>
      </c>
      <c r="AY203" s="55"/>
      <c r="AZ203" s="55">
        <f t="shared" ca="1" si="165"/>
        <v>44.766463004872691</v>
      </c>
      <c r="BB203" s="58">
        <f t="shared" ca="1" si="166"/>
        <v>0</v>
      </c>
      <c r="BC203" s="58">
        <f t="shared" ca="1" si="167"/>
        <v>0</v>
      </c>
      <c r="BD203" s="58">
        <f t="shared" ca="1" si="185"/>
        <v>0</v>
      </c>
      <c r="BE203" s="58">
        <f t="shared" ca="1" si="144"/>
        <v>132</v>
      </c>
      <c r="BG203" s="56">
        <f t="shared" ca="1" si="168"/>
        <v>0</v>
      </c>
      <c r="BH203" s="55">
        <f t="shared" ca="1" si="169"/>
        <v>0</v>
      </c>
      <c r="BI203" s="55">
        <f t="shared" ca="1" si="170"/>
        <v>0</v>
      </c>
      <c r="BJ203" s="56">
        <f t="shared" ca="1" si="171"/>
        <v>0</v>
      </c>
      <c r="BK203" s="55">
        <f t="shared" ca="1" si="172"/>
        <v>5000</v>
      </c>
      <c r="BL203" s="55">
        <f t="shared" ca="1" si="173"/>
        <v>0</v>
      </c>
      <c r="BM203" s="55">
        <f ca="1">BK203-MAX(BK203:$BK$258)</f>
        <v>0</v>
      </c>
      <c r="BN203" s="56">
        <f ca="1">(BK203-MAX(BK203:$BK$258))/MAX(BK203:$BK$258)</f>
        <v>0</v>
      </c>
      <c r="BO203" s="17"/>
      <c r="BP203" s="55">
        <f t="shared" ca="1" si="174"/>
        <v>1.5934801119085407</v>
      </c>
      <c r="BR203" s="58">
        <f t="shared" ca="1" si="188"/>
        <v>0</v>
      </c>
      <c r="BS203" s="58">
        <f t="shared" ca="1" si="175"/>
        <v>0</v>
      </c>
      <c r="BT203" s="58">
        <f t="shared" ca="1" si="186"/>
        <v>0</v>
      </c>
      <c r="BU203" s="58">
        <f t="shared" ca="1" si="176"/>
        <v>132</v>
      </c>
      <c r="BW203" s="56">
        <f t="shared" ca="1" si="177"/>
        <v>0</v>
      </c>
      <c r="BX203" s="76">
        <f t="shared" ca="1" si="178"/>
        <v>0</v>
      </c>
      <c r="BY203" s="55">
        <f t="shared" ca="1" si="187"/>
        <v>0</v>
      </c>
      <c r="BZ203" s="56">
        <f t="shared" ca="1" si="184"/>
        <v>0</v>
      </c>
      <c r="CA203" s="55">
        <f t="shared" ca="1" si="145"/>
        <v>5000</v>
      </c>
      <c r="CB203" s="55">
        <f t="shared" ca="1" si="146"/>
        <v>0</v>
      </c>
      <c r="CC203" s="55">
        <f ca="1">CA203-MAX($CA203:CA$258)</f>
        <v>0</v>
      </c>
      <c r="CD203" s="56">
        <f ca="1">(CA203-MAX($CA203:CA$258))/MAX($CA203:CA$258)</f>
        <v>0</v>
      </c>
    </row>
    <row r="204" spans="1:82" s="58" customFormat="1" x14ac:dyDescent="0.25">
      <c r="A204" s="54">
        <v>43956</v>
      </c>
      <c r="B204" s="55">
        <v>8.5449999999999999</v>
      </c>
      <c r="C204" s="55">
        <v>8.625</v>
      </c>
      <c r="D204" s="55">
        <v>8.3859999999999992</v>
      </c>
      <c r="E204" s="55">
        <v>8.4860000000000007</v>
      </c>
      <c r="F204" s="56">
        <f t="shared" si="147"/>
        <v>1.701821668264647E-2</v>
      </c>
      <c r="G204" s="57"/>
      <c r="H204" s="56"/>
      <c r="I204" s="17"/>
      <c r="J204" s="55">
        <f ca="1">AVERAGE(E204:OFFSET(E204,$J$3-1,0))</f>
        <v>8.7146000000000008</v>
      </c>
      <c r="K204" s="55">
        <f ca="1">AVERAGE(E204:OFFSET(E204,$K$3-1,0))</f>
        <v>8.524633333333334</v>
      </c>
      <c r="M204" s="58">
        <f t="shared" ca="1" si="179"/>
        <v>0</v>
      </c>
      <c r="N204" s="58">
        <f t="shared" ca="1" si="148"/>
        <v>0</v>
      </c>
      <c r="O204" s="58">
        <f t="shared" ca="1" si="149"/>
        <v>1</v>
      </c>
      <c r="P204" s="58">
        <f t="shared" ca="1" si="189"/>
        <v>2</v>
      </c>
      <c r="R204" s="56">
        <f t="shared" ca="1" si="150"/>
        <v>0</v>
      </c>
      <c r="S204" s="76">
        <f t="shared" ca="1" si="151"/>
        <v>0</v>
      </c>
      <c r="T204" s="55">
        <f t="shared" ca="1" si="152"/>
        <v>567.08631053646366</v>
      </c>
      <c r="U204" s="56">
        <f t="shared" ca="1" si="153"/>
        <v>1.701821668264647E-2</v>
      </c>
      <c r="V204" s="55">
        <f t="shared" ca="1" si="154"/>
        <v>4812.2944312124309</v>
      </c>
      <c r="W204" s="55">
        <f t="shared" ca="1" si="155"/>
        <v>0</v>
      </c>
      <c r="X204" s="55">
        <f ca="1">V204-MAX(V204:$V$258)</f>
        <v>-187.70556878756906</v>
      </c>
      <c r="Y204" s="56">
        <f ca="1">(V204-MAX(V204:$V$258))/MAX(V204:$V$258)</f>
        <v>-3.754111375751381E-2</v>
      </c>
      <c r="Z204" s="56"/>
      <c r="AA204" s="17"/>
      <c r="AB204" s="55">
        <f ca="1">E204*(2/($AB$3+1))+IF(AB205=0,AVERAGE(E205:OFFSET(E205,$AB$3-1,0))*(1-(2/($AB$3+1))),AB205*(1-(2/($AB$3+1))))</f>
        <v>8.5494558189613237</v>
      </c>
      <c r="AC204" s="59">
        <f ca="1">E204*(2/($AC$3+1))+IF(AC205=0,AVERAGE(E205:OFFSET(E205,$AC$3-1,0))*(1-(2/($AC$3+1))),AC205*(1-(2/($AC$3+1))))</f>
        <v>8.8653731069682777</v>
      </c>
      <c r="AE204" s="58">
        <f t="shared" ca="1" si="180"/>
        <v>0</v>
      </c>
      <c r="AF204" s="58">
        <f t="shared" ca="1" si="156"/>
        <v>0</v>
      </c>
      <c r="AG204" s="58">
        <f t="shared" ca="1" si="157"/>
        <v>0</v>
      </c>
      <c r="AH204" s="58">
        <f t="shared" ca="1" si="143"/>
        <v>131</v>
      </c>
      <c r="AJ204" s="56">
        <f t="shared" ca="1" si="158"/>
        <v>0</v>
      </c>
      <c r="AK204" s="76">
        <f t="shared" ca="1" si="159"/>
        <v>0</v>
      </c>
      <c r="AL204" s="55">
        <f t="shared" ca="1" si="160"/>
        <v>0</v>
      </c>
      <c r="AM204" s="56">
        <f t="shared" ca="1" si="161"/>
        <v>0</v>
      </c>
      <c r="AN204" s="55">
        <f t="shared" ca="1" si="162"/>
        <v>5000</v>
      </c>
      <c r="AO204" s="55">
        <f t="shared" ca="1" si="163"/>
        <v>0</v>
      </c>
      <c r="AP204" s="55">
        <f ca="1">AN204-MAX(AN204:$AN$258)</f>
        <v>0</v>
      </c>
      <c r="AQ204" s="56">
        <f ca="1">(AN204-MAX(AN204:$AN$258))/MAX(AN204:$AN$258)</f>
        <v>0</v>
      </c>
      <c r="AS204" s="55">
        <f t="shared" si="164"/>
        <v>0.14200000000000124</v>
      </c>
      <c r="AT204" s="55">
        <f t="shared" si="181"/>
        <v>0.14200000000000124</v>
      </c>
      <c r="AU204" s="55">
        <f t="shared" si="182"/>
        <v>0</v>
      </c>
      <c r="AV204" s="55">
        <f ca="1">IF(AV205=0,AVERAGE(AT204:OFFSET(AT204,$AZ$3-1,0)),(AV205*($AZ$3-1)+AT204)/$AZ$3)</f>
        <v>0.13560813213115047</v>
      </c>
      <c r="AW204" s="55">
        <f ca="1">IF(AW205=0,AVERAGE(AU204:OFFSET(AU204,$AZ$3-1,0)),(AW205*($AZ$3-1)+AU204)/$AZ$3)</f>
        <v>0.15700766566666305</v>
      </c>
      <c r="AX204" s="55">
        <f t="shared" ca="1" si="183"/>
        <v>0.86370389340769449</v>
      </c>
      <c r="AY204" s="55"/>
      <c r="AZ204" s="55">
        <f t="shared" ca="1" si="165"/>
        <v>46.343407687390339</v>
      </c>
      <c r="BB204" s="58">
        <f t="shared" ca="1" si="166"/>
        <v>0</v>
      </c>
      <c r="BC204" s="58">
        <f t="shared" ca="1" si="167"/>
        <v>0</v>
      </c>
      <c r="BD204" s="58">
        <f t="shared" ca="1" si="185"/>
        <v>0</v>
      </c>
      <c r="BE204" s="58">
        <f t="shared" ca="1" si="144"/>
        <v>131</v>
      </c>
      <c r="BG204" s="56">
        <f t="shared" ca="1" si="168"/>
        <v>0</v>
      </c>
      <c r="BH204" s="55">
        <f t="shared" ca="1" si="169"/>
        <v>0</v>
      </c>
      <c r="BI204" s="55">
        <f t="shared" ca="1" si="170"/>
        <v>0</v>
      </c>
      <c r="BJ204" s="56">
        <f t="shared" ca="1" si="171"/>
        <v>0</v>
      </c>
      <c r="BK204" s="55">
        <f t="shared" ca="1" si="172"/>
        <v>5000</v>
      </c>
      <c r="BL204" s="55">
        <f t="shared" ca="1" si="173"/>
        <v>0</v>
      </c>
      <c r="BM204" s="55">
        <f ca="1">BK204-MAX(BK204:$BK$258)</f>
        <v>0</v>
      </c>
      <c r="BN204" s="56">
        <f ca="1">(BK204-MAX(BK204:$BK$258))/MAX(BK204:$BK$258)</f>
        <v>0</v>
      </c>
      <c r="BO204" s="17"/>
      <c r="BP204" s="55">
        <f t="shared" ca="1" si="174"/>
        <v>6.1015253813453407</v>
      </c>
      <c r="BR204" s="58">
        <f t="shared" ca="1" si="188"/>
        <v>0</v>
      </c>
      <c r="BS204" s="58">
        <f t="shared" ca="1" si="175"/>
        <v>0</v>
      </c>
      <c r="BT204" s="58">
        <f t="shared" ca="1" si="186"/>
        <v>0</v>
      </c>
      <c r="BU204" s="58">
        <f t="shared" ca="1" si="176"/>
        <v>131</v>
      </c>
      <c r="BW204" s="56">
        <f t="shared" ca="1" si="177"/>
        <v>0</v>
      </c>
      <c r="BX204" s="76">
        <f t="shared" ca="1" si="178"/>
        <v>0</v>
      </c>
      <c r="BY204" s="55">
        <f t="shared" ca="1" si="187"/>
        <v>0</v>
      </c>
      <c r="BZ204" s="56">
        <f t="shared" ca="1" si="184"/>
        <v>0</v>
      </c>
      <c r="CA204" s="55">
        <f t="shared" ca="1" si="145"/>
        <v>5000</v>
      </c>
      <c r="CB204" s="55">
        <f t="shared" ca="1" si="146"/>
        <v>0</v>
      </c>
      <c r="CC204" s="55">
        <f ca="1">CA204-MAX($CA204:CA$258)</f>
        <v>0</v>
      </c>
      <c r="CD204" s="56">
        <f ca="1">(CA204-MAX($CA204:CA$258))/MAX($CA204:CA$258)</f>
        <v>0</v>
      </c>
    </row>
    <row r="205" spans="1:82" s="58" customFormat="1" x14ac:dyDescent="0.25">
      <c r="A205" s="54">
        <v>43955</v>
      </c>
      <c r="B205" s="55">
        <v>8.4269999999999996</v>
      </c>
      <c r="C205" s="55">
        <v>8.4550000000000001</v>
      </c>
      <c r="D205" s="55">
        <v>8.3369999999999997</v>
      </c>
      <c r="E205" s="55">
        <v>8.3439999999999994</v>
      </c>
      <c r="F205" s="56">
        <f t="shared" si="147"/>
        <v>-5.3646364976749572E-2</v>
      </c>
      <c r="G205" s="57"/>
      <c r="H205" s="56"/>
      <c r="I205" s="17"/>
      <c r="J205" s="55">
        <f ca="1">AVERAGE(E205:OFFSET(E205,$J$3-1,0))</f>
        <v>8.6850000000000005</v>
      </c>
      <c r="K205" s="55">
        <f ca="1">AVERAGE(E205:OFFSET(E205,$K$3-1,0))</f>
        <v>8.5242000000000004</v>
      </c>
      <c r="M205" s="58">
        <f t="shared" ca="1" si="179"/>
        <v>0</v>
      </c>
      <c r="N205" s="58">
        <f t="shared" ca="1" si="148"/>
        <v>0</v>
      </c>
      <c r="O205" s="58">
        <f t="shared" ca="1" si="149"/>
        <v>1</v>
      </c>
      <c r="P205" s="58">
        <f t="shared" ca="1" si="189"/>
        <v>1</v>
      </c>
      <c r="R205" s="56">
        <f t="shared" ca="1" si="150"/>
        <v>0</v>
      </c>
      <c r="S205" s="76">
        <f t="shared" ca="1" si="151"/>
        <v>0</v>
      </c>
      <c r="T205" s="55">
        <f t="shared" ca="1" si="152"/>
        <v>567.08631053646366</v>
      </c>
      <c r="U205" s="56">
        <f t="shared" ca="1" si="153"/>
        <v>-5.3646364976749572E-2</v>
      </c>
      <c r="V205" s="55">
        <f t="shared" ca="1" si="154"/>
        <v>4731.7681751162518</v>
      </c>
      <c r="W205" s="55">
        <f t="shared" ca="1" si="155"/>
        <v>0</v>
      </c>
      <c r="X205" s="55">
        <f ca="1">V205-MAX(V205:$V$258)</f>
        <v>-268.23182488374823</v>
      </c>
      <c r="Y205" s="56">
        <f ca="1">(V205-MAX(V205:$V$258))/MAX(V205:$V$258)</f>
        <v>-5.3646364976749648E-2</v>
      </c>
      <c r="Z205" s="56"/>
      <c r="AA205" s="17"/>
      <c r="AB205" s="55">
        <f ca="1">E205*(2/($AB$3+1))+IF(AB206=0,AVERAGE(E206:OFFSET(E206,$AB$3-1,0))*(1-(2/($AB$3+1))),AB206*(1-(2/($AB$3+1))))</f>
        <v>8.5811837284419852</v>
      </c>
      <c r="AC205" s="59">
        <f ca="1">E205*(2/($AC$3+1))+IF(AC206=0,AVERAGE(E206:OFFSET(E206,$AC$3-1,0))*(1-(2/($AC$3+1))),AC206*(1-(2/($AC$3+1))))</f>
        <v>8.8915367695178134</v>
      </c>
      <c r="AE205" s="58">
        <f t="shared" ca="1" si="180"/>
        <v>0</v>
      </c>
      <c r="AF205" s="58">
        <f t="shared" ca="1" si="156"/>
        <v>0</v>
      </c>
      <c r="AG205" s="58">
        <f t="shared" ca="1" si="157"/>
        <v>0</v>
      </c>
      <c r="AH205" s="58">
        <f t="shared" ref="AH205:AH268" ca="1" si="190">IF(AE205=1,0,AH206+1)</f>
        <v>130</v>
      </c>
      <c r="AJ205" s="56">
        <f t="shared" ca="1" si="158"/>
        <v>0</v>
      </c>
      <c r="AK205" s="76">
        <f t="shared" ca="1" si="159"/>
        <v>0</v>
      </c>
      <c r="AL205" s="55">
        <f t="shared" ca="1" si="160"/>
        <v>0</v>
      </c>
      <c r="AM205" s="56">
        <f t="shared" ca="1" si="161"/>
        <v>0</v>
      </c>
      <c r="AN205" s="55">
        <f t="shared" ca="1" si="162"/>
        <v>5000</v>
      </c>
      <c r="AO205" s="55">
        <f t="shared" ca="1" si="163"/>
        <v>0</v>
      </c>
      <c r="AP205" s="55">
        <f ca="1">AN205-MAX(AN205:$AN$258)</f>
        <v>0</v>
      </c>
      <c r="AQ205" s="56">
        <f ca="1">(AN205-MAX(AN205:$AN$258))/MAX(AN205:$AN$258)</f>
        <v>0</v>
      </c>
      <c r="AS205" s="55">
        <f t="shared" si="164"/>
        <v>-0.47300000000000075</v>
      </c>
      <c r="AT205" s="55">
        <f t="shared" si="181"/>
        <v>0</v>
      </c>
      <c r="AU205" s="55">
        <f t="shared" si="182"/>
        <v>0.47300000000000075</v>
      </c>
      <c r="AV205" s="55">
        <f ca="1">IF(AV206=0,AVERAGE(AT205:OFFSET(AT205,$AZ$3-1,0)),(AV206*($AZ$3-1)+AT205)/$AZ$3)</f>
        <v>0.13511644998739272</v>
      </c>
      <c r="AW205" s="55">
        <f ca="1">IF(AW206=0,AVERAGE(AU205:OFFSET(AU205,$AZ$3-1,0)),(AW206*($AZ$3-1)+AU205)/$AZ$3)</f>
        <v>0.16908517841025253</v>
      </c>
      <c r="AX205" s="55">
        <f t="shared" ca="1" si="183"/>
        <v>0.79910286198804936</v>
      </c>
      <c r="AY205" s="55"/>
      <c r="AZ205" s="55">
        <f t="shared" ca="1" si="165"/>
        <v>44.416741192052946</v>
      </c>
      <c r="BB205" s="58">
        <f t="shared" ca="1" si="166"/>
        <v>0</v>
      </c>
      <c r="BC205" s="58">
        <f t="shared" ca="1" si="167"/>
        <v>0</v>
      </c>
      <c r="BD205" s="58">
        <f t="shared" ca="1" si="185"/>
        <v>0</v>
      </c>
      <c r="BE205" s="58">
        <f t="shared" ref="BE205:BE268" ca="1" si="191">IF(BB205=1,0,BE206+1)</f>
        <v>130</v>
      </c>
      <c r="BG205" s="56">
        <f t="shared" ca="1" si="168"/>
        <v>0</v>
      </c>
      <c r="BH205" s="55">
        <f t="shared" ca="1" si="169"/>
        <v>0</v>
      </c>
      <c r="BI205" s="55">
        <f t="shared" ca="1" si="170"/>
        <v>0</v>
      </c>
      <c r="BJ205" s="56">
        <f t="shared" ca="1" si="171"/>
        <v>0</v>
      </c>
      <c r="BK205" s="55">
        <f t="shared" ca="1" si="172"/>
        <v>5000</v>
      </c>
      <c r="BL205" s="55">
        <f t="shared" ca="1" si="173"/>
        <v>0</v>
      </c>
      <c r="BM205" s="55">
        <f ca="1">BK205-MAX(BK205:$BK$258)</f>
        <v>0</v>
      </c>
      <c r="BN205" s="56">
        <f ca="1">(BK205-MAX(BK205:$BK$258))/MAX(BK205:$BK$258)</f>
        <v>0</v>
      </c>
      <c r="BO205" s="17"/>
      <c r="BP205" s="55">
        <f t="shared" ca="1" si="174"/>
        <v>3.0123456790123404</v>
      </c>
      <c r="BR205" s="58">
        <f t="shared" ca="1" si="188"/>
        <v>0</v>
      </c>
      <c r="BS205" s="58">
        <f t="shared" ca="1" si="175"/>
        <v>0</v>
      </c>
      <c r="BT205" s="58">
        <f t="shared" ca="1" si="186"/>
        <v>0</v>
      </c>
      <c r="BU205" s="58">
        <f t="shared" ca="1" si="176"/>
        <v>130</v>
      </c>
      <c r="BW205" s="56">
        <f t="shared" ca="1" si="177"/>
        <v>0</v>
      </c>
      <c r="BX205" s="76">
        <f t="shared" ca="1" si="178"/>
        <v>0</v>
      </c>
      <c r="BY205" s="55">
        <f t="shared" ca="1" si="187"/>
        <v>0</v>
      </c>
      <c r="BZ205" s="56">
        <f t="shared" ca="1" si="184"/>
        <v>0</v>
      </c>
      <c r="CA205" s="55">
        <f t="shared" ca="1" si="145"/>
        <v>5000</v>
      </c>
      <c r="CB205" s="55">
        <f t="shared" ca="1" si="146"/>
        <v>0</v>
      </c>
      <c r="CC205" s="55">
        <f ca="1">CA205-MAX($CA205:CA$258)</f>
        <v>0</v>
      </c>
      <c r="CD205" s="56">
        <f ca="1">(CA205-MAX($CA205:CA$258))/MAX($CA205:CA$258)</f>
        <v>0</v>
      </c>
    </row>
    <row r="206" spans="1:82" s="58" customFormat="1" x14ac:dyDescent="0.25">
      <c r="A206" s="54">
        <v>43951</v>
      </c>
      <c r="B206" s="55">
        <v>9.1999999999999993</v>
      </c>
      <c r="C206" s="55">
        <v>9.2089999999999996</v>
      </c>
      <c r="D206" s="55">
        <v>8.7479999999999993</v>
      </c>
      <c r="E206" s="55">
        <v>8.8170000000000002</v>
      </c>
      <c r="F206" s="56">
        <f t="shared" si="147"/>
        <v>-3.8599934576382E-2</v>
      </c>
      <c r="G206" s="57"/>
      <c r="H206" s="56"/>
      <c r="I206" s="17"/>
      <c r="J206" s="55">
        <f ca="1">AVERAGE(E206:OFFSET(E206,$J$3-1,0))</f>
        <v>8.6252000000000013</v>
      </c>
      <c r="K206" s="55">
        <f ca="1">AVERAGE(E206:OFFSET(E206,$K$3-1,0))</f>
        <v>8.5263000000000009</v>
      </c>
      <c r="M206" s="58">
        <f t="shared" ca="1" si="179"/>
        <v>1</v>
      </c>
      <c r="N206" s="58">
        <f t="shared" ca="1" si="148"/>
        <v>0</v>
      </c>
      <c r="O206" s="58">
        <f t="shared" ca="1" si="149"/>
        <v>1</v>
      </c>
      <c r="P206" s="58">
        <f t="shared" ca="1" si="189"/>
        <v>0</v>
      </c>
      <c r="R206" s="56">
        <f t="shared" ca="1" si="150"/>
        <v>0</v>
      </c>
      <c r="S206" s="76">
        <f t="shared" ca="1" si="151"/>
        <v>0</v>
      </c>
      <c r="T206" s="55">
        <f t="shared" ca="1" si="152"/>
        <v>567.08631053646366</v>
      </c>
      <c r="U206" s="56">
        <f t="shared" ca="1" si="153"/>
        <v>0</v>
      </c>
      <c r="V206" s="55">
        <f t="shared" ca="1" si="154"/>
        <v>5000</v>
      </c>
      <c r="W206" s="55">
        <f t="shared" ca="1" si="155"/>
        <v>0</v>
      </c>
      <c r="X206" s="55">
        <f ca="1">V206-MAX(V206:$V$258)</f>
        <v>0</v>
      </c>
      <c r="Y206" s="56">
        <f ca="1">(V206-MAX(V206:$V$258))/MAX(V206:$V$258)</f>
        <v>0</v>
      </c>
      <c r="Z206" s="56"/>
      <c r="AA206" s="17"/>
      <c r="AB206" s="55">
        <f ca="1">E206*(2/($AB$3+1))+IF(AB207=0,AVERAGE(E207:OFFSET(E207,$AB$3-1,0))*(1-(2/($AB$3+1))),AB207*(1-(2/($AB$3+1))))</f>
        <v>8.6997755926629772</v>
      </c>
      <c r="AC206" s="59">
        <f ca="1">E206*(2/($AC$3+1))+IF(AC207=0,AVERAGE(E207:OFFSET(E207,$AC$3-1,0))*(1-(2/($AC$3+1))),AC207*(1-(2/($AC$3+1))))</f>
        <v>8.9292979260362824</v>
      </c>
      <c r="AE206" s="58">
        <f t="shared" ca="1" si="180"/>
        <v>0</v>
      </c>
      <c r="AF206" s="58">
        <f t="shared" ca="1" si="156"/>
        <v>0</v>
      </c>
      <c r="AG206" s="58">
        <f t="shared" ca="1" si="157"/>
        <v>0</v>
      </c>
      <c r="AH206" s="58">
        <f t="shared" ca="1" si="190"/>
        <v>129</v>
      </c>
      <c r="AJ206" s="56">
        <f t="shared" ca="1" si="158"/>
        <v>0</v>
      </c>
      <c r="AK206" s="76">
        <f t="shared" ca="1" si="159"/>
        <v>0</v>
      </c>
      <c r="AL206" s="55">
        <f t="shared" ca="1" si="160"/>
        <v>0</v>
      </c>
      <c r="AM206" s="56">
        <f t="shared" ca="1" si="161"/>
        <v>0</v>
      </c>
      <c r="AN206" s="55">
        <f t="shared" ca="1" si="162"/>
        <v>5000</v>
      </c>
      <c r="AO206" s="55">
        <f t="shared" ca="1" si="163"/>
        <v>0</v>
      </c>
      <c r="AP206" s="55">
        <f ca="1">AN206-MAX(AN206:$AN$258)</f>
        <v>0</v>
      </c>
      <c r="AQ206" s="56">
        <f ca="1">(AN206-MAX(AN206:$AN$258))/MAX(AN206:$AN$258)</f>
        <v>0</v>
      </c>
      <c r="AS206" s="55">
        <f t="shared" si="164"/>
        <v>-0.3539999999999992</v>
      </c>
      <c r="AT206" s="55">
        <f t="shared" si="181"/>
        <v>0</v>
      </c>
      <c r="AU206" s="55">
        <f t="shared" si="182"/>
        <v>0.3539999999999992</v>
      </c>
      <c r="AV206" s="55">
        <f ca="1">IF(AV207=0,AVERAGE(AT206:OFFSET(AT206,$AZ$3-1,0)),(AV207*($AZ$3-1)+AT206)/$AZ$3)</f>
        <v>0.14551002306334601</v>
      </c>
      <c r="AW206" s="55">
        <f ca="1">IF(AW207=0,AVERAGE(AU206:OFFSET(AU206,$AZ$3-1,0)),(AW207*($AZ$3-1)+AU206)/$AZ$3)</f>
        <v>0.14570711521104113</v>
      </c>
      <c r="AX206" s="55">
        <f t="shared" ca="1" si="183"/>
        <v>0.99864734026605595</v>
      </c>
      <c r="AY206" s="55"/>
      <c r="AZ206" s="55">
        <f t="shared" ca="1" si="165"/>
        <v>49.966160620068067</v>
      </c>
      <c r="BB206" s="58">
        <f t="shared" ca="1" si="166"/>
        <v>0</v>
      </c>
      <c r="BC206" s="58">
        <f t="shared" ca="1" si="167"/>
        <v>0</v>
      </c>
      <c r="BD206" s="58">
        <f t="shared" ca="1" si="185"/>
        <v>0</v>
      </c>
      <c r="BE206" s="58">
        <f t="shared" ca="1" si="191"/>
        <v>129</v>
      </c>
      <c r="BG206" s="56">
        <f t="shared" ca="1" si="168"/>
        <v>0</v>
      </c>
      <c r="BH206" s="55">
        <f t="shared" ca="1" si="169"/>
        <v>0</v>
      </c>
      <c r="BI206" s="55">
        <f t="shared" ca="1" si="170"/>
        <v>0</v>
      </c>
      <c r="BJ206" s="56">
        <f t="shared" ca="1" si="171"/>
        <v>0</v>
      </c>
      <c r="BK206" s="55">
        <f t="shared" ca="1" si="172"/>
        <v>5000</v>
      </c>
      <c r="BL206" s="55">
        <f t="shared" ca="1" si="173"/>
        <v>0</v>
      </c>
      <c r="BM206" s="55">
        <f ca="1">BK206-MAX(BK206:$BK$258)</f>
        <v>0</v>
      </c>
      <c r="BN206" s="56">
        <f ca="1">(BK206-MAX(BK206:$BK$258))/MAX(BK206:$BK$258)</f>
        <v>0</v>
      </c>
      <c r="BO206" s="17"/>
      <c r="BP206" s="55">
        <f t="shared" ca="1" si="174"/>
        <v>1.4497756299620246</v>
      </c>
      <c r="BR206" s="58">
        <f t="shared" ca="1" si="188"/>
        <v>0</v>
      </c>
      <c r="BS206" s="58">
        <f t="shared" ca="1" si="175"/>
        <v>0</v>
      </c>
      <c r="BT206" s="58">
        <f t="shared" ca="1" si="186"/>
        <v>0</v>
      </c>
      <c r="BU206" s="58">
        <f t="shared" ca="1" si="176"/>
        <v>129</v>
      </c>
      <c r="BW206" s="56">
        <f t="shared" ca="1" si="177"/>
        <v>0</v>
      </c>
      <c r="BX206" s="76">
        <f t="shared" ca="1" si="178"/>
        <v>0</v>
      </c>
      <c r="BY206" s="55">
        <f t="shared" ca="1" si="187"/>
        <v>0</v>
      </c>
      <c r="BZ206" s="56">
        <f t="shared" ca="1" si="184"/>
        <v>0</v>
      </c>
      <c r="CA206" s="55">
        <f t="shared" ca="1" si="145"/>
        <v>5000</v>
      </c>
      <c r="CB206" s="55">
        <f t="shared" ca="1" si="146"/>
        <v>0</v>
      </c>
      <c r="CC206" s="55">
        <f ca="1">CA206-MAX($CA206:CA$258)</f>
        <v>0</v>
      </c>
      <c r="CD206" s="56">
        <f ca="1">(CA206-MAX($CA206:CA$258))/MAX($CA206:CA$258)</f>
        <v>0</v>
      </c>
    </row>
    <row r="207" spans="1:82" s="58" customFormat="1" x14ac:dyDescent="0.25">
      <c r="A207" s="54">
        <v>43950</v>
      </c>
      <c r="B207" s="55">
        <v>8.7889999999999997</v>
      </c>
      <c r="C207" s="55">
        <v>9.1880000000000006</v>
      </c>
      <c r="D207" s="55">
        <v>8.7889999999999997</v>
      </c>
      <c r="E207" s="55">
        <v>9.1709999999999994</v>
      </c>
      <c r="F207" s="56">
        <f t="shared" si="147"/>
        <v>4.7515705311250489E-2</v>
      </c>
      <c r="G207" s="57"/>
      <c r="H207" s="56"/>
      <c r="I207" s="17"/>
      <c r="J207" s="55">
        <f ca="1">AVERAGE(E207:OFFSET(E207,$J$3-1,0))</f>
        <v>8.5100000000000016</v>
      </c>
      <c r="K207" s="55">
        <f ca="1">AVERAGE(E207:OFFSET(E207,$K$3-1,0))</f>
        <v>8.5182666666666691</v>
      </c>
      <c r="M207" s="58">
        <f t="shared" ca="1" si="179"/>
        <v>0</v>
      </c>
      <c r="N207" s="58">
        <f t="shared" ca="1" si="148"/>
        <v>0</v>
      </c>
      <c r="O207" s="58">
        <f t="shared" ca="1" si="149"/>
        <v>0</v>
      </c>
      <c r="P207" s="58">
        <f t="shared" ca="1" si="189"/>
        <v>128</v>
      </c>
      <c r="R207" s="56">
        <f t="shared" ca="1" si="150"/>
        <v>0</v>
      </c>
      <c r="S207" s="76">
        <f t="shared" ca="1" si="151"/>
        <v>0</v>
      </c>
      <c r="T207" s="55">
        <f t="shared" ca="1" si="152"/>
        <v>0</v>
      </c>
      <c r="U207" s="56">
        <f t="shared" ca="1" si="153"/>
        <v>0</v>
      </c>
      <c r="V207" s="55">
        <f t="shared" ca="1" si="154"/>
        <v>5000</v>
      </c>
      <c r="W207" s="55">
        <f t="shared" ca="1" si="155"/>
        <v>0</v>
      </c>
      <c r="X207" s="55">
        <f ca="1">V207-MAX(V207:$V$258)</f>
        <v>0</v>
      </c>
      <c r="Y207" s="56">
        <f ca="1">(V207-MAX(V207:$V$258))/MAX(V207:$V$258)</f>
        <v>0</v>
      </c>
      <c r="Z207" s="56"/>
      <c r="AA207" s="17"/>
      <c r="AB207" s="55">
        <f ca="1">E207*(2/($AB$3+1))+IF(AB208=0,AVERAGE(E208:OFFSET(E208,$AB$3-1,0))*(1-(2/($AB$3+1))),AB208*(1-(2/($AB$3+1))))</f>
        <v>8.6411633889944639</v>
      </c>
      <c r="AC207" s="59">
        <f ca="1">E207*(2/($AC$3+1))+IF(AC208=0,AVERAGE(E208:OFFSET(E208,$AC$3-1,0))*(1-(2/($AC$3+1))),AC208*(1-(2/($AC$3+1))))</f>
        <v>8.9370426105905096</v>
      </c>
      <c r="AE207" s="58">
        <f t="shared" ca="1" si="180"/>
        <v>0</v>
      </c>
      <c r="AF207" s="58">
        <f t="shared" ca="1" si="156"/>
        <v>0</v>
      </c>
      <c r="AG207" s="58">
        <f t="shared" ca="1" si="157"/>
        <v>0</v>
      </c>
      <c r="AH207" s="58">
        <f t="shared" ca="1" si="190"/>
        <v>128</v>
      </c>
      <c r="AJ207" s="56">
        <f t="shared" ca="1" si="158"/>
        <v>0</v>
      </c>
      <c r="AK207" s="76">
        <f t="shared" ca="1" si="159"/>
        <v>0</v>
      </c>
      <c r="AL207" s="55">
        <f t="shared" ca="1" si="160"/>
        <v>0</v>
      </c>
      <c r="AM207" s="56">
        <f t="shared" ca="1" si="161"/>
        <v>0</v>
      </c>
      <c r="AN207" s="55">
        <f t="shared" ca="1" si="162"/>
        <v>5000</v>
      </c>
      <c r="AO207" s="55">
        <f t="shared" ca="1" si="163"/>
        <v>0</v>
      </c>
      <c r="AP207" s="55">
        <f ca="1">AN207-MAX(AN207:$AN$258)</f>
        <v>0</v>
      </c>
      <c r="AQ207" s="56">
        <f ca="1">(AN207-MAX(AN207:$AN$258))/MAX(AN207:$AN$258)</f>
        <v>0</v>
      </c>
      <c r="AS207" s="55">
        <f t="shared" si="164"/>
        <v>0.41599999999999859</v>
      </c>
      <c r="AT207" s="55">
        <f t="shared" si="181"/>
        <v>0.41599999999999859</v>
      </c>
      <c r="AU207" s="55">
        <f t="shared" si="182"/>
        <v>0</v>
      </c>
      <c r="AV207" s="55">
        <f ca="1">IF(AV208=0,AVERAGE(AT207:OFFSET(AT207,$AZ$3-1,0)),(AV208*($AZ$3-1)+AT207)/$AZ$3)</f>
        <v>0.15670310176052649</v>
      </c>
      <c r="AW207" s="55">
        <f ca="1">IF(AW208=0,AVERAGE(AU207:OFFSET(AU207,$AZ$3-1,0)),(AW208*($AZ$3-1)+AU207)/$AZ$3)</f>
        <v>0.1296845856118905</v>
      </c>
      <c r="AX207" s="55">
        <f t="shared" ca="1" si="183"/>
        <v>1.208340228109259</v>
      </c>
      <c r="AY207" s="55"/>
      <c r="AZ207" s="55">
        <f t="shared" ca="1" si="165"/>
        <v>54.71712251258576</v>
      </c>
      <c r="BB207" s="58">
        <f t="shared" ca="1" si="166"/>
        <v>0</v>
      </c>
      <c r="BC207" s="58">
        <f t="shared" ca="1" si="167"/>
        <v>0</v>
      </c>
      <c r="BD207" s="58">
        <f t="shared" ca="1" si="185"/>
        <v>0</v>
      </c>
      <c r="BE207" s="58">
        <f t="shared" ca="1" si="191"/>
        <v>128</v>
      </c>
      <c r="BG207" s="56">
        <f t="shared" ca="1" si="168"/>
        <v>0</v>
      </c>
      <c r="BH207" s="55">
        <f t="shared" ca="1" si="169"/>
        <v>0</v>
      </c>
      <c r="BI207" s="55">
        <f t="shared" ca="1" si="170"/>
        <v>0</v>
      </c>
      <c r="BJ207" s="56">
        <f t="shared" ca="1" si="171"/>
        <v>0</v>
      </c>
      <c r="BK207" s="55">
        <f t="shared" ca="1" si="172"/>
        <v>5000</v>
      </c>
      <c r="BL207" s="55">
        <f t="shared" ca="1" si="173"/>
        <v>0</v>
      </c>
      <c r="BM207" s="55">
        <f ca="1">BK207-MAX(BK207:$BK$258)</f>
        <v>0</v>
      </c>
      <c r="BN207" s="56">
        <f ca="1">(BK207-MAX(BK207:$BK$258))/MAX(BK207:$BK$258)</f>
        <v>0</v>
      </c>
      <c r="BO207" s="17"/>
      <c r="BP207" s="55">
        <f t="shared" ca="1" si="174"/>
        <v>3.7795632001810464</v>
      </c>
      <c r="BR207" s="58">
        <f t="shared" ca="1" si="188"/>
        <v>0</v>
      </c>
      <c r="BS207" s="58">
        <f t="shared" ca="1" si="175"/>
        <v>0</v>
      </c>
      <c r="BT207" s="58">
        <f t="shared" ca="1" si="186"/>
        <v>0</v>
      </c>
      <c r="BU207" s="58">
        <f t="shared" ca="1" si="176"/>
        <v>128</v>
      </c>
      <c r="BW207" s="56">
        <f t="shared" ca="1" si="177"/>
        <v>0</v>
      </c>
      <c r="BX207" s="76">
        <f t="shared" ca="1" si="178"/>
        <v>0</v>
      </c>
      <c r="BY207" s="55">
        <f t="shared" ca="1" si="187"/>
        <v>0</v>
      </c>
      <c r="BZ207" s="56">
        <f t="shared" ca="1" si="184"/>
        <v>0</v>
      </c>
      <c r="CA207" s="55">
        <f t="shared" ca="1" si="145"/>
        <v>5000</v>
      </c>
      <c r="CB207" s="55">
        <f t="shared" ca="1" si="146"/>
        <v>0</v>
      </c>
      <c r="CC207" s="55">
        <f ca="1">CA207-MAX($CA207:CA$258)</f>
        <v>0</v>
      </c>
      <c r="CD207" s="56">
        <f ca="1">(CA207-MAX($CA207:CA$258))/MAX($CA207:CA$258)</f>
        <v>0</v>
      </c>
    </row>
    <row r="208" spans="1:82" s="58" customFormat="1" x14ac:dyDescent="0.25">
      <c r="A208" s="54">
        <v>43949</v>
      </c>
      <c r="B208" s="55">
        <v>8.3379999999999992</v>
      </c>
      <c r="C208" s="55">
        <v>8.7840000000000007</v>
      </c>
      <c r="D208" s="55">
        <v>8.3379999999999992</v>
      </c>
      <c r="E208" s="55">
        <v>8.7550000000000008</v>
      </c>
      <c r="F208" s="56">
        <f t="shared" si="147"/>
        <v>5.0011993283761269E-2</v>
      </c>
      <c r="G208" s="57"/>
      <c r="H208" s="56"/>
      <c r="I208" s="17"/>
      <c r="J208" s="55">
        <f ca="1">AVERAGE(E208:OFFSET(E208,$J$3-1,0))</f>
        <v>8.2774000000000001</v>
      </c>
      <c r="K208" s="55">
        <f ca="1">AVERAGE(E208:OFFSET(E208,$K$3-1,0))</f>
        <v>8.4917666666666687</v>
      </c>
      <c r="M208" s="58">
        <f t="shared" ca="1" si="179"/>
        <v>0</v>
      </c>
      <c r="N208" s="58">
        <f t="shared" ca="1" si="148"/>
        <v>0</v>
      </c>
      <c r="O208" s="58">
        <f t="shared" ca="1" si="149"/>
        <v>0</v>
      </c>
      <c r="P208" s="58">
        <f t="shared" ca="1" si="189"/>
        <v>127</v>
      </c>
      <c r="R208" s="56">
        <f t="shared" ca="1" si="150"/>
        <v>0</v>
      </c>
      <c r="S208" s="76">
        <f t="shared" ca="1" si="151"/>
        <v>0</v>
      </c>
      <c r="T208" s="55">
        <f t="shared" ca="1" si="152"/>
        <v>0</v>
      </c>
      <c r="U208" s="56">
        <f t="shared" ca="1" si="153"/>
        <v>0</v>
      </c>
      <c r="V208" s="55">
        <f t="shared" ca="1" si="154"/>
        <v>5000</v>
      </c>
      <c r="W208" s="55">
        <f t="shared" ca="1" si="155"/>
        <v>0</v>
      </c>
      <c r="X208" s="55">
        <f ca="1">V208-MAX(V208:$V$258)</f>
        <v>0</v>
      </c>
      <c r="Y208" s="56">
        <f ca="1">(V208-MAX(V208:$V$258))/MAX(V208:$V$258)</f>
        <v>0</v>
      </c>
      <c r="Z208" s="56"/>
      <c r="AA208" s="17"/>
      <c r="AB208" s="55">
        <f ca="1">E208*(2/($AB$3+1))+IF(AB209=0,AVERAGE(E209:OFFSET(E209,$AB$3-1,0))*(1-(2/($AB$3+1))),AB209*(1-(2/($AB$3+1))))</f>
        <v>8.3762450834916944</v>
      </c>
      <c r="AC208" s="59">
        <f ca="1">E208*(2/($AC$3+1))+IF(AC209=0,AVERAGE(E209:OFFSET(E209,$AC$3-1,0))*(1-(2/($AC$3+1))),AC209*(1-(2/($AC$3+1))))</f>
        <v>8.9209076182174396</v>
      </c>
      <c r="AE208" s="58">
        <f t="shared" ca="1" si="180"/>
        <v>0</v>
      </c>
      <c r="AF208" s="58">
        <f t="shared" ca="1" si="156"/>
        <v>0</v>
      </c>
      <c r="AG208" s="58">
        <f t="shared" ca="1" si="157"/>
        <v>0</v>
      </c>
      <c r="AH208" s="58">
        <f t="shared" ca="1" si="190"/>
        <v>127</v>
      </c>
      <c r="AJ208" s="56">
        <f t="shared" ca="1" si="158"/>
        <v>0</v>
      </c>
      <c r="AK208" s="76">
        <f t="shared" ca="1" si="159"/>
        <v>0</v>
      </c>
      <c r="AL208" s="55">
        <f t="shared" ca="1" si="160"/>
        <v>0</v>
      </c>
      <c r="AM208" s="56">
        <f t="shared" ca="1" si="161"/>
        <v>0</v>
      </c>
      <c r="AN208" s="55">
        <f t="shared" ca="1" si="162"/>
        <v>5000</v>
      </c>
      <c r="AO208" s="55">
        <f t="shared" ca="1" si="163"/>
        <v>0</v>
      </c>
      <c r="AP208" s="55">
        <f ca="1">AN208-MAX(AN208:$AN$258)</f>
        <v>0</v>
      </c>
      <c r="AQ208" s="56">
        <f ca="1">(AN208-MAX(AN208:$AN$258))/MAX(AN208:$AN$258)</f>
        <v>0</v>
      </c>
      <c r="AS208" s="55">
        <f t="shared" si="164"/>
        <v>0.41700000000000159</v>
      </c>
      <c r="AT208" s="55">
        <f t="shared" si="181"/>
        <v>0.41700000000000159</v>
      </c>
      <c r="AU208" s="55">
        <f t="shared" si="182"/>
        <v>0</v>
      </c>
      <c r="AV208" s="55">
        <f ca="1">IF(AV209=0,AVERAGE(AT208:OFFSET(AT208,$AZ$3-1,0)),(AV209*($AZ$3-1)+AT208)/$AZ$3)</f>
        <v>0.13675718651133631</v>
      </c>
      <c r="AW208" s="55">
        <f ca="1">IF(AW209=0,AVERAGE(AU208:OFFSET(AU208,$AZ$3-1,0)),(AW209*($AZ$3-1)+AU208)/$AZ$3)</f>
        <v>0.13966032296665132</v>
      </c>
      <c r="AX208" s="55">
        <f t="shared" ca="1" si="183"/>
        <v>0.97921287597188045</v>
      </c>
      <c r="AY208" s="55"/>
      <c r="AZ208" s="55">
        <f t="shared" ca="1" si="165"/>
        <v>49.474863864304837</v>
      </c>
      <c r="BB208" s="58">
        <f t="shared" ca="1" si="166"/>
        <v>0</v>
      </c>
      <c r="BC208" s="58">
        <f t="shared" ca="1" si="167"/>
        <v>0</v>
      </c>
      <c r="BD208" s="58">
        <f t="shared" ca="1" si="185"/>
        <v>0</v>
      </c>
      <c r="BE208" s="58">
        <f t="shared" ca="1" si="191"/>
        <v>127</v>
      </c>
      <c r="BG208" s="56">
        <f t="shared" ca="1" si="168"/>
        <v>0</v>
      </c>
      <c r="BH208" s="55">
        <f t="shared" ca="1" si="169"/>
        <v>0</v>
      </c>
      <c r="BI208" s="55">
        <f t="shared" ca="1" si="170"/>
        <v>0</v>
      </c>
      <c r="BJ208" s="56">
        <f t="shared" ca="1" si="171"/>
        <v>0</v>
      </c>
      <c r="BK208" s="55">
        <f t="shared" ca="1" si="172"/>
        <v>5000</v>
      </c>
      <c r="BL208" s="55">
        <f t="shared" ca="1" si="173"/>
        <v>0</v>
      </c>
      <c r="BM208" s="55">
        <f ca="1">BK208-MAX(BK208:$BK$258)</f>
        <v>0</v>
      </c>
      <c r="BN208" s="56">
        <f ca="1">(BK208-MAX(BK208:$BK$258))/MAX(BK208:$BK$258)</f>
        <v>0</v>
      </c>
      <c r="BO208" s="17"/>
      <c r="BP208" s="55">
        <f t="shared" ca="1" si="174"/>
        <v>1.0853250202055298</v>
      </c>
      <c r="BR208" s="58">
        <f t="shared" ca="1" si="188"/>
        <v>0</v>
      </c>
      <c r="BS208" s="58">
        <f t="shared" ca="1" si="175"/>
        <v>0</v>
      </c>
      <c r="BT208" s="58">
        <f t="shared" ca="1" si="186"/>
        <v>0</v>
      </c>
      <c r="BU208" s="58">
        <f t="shared" ca="1" si="176"/>
        <v>127</v>
      </c>
      <c r="BW208" s="56">
        <f t="shared" ca="1" si="177"/>
        <v>0</v>
      </c>
      <c r="BX208" s="76">
        <f t="shared" ca="1" si="178"/>
        <v>0</v>
      </c>
      <c r="BY208" s="55">
        <f t="shared" ca="1" si="187"/>
        <v>0</v>
      </c>
      <c r="BZ208" s="56">
        <f t="shared" ca="1" si="184"/>
        <v>0</v>
      </c>
      <c r="CA208" s="55">
        <f t="shared" ca="1" si="145"/>
        <v>5000</v>
      </c>
      <c r="CB208" s="55">
        <f t="shared" ca="1" si="146"/>
        <v>0</v>
      </c>
      <c r="CC208" s="55">
        <f ca="1">CA208-MAX($CA208:CA$258)</f>
        <v>0</v>
      </c>
      <c r="CD208" s="56">
        <f ca="1">(CA208-MAX($CA208:CA$258))/MAX($CA208:CA$258)</f>
        <v>0</v>
      </c>
    </row>
    <row r="209" spans="1:82" s="58" customFormat="1" x14ac:dyDescent="0.25">
      <c r="A209" s="54">
        <v>43948</v>
      </c>
      <c r="B209" s="55">
        <v>8.3059999999999992</v>
      </c>
      <c r="C209" s="55">
        <v>8.3379999999999992</v>
      </c>
      <c r="D209" s="55">
        <v>8.1999999999999993</v>
      </c>
      <c r="E209" s="55">
        <v>8.3379999999999992</v>
      </c>
      <c r="F209" s="56">
        <f t="shared" si="147"/>
        <v>3.642013673088873E-2</v>
      </c>
      <c r="G209" s="57"/>
      <c r="H209" s="56"/>
      <c r="I209" s="17"/>
      <c r="J209" s="55">
        <f ca="1">AVERAGE(E209:OFFSET(E209,$J$3-1,0))</f>
        <v>8.0971999999999991</v>
      </c>
      <c r="K209" s="55">
        <f ca="1">AVERAGE(E209:OFFSET(E209,$K$3-1,0))</f>
        <v>8.5025000000000013</v>
      </c>
      <c r="M209" s="58">
        <f t="shared" ca="1" si="179"/>
        <v>0</v>
      </c>
      <c r="N209" s="58">
        <f t="shared" ca="1" si="148"/>
        <v>0</v>
      </c>
      <c r="O209" s="58">
        <f t="shared" ca="1" si="149"/>
        <v>0</v>
      </c>
      <c r="P209" s="58">
        <f t="shared" ca="1" si="189"/>
        <v>126</v>
      </c>
      <c r="R209" s="56">
        <f t="shared" ca="1" si="150"/>
        <v>0</v>
      </c>
      <c r="S209" s="76">
        <f t="shared" ca="1" si="151"/>
        <v>0</v>
      </c>
      <c r="T209" s="55">
        <f t="shared" ca="1" si="152"/>
        <v>0</v>
      </c>
      <c r="U209" s="56">
        <f t="shared" ca="1" si="153"/>
        <v>0</v>
      </c>
      <c r="V209" s="55">
        <f t="shared" ca="1" si="154"/>
        <v>5000</v>
      </c>
      <c r="W209" s="55">
        <f t="shared" ca="1" si="155"/>
        <v>0</v>
      </c>
      <c r="X209" s="55">
        <f ca="1">V209-MAX(V209:$V$258)</f>
        <v>0</v>
      </c>
      <c r="Y209" s="56">
        <f ca="1">(V209-MAX(V209:$V$258))/MAX(V209:$V$258)</f>
        <v>0</v>
      </c>
      <c r="Z209" s="56"/>
      <c r="AA209" s="17"/>
      <c r="AB209" s="55">
        <f ca="1">E209*(2/($AB$3+1))+IF(AB210=0,AVERAGE(E210:OFFSET(E210,$AB$3-1,0))*(1-(2/($AB$3+1))),AB210*(1-(2/($AB$3+1))))</f>
        <v>8.1868676252375394</v>
      </c>
      <c r="AC209" s="59">
        <f ca="1">E209*(2/($AC$3+1))+IF(AC210=0,AVERAGE(E210:OFFSET(E210,$AC$3-1,0))*(1-(2/($AC$3+1))),AC210*(1-(2/($AC$3+1))))</f>
        <v>8.9323495229220899</v>
      </c>
      <c r="AE209" s="58">
        <f t="shared" ca="1" si="180"/>
        <v>0</v>
      </c>
      <c r="AF209" s="58">
        <f t="shared" ca="1" si="156"/>
        <v>0</v>
      </c>
      <c r="AG209" s="58">
        <f t="shared" ca="1" si="157"/>
        <v>0</v>
      </c>
      <c r="AH209" s="58">
        <f t="shared" ca="1" si="190"/>
        <v>126</v>
      </c>
      <c r="AJ209" s="56">
        <f t="shared" ca="1" si="158"/>
        <v>0</v>
      </c>
      <c r="AK209" s="76">
        <f t="shared" ca="1" si="159"/>
        <v>0</v>
      </c>
      <c r="AL209" s="55">
        <f t="shared" ca="1" si="160"/>
        <v>0</v>
      </c>
      <c r="AM209" s="56">
        <f t="shared" ca="1" si="161"/>
        <v>0</v>
      </c>
      <c r="AN209" s="55">
        <f t="shared" ca="1" si="162"/>
        <v>5000</v>
      </c>
      <c r="AO209" s="55">
        <f t="shared" ca="1" si="163"/>
        <v>0</v>
      </c>
      <c r="AP209" s="55">
        <f ca="1">AN209-MAX(AN209:$AN$258)</f>
        <v>0</v>
      </c>
      <c r="AQ209" s="56">
        <f ca="1">(AN209-MAX(AN209:$AN$258))/MAX(AN209:$AN$258)</f>
        <v>0</v>
      </c>
      <c r="AS209" s="55">
        <f t="shared" si="164"/>
        <v>0.29299999999999926</v>
      </c>
      <c r="AT209" s="55">
        <f t="shared" si="181"/>
        <v>0.29299999999999926</v>
      </c>
      <c r="AU209" s="55">
        <f t="shared" si="182"/>
        <v>0</v>
      </c>
      <c r="AV209" s="55">
        <f ca="1">IF(AV210=0,AVERAGE(AT209:OFFSET(AT209,$AZ$3-1,0)),(AV210*($AZ$3-1)+AT209)/$AZ$3)</f>
        <v>0.11520004701220821</v>
      </c>
      <c r="AW209" s="55">
        <f ca="1">IF(AW210=0,AVERAGE(AU209:OFFSET(AU209,$AZ$3-1,0)),(AW210*($AZ$3-1)+AU209)/$AZ$3)</f>
        <v>0.1504034247333168</v>
      </c>
      <c r="AX209" s="55">
        <f t="shared" ca="1" si="183"/>
        <v>0.7659403182904353</v>
      </c>
      <c r="AY209" s="55"/>
      <c r="AZ209" s="55">
        <f t="shared" ca="1" si="165"/>
        <v>43.372944734164285</v>
      </c>
      <c r="BB209" s="58">
        <f t="shared" ca="1" si="166"/>
        <v>0</v>
      </c>
      <c r="BC209" s="58">
        <f t="shared" ca="1" si="167"/>
        <v>0</v>
      </c>
      <c r="BD209" s="58">
        <f t="shared" ca="1" si="185"/>
        <v>0</v>
      </c>
      <c r="BE209" s="58">
        <f t="shared" ca="1" si="191"/>
        <v>126</v>
      </c>
      <c r="BG209" s="56">
        <f t="shared" ca="1" si="168"/>
        <v>0</v>
      </c>
      <c r="BH209" s="55">
        <f t="shared" ca="1" si="169"/>
        <v>0</v>
      </c>
      <c r="BI209" s="55">
        <f t="shared" ca="1" si="170"/>
        <v>0</v>
      </c>
      <c r="BJ209" s="56">
        <f t="shared" ca="1" si="171"/>
        <v>0</v>
      </c>
      <c r="BK209" s="55">
        <f t="shared" ca="1" si="172"/>
        <v>5000</v>
      </c>
      <c r="BL209" s="55">
        <f t="shared" ca="1" si="173"/>
        <v>0</v>
      </c>
      <c r="BM209" s="55">
        <f ca="1">BK209-MAX(BK209:$BK$258)</f>
        <v>0</v>
      </c>
      <c r="BN209" s="56">
        <f ca="1">(BK209-MAX(BK209:$BK$258))/MAX(BK209:$BK$258)</f>
        <v>0</v>
      </c>
      <c r="BO209" s="17"/>
      <c r="BP209" s="55">
        <f t="shared" ca="1" si="174"/>
        <v>-4.1278601816718385</v>
      </c>
      <c r="BR209" s="58">
        <f t="shared" ca="1" si="188"/>
        <v>0</v>
      </c>
      <c r="BS209" s="58">
        <f t="shared" ca="1" si="175"/>
        <v>0</v>
      </c>
      <c r="BT209" s="58">
        <f t="shared" ca="1" si="186"/>
        <v>0</v>
      </c>
      <c r="BU209" s="58">
        <f t="shared" ca="1" si="176"/>
        <v>126</v>
      </c>
      <c r="BW209" s="56">
        <f t="shared" ca="1" si="177"/>
        <v>0</v>
      </c>
      <c r="BX209" s="76">
        <f t="shared" ca="1" si="178"/>
        <v>0</v>
      </c>
      <c r="BY209" s="55">
        <f t="shared" ca="1" si="187"/>
        <v>0</v>
      </c>
      <c r="BZ209" s="56">
        <f t="shared" ca="1" si="184"/>
        <v>0</v>
      </c>
      <c r="CA209" s="55">
        <f t="shared" ca="1" si="145"/>
        <v>5000</v>
      </c>
      <c r="CB209" s="55">
        <f t="shared" ca="1" si="146"/>
        <v>0</v>
      </c>
      <c r="CC209" s="55">
        <f ca="1">CA209-MAX($CA209:CA$258)</f>
        <v>0</v>
      </c>
      <c r="CD209" s="56">
        <f ca="1">(CA209-MAX($CA209:CA$258))/MAX($CA209:CA$258)</f>
        <v>0</v>
      </c>
    </row>
    <row r="210" spans="1:82" s="58" customFormat="1" x14ac:dyDescent="0.25">
      <c r="A210" s="54">
        <v>43945</v>
      </c>
      <c r="B210" s="55">
        <v>8.0779999999999994</v>
      </c>
      <c r="C210" s="55">
        <v>8.1959999999999997</v>
      </c>
      <c r="D210" s="55">
        <v>8.0389999999999997</v>
      </c>
      <c r="E210" s="55">
        <v>8.0449999999999999</v>
      </c>
      <c r="F210" s="56">
        <f t="shared" si="147"/>
        <v>-2.3783521417303666E-2</v>
      </c>
      <c r="G210" s="57"/>
      <c r="H210" s="56"/>
      <c r="I210" s="17"/>
      <c r="J210" s="55">
        <f ca="1">AVERAGE(E210:OFFSET(E210,$J$3-1,0))</f>
        <v>8.0874000000000006</v>
      </c>
      <c r="K210" s="55">
        <f ca="1">AVERAGE(E210:OFFSET(E210,$K$3-1,0))</f>
        <v>8.5158333333333349</v>
      </c>
      <c r="M210" s="58">
        <f t="shared" ca="1" si="179"/>
        <v>0</v>
      </c>
      <c r="N210" s="58">
        <f t="shared" ca="1" si="148"/>
        <v>0</v>
      </c>
      <c r="O210" s="58">
        <f t="shared" ca="1" si="149"/>
        <v>0</v>
      </c>
      <c r="P210" s="58">
        <f t="shared" ca="1" si="189"/>
        <v>125</v>
      </c>
      <c r="R210" s="56">
        <f t="shared" ca="1" si="150"/>
        <v>0</v>
      </c>
      <c r="S210" s="76">
        <f t="shared" ca="1" si="151"/>
        <v>0</v>
      </c>
      <c r="T210" s="55">
        <f t="shared" ca="1" si="152"/>
        <v>0</v>
      </c>
      <c r="U210" s="56">
        <f t="shared" ca="1" si="153"/>
        <v>0</v>
      </c>
      <c r="V210" s="55">
        <f t="shared" ca="1" si="154"/>
        <v>5000</v>
      </c>
      <c r="W210" s="55">
        <f t="shared" ca="1" si="155"/>
        <v>0</v>
      </c>
      <c r="X210" s="55">
        <f ca="1">V210-MAX(V210:$V$258)</f>
        <v>0</v>
      </c>
      <c r="Y210" s="56">
        <f ca="1">(V210-MAX(V210:$V$258))/MAX(V210:$V$258)</f>
        <v>0</v>
      </c>
      <c r="Z210" s="56"/>
      <c r="AA210" s="17"/>
      <c r="AB210" s="55">
        <f ca="1">E210*(2/($AB$3+1))+IF(AB211=0,AVERAGE(E211:OFFSET(E211,$AB$3-1,0))*(1-(2/($AB$3+1))),AB211*(1-(2/($AB$3+1))))</f>
        <v>8.1113014378563086</v>
      </c>
      <c r="AC210" s="59">
        <f ca="1">E210*(2/($AC$3+1))+IF(AC211=0,AVERAGE(E211:OFFSET(E211,$AC$3-1,0))*(1-(2/($AC$3+1))),AC211*(1-(2/($AC$3+1))))</f>
        <v>8.973339145192579</v>
      </c>
      <c r="AE210" s="58">
        <f t="shared" ca="1" si="180"/>
        <v>0</v>
      </c>
      <c r="AF210" s="58">
        <f t="shared" ca="1" si="156"/>
        <v>0</v>
      </c>
      <c r="AG210" s="58">
        <f t="shared" ca="1" si="157"/>
        <v>0</v>
      </c>
      <c r="AH210" s="58">
        <f t="shared" ca="1" si="190"/>
        <v>125</v>
      </c>
      <c r="AJ210" s="56">
        <f t="shared" ca="1" si="158"/>
        <v>0</v>
      </c>
      <c r="AK210" s="76">
        <f t="shared" ca="1" si="159"/>
        <v>0</v>
      </c>
      <c r="AL210" s="55">
        <f t="shared" ca="1" si="160"/>
        <v>0</v>
      </c>
      <c r="AM210" s="56">
        <f t="shared" ca="1" si="161"/>
        <v>0</v>
      </c>
      <c r="AN210" s="55">
        <f t="shared" ca="1" si="162"/>
        <v>5000</v>
      </c>
      <c r="AO210" s="55">
        <f t="shared" ca="1" si="163"/>
        <v>0</v>
      </c>
      <c r="AP210" s="55">
        <f ca="1">AN210-MAX(AN210:$AN$258)</f>
        <v>0</v>
      </c>
      <c r="AQ210" s="56">
        <f ca="1">(AN210-MAX(AN210:$AN$258))/MAX(AN210:$AN$258)</f>
        <v>0</v>
      </c>
      <c r="AS210" s="55">
        <f t="shared" si="164"/>
        <v>-0.19599999999999973</v>
      </c>
      <c r="AT210" s="55">
        <f t="shared" si="181"/>
        <v>0</v>
      </c>
      <c r="AU210" s="55">
        <f t="shared" si="182"/>
        <v>0.19599999999999973</v>
      </c>
      <c r="AV210" s="55">
        <f ca="1">IF(AV211=0,AVERAGE(AT210:OFFSET(AT210,$AZ$3-1,0)),(AV211*($AZ$3-1)+AT210)/$AZ$3)</f>
        <v>0.1015231275516089</v>
      </c>
      <c r="AW210" s="55">
        <f ca="1">IF(AW211=0,AVERAGE(AU210:OFFSET(AU210,$AZ$3-1,0)),(AW211*($AZ$3-1)+AU210)/$AZ$3)</f>
        <v>0.16197291894357194</v>
      </c>
      <c r="AX210" s="55">
        <f t="shared" ca="1" si="183"/>
        <v>0.62679075127970929</v>
      </c>
      <c r="AY210" s="55"/>
      <c r="AZ210" s="55">
        <f t="shared" ca="1" si="165"/>
        <v>38.529279244220348</v>
      </c>
      <c r="BB210" s="58">
        <f t="shared" ca="1" si="166"/>
        <v>0</v>
      </c>
      <c r="BC210" s="58">
        <f t="shared" ca="1" si="167"/>
        <v>0</v>
      </c>
      <c r="BD210" s="58">
        <f t="shared" ca="1" si="185"/>
        <v>0</v>
      </c>
      <c r="BE210" s="58">
        <f t="shared" ca="1" si="191"/>
        <v>125</v>
      </c>
      <c r="BG210" s="56">
        <f t="shared" ca="1" si="168"/>
        <v>0</v>
      </c>
      <c r="BH210" s="55">
        <f t="shared" ca="1" si="169"/>
        <v>0</v>
      </c>
      <c r="BI210" s="55">
        <f t="shared" ca="1" si="170"/>
        <v>0</v>
      </c>
      <c r="BJ210" s="56">
        <f t="shared" ca="1" si="171"/>
        <v>0</v>
      </c>
      <c r="BK210" s="55">
        <f t="shared" ca="1" si="172"/>
        <v>5000</v>
      </c>
      <c r="BL210" s="55">
        <f t="shared" ca="1" si="173"/>
        <v>0</v>
      </c>
      <c r="BM210" s="55">
        <f ca="1">BK210-MAX(BK210:$BK$258)</f>
        <v>0</v>
      </c>
      <c r="BN210" s="56">
        <f ca="1">(BK210-MAX(BK210:$BK$258))/MAX(BK210:$BK$258)</f>
        <v>0</v>
      </c>
      <c r="BO210" s="17"/>
      <c r="BP210" s="55">
        <f t="shared" ca="1" si="174"/>
        <v>-4.146312403193142</v>
      </c>
      <c r="BR210" s="58">
        <f t="shared" ca="1" si="188"/>
        <v>0</v>
      </c>
      <c r="BS210" s="58">
        <f t="shared" ca="1" si="175"/>
        <v>0</v>
      </c>
      <c r="BT210" s="58">
        <f t="shared" ca="1" si="186"/>
        <v>0</v>
      </c>
      <c r="BU210" s="58">
        <f t="shared" ca="1" si="176"/>
        <v>125</v>
      </c>
      <c r="BW210" s="56">
        <f t="shared" ca="1" si="177"/>
        <v>0</v>
      </c>
      <c r="BX210" s="76">
        <f t="shared" ca="1" si="178"/>
        <v>0</v>
      </c>
      <c r="BY210" s="55">
        <f t="shared" ca="1" si="187"/>
        <v>0</v>
      </c>
      <c r="BZ210" s="56">
        <f t="shared" ca="1" si="184"/>
        <v>0</v>
      </c>
      <c r="CA210" s="55">
        <f t="shared" ca="1" si="145"/>
        <v>5000</v>
      </c>
      <c r="CB210" s="55">
        <f t="shared" ca="1" si="146"/>
        <v>0</v>
      </c>
      <c r="CC210" s="55">
        <f ca="1">CA210-MAX($CA210:CA$258)</f>
        <v>0</v>
      </c>
      <c r="CD210" s="56">
        <f ca="1">(CA210-MAX($CA210:CA$258))/MAX($CA210:CA$258)</f>
        <v>0</v>
      </c>
    </row>
    <row r="211" spans="1:82" s="58" customFormat="1" x14ac:dyDescent="0.25">
      <c r="A211" s="54">
        <v>43944</v>
      </c>
      <c r="B211" s="55">
        <v>8.1470000000000002</v>
      </c>
      <c r="C211" s="55">
        <v>8.3350000000000009</v>
      </c>
      <c r="D211" s="55">
        <v>8.0619999999999994</v>
      </c>
      <c r="E211" s="55">
        <v>8.2409999999999997</v>
      </c>
      <c r="F211" s="56">
        <f t="shared" si="147"/>
        <v>2.9095904095904235E-2</v>
      </c>
      <c r="G211" s="57"/>
      <c r="H211" s="56"/>
      <c r="I211" s="17"/>
      <c r="J211" s="55">
        <f ca="1">AVERAGE(E211:OFFSET(E211,$J$3-1,0))</f>
        <v>8.1226000000000003</v>
      </c>
      <c r="K211" s="55">
        <f ca="1">AVERAGE(E211:OFFSET(E211,$K$3-1,0))</f>
        <v>8.5900666666666687</v>
      </c>
      <c r="M211" s="58">
        <f t="shared" ca="1" si="179"/>
        <v>0</v>
      </c>
      <c r="N211" s="58">
        <f t="shared" ca="1" si="148"/>
        <v>0</v>
      </c>
      <c r="O211" s="58">
        <f t="shared" ca="1" si="149"/>
        <v>0</v>
      </c>
      <c r="P211" s="58">
        <f t="shared" ca="1" si="189"/>
        <v>124</v>
      </c>
      <c r="R211" s="56">
        <f t="shared" ca="1" si="150"/>
        <v>0</v>
      </c>
      <c r="S211" s="76">
        <f t="shared" ca="1" si="151"/>
        <v>0</v>
      </c>
      <c r="T211" s="55">
        <f t="shared" ca="1" si="152"/>
        <v>0</v>
      </c>
      <c r="U211" s="56">
        <f t="shared" ca="1" si="153"/>
        <v>0</v>
      </c>
      <c r="V211" s="55">
        <f t="shared" ca="1" si="154"/>
        <v>5000</v>
      </c>
      <c r="W211" s="55">
        <f t="shared" ca="1" si="155"/>
        <v>0</v>
      </c>
      <c r="X211" s="55">
        <f ca="1">V211-MAX(V211:$V$258)</f>
        <v>0</v>
      </c>
      <c r="Y211" s="56">
        <f ca="1">(V211-MAX(V211:$V$258))/MAX(V211:$V$258)</f>
        <v>0</v>
      </c>
      <c r="Z211" s="56"/>
      <c r="AA211" s="17"/>
      <c r="AB211" s="55">
        <f ca="1">E211*(2/($AB$3+1))+IF(AB212=0,AVERAGE(E212:OFFSET(E212,$AB$3-1,0))*(1-(2/($AB$3+1))),AB212*(1-(2/($AB$3+1))))</f>
        <v>8.1444521567844639</v>
      </c>
      <c r="AC211" s="59">
        <f ca="1">E211*(2/($AC$3+1))+IF(AC212=0,AVERAGE(E212:OFFSET(E212,$AC$3-1,0))*(1-(2/($AC$3+1))),AC212*(1-(2/($AC$3+1))))</f>
        <v>9.0373625345162036</v>
      </c>
      <c r="AE211" s="58">
        <f t="shared" ca="1" si="180"/>
        <v>0</v>
      </c>
      <c r="AF211" s="58">
        <f t="shared" ca="1" si="156"/>
        <v>0</v>
      </c>
      <c r="AG211" s="58">
        <f t="shared" ca="1" si="157"/>
        <v>0</v>
      </c>
      <c r="AH211" s="58">
        <f t="shared" ca="1" si="190"/>
        <v>124</v>
      </c>
      <c r="AJ211" s="56">
        <f t="shared" ca="1" si="158"/>
        <v>0</v>
      </c>
      <c r="AK211" s="76">
        <f t="shared" ca="1" si="159"/>
        <v>0</v>
      </c>
      <c r="AL211" s="55">
        <f t="shared" ca="1" si="160"/>
        <v>0</v>
      </c>
      <c r="AM211" s="56">
        <f t="shared" ca="1" si="161"/>
        <v>0</v>
      </c>
      <c r="AN211" s="55">
        <f t="shared" ca="1" si="162"/>
        <v>5000</v>
      </c>
      <c r="AO211" s="55">
        <f t="shared" ca="1" si="163"/>
        <v>0</v>
      </c>
      <c r="AP211" s="55">
        <f ca="1">AN211-MAX(AN211:$AN$258)</f>
        <v>0</v>
      </c>
      <c r="AQ211" s="56">
        <f ca="1">(AN211-MAX(AN211:$AN$258))/MAX(AN211:$AN$258)</f>
        <v>0</v>
      </c>
      <c r="AS211" s="55">
        <f t="shared" si="164"/>
        <v>0.23300000000000054</v>
      </c>
      <c r="AT211" s="55">
        <f t="shared" si="181"/>
        <v>0.23300000000000054</v>
      </c>
      <c r="AU211" s="55">
        <f t="shared" si="182"/>
        <v>0</v>
      </c>
      <c r="AV211" s="55">
        <f ca="1">IF(AV212=0,AVERAGE(AT211:OFFSET(AT211,$AZ$3-1,0)),(AV212*($AZ$3-1)+AT211)/$AZ$3)</f>
        <v>0.10933259890173268</v>
      </c>
      <c r="AW211" s="55">
        <f ca="1">IF(AW212=0,AVERAGE(AU211:OFFSET(AU211,$AZ$3-1,0)),(AW212*($AZ$3-1)+AU211)/$AZ$3)</f>
        <v>0.15935545117000058</v>
      </c>
      <c r="AX211" s="55">
        <f t="shared" ca="1" si="183"/>
        <v>0.68609261935505761</v>
      </c>
      <c r="AY211" s="55"/>
      <c r="AZ211" s="55">
        <f t="shared" ca="1" si="165"/>
        <v>40.691277067418334</v>
      </c>
      <c r="BB211" s="58">
        <f t="shared" ca="1" si="166"/>
        <v>0</v>
      </c>
      <c r="BC211" s="58">
        <f t="shared" ca="1" si="167"/>
        <v>0</v>
      </c>
      <c r="BD211" s="58">
        <f t="shared" ca="1" si="185"/>
        <v>0</v>
      </c>
      <c r="BE211" s="58">
        <f t="shared" ca="1" si="191"/>
        <v>124</v>
      </c>
      <c r="BG211" s="56">
        <f t="shared" ca="1" si="168"/>
        <v>0</v>
      </c>
      <c r="BH211" s="55">
        <f t="shared" ca="1" si="169"/>
        <v>0</v>
      </c>
      <c r="BI211" s="55">
        <f t="shared" ca="1" si="170"/>
        <v>0</v>
      </c>
      <c r="BJ211" s="56">
        <f t="shared" ca="1" si="171"/>
        <v>0</v>
      </c>
      <c r="BK211" s="55">
        <f t="shared" ca="1" si="172"/>
        <v>5000</v>
      </c>
      <c r="BL211" s="55">
        <f t="shared" ca="1" si="173"/>
        <v>0</v>
      </c>
      <c r="BM211" s="55">
        <f ca="1">BK211-MAX(BK211:$BK$258)</f>
        <v>0</v>
      </c>
      <c r="BN211" s="56">
        <f ca="1">(BK211-MAX(BK211:$BK$258))/MAX(BK211:$BK$258)</f>
        <v>0</v>
      </c>
      <c r="BO211" s="17"/>
      <c r="BP211" s="55">
        <f t="shared" ca="1" si="174"/>
        <v>3.9349224366250324</v>
      </c>
      <c r="BR211" s="58">
        <f t="shared" ca="1" si="188"/>
        <v>0</v>
      </c>
      <c r="BS211" s="58">
        <f t="shared" ca="1" si="175"/>
        <v>0</v>
      </c>
      <c r="BT211" s="58">
        <f t="shared" ca="1" si="186"/>
        <v>0</v>
      </c>
      <c r="BU211" s="58">
        <f t="shared" ca="1" si="176"/>
        <v>124</v>
      </c>
      <c r="BW211" s="56">
        <f t="shared" ca="1" si="177"/>
        <v>0</v>
      </c>
      <c r="BX211" s="76">
        <f t="shared" ca="1" si="178"/>
        <v>0</v>
      </c>
      <c r="BY211" s="55">
        <f t="shared" ca="1" si="187"/>
        <v>0</v>
      </c>
      <c r="BZ211" s="56">
        <f t="shared" ca="1" si="184"/>
        <v>0</v>
      </c>
      <c r="CA211" s="55">
        <f t="shared" ca="1" si="145"/>
        <v>5000</v>
      </c>
      <c r="CB211" s="55">
        <f t="shared" ca="1" si="146"/>
        <v>0</v>
      </c>
      <c r="CC211" s="55">
        <f ca="1">CA211-MAX($CA211:CA$258)</f>
        <v>0</v>
      </c>
      <c r="CD211" s="56">
        <f ca="1">(CA211-MAX($CA211:CA$258))/MAX($CA211:CA$258)</f>
        <v>0</v>
      </c>
    </row>
    <row r="212" spans="1:82" s="58" customFormat="1" x14ac:dyDescent="0.25">
      <c r="A212" s="54">
        <v>43943</v>
      </c>
      <c r="B212" s="55">
        <v>7.9390000000000001</v>
      </c>
      <c r="C212" s="55">
        <v>8.0259999999999998</v>
      </c>
      <c r="D212" s="55">
        <v>7.9089999999999998</v>
      </c>
      <c r="E212" s="55">
        <v>8.0079999999999991</v>
      </c>
      <c r="F212" s="56">
        <f t="shared" si="147"/>
        <v>1.9607843137254832E-2</v>
      </c>
      <c r="G212" s="57"/>
      <c r="H212" s="56"/>
      <c r="I212" s="17"/>
      <c r="J212" s="55">
        <f ca="1">AVERAGE(E212:OFFSET(E212,$J$3-1,0))</f>
        <v>8.0739999999999998</v>
      </c>
      <c r="K212" s="55">
        <f ca="1">AVERAGE(E212:OFFSET(E212,$K$3-1,0))</f>
        <v>8.6535666666666682</v>
      </c>
      <c r="M212" s="58">
        <f t="shared" ca="1" si="179"/>
        <v>0</v>
      </c>
      <c r="N212" s="58">
        <f t="shared" ca="1" si="148"/>
        <v>0</v>
      </c>
      <c r="O212" s="58">
        <f t="shared" ca="1" si="149"/>
        <v>0</v>
      </c>
      <c r="P212" s="58">
        <f t="shared" ca="1" si="189"/>
        <v>123</v>
      </c>
      <c r="R212" s="56">
        <f t="shared" ca="1" si="150"/>
        <v>0</v>
      </c>
      <c r="S212" s="76">
        <f t="shared" ca="1" si="151"/>
        <v>0</v>
      </c>
      <c r="T212" s="55">
        <f t="shared" ca="1" si="152"/>
        <v>0</v>
      </c>
      <c r="U212" s="56">
        <f t="shared" ca="1" si="153"/>
        <v>0</v>
      </c>
      <c r="V212" s="55">
        <f t="shared" ca="1" si="154"/>
        <v>5000</v>
      </c>
      <c r="W212" s="55">
        <f t="shared" ca="1" si="155"/>
        <v>0</v>
      </c>
      <c r="X212" s="55">
        <f ca="1">V212-MAX(V212:$V$258)</f>
        <v>0</v>
      </c>
      <c r="Y212" s="56">
        <f ca="1">(V212-MAX(V212:$V$258))/MAX(V212:$V$258)</f>
        <v>0</v>
      </c>
      <c r="Z212" s="56"/>
      <c r="AA212" s="17"/>
      <c r="AB212" s="55">
        <f ca="1">E212*(2/($AB$3+1))+IF(AB213=0,AVERAGE(E213:OFFSET(E213,$AB$3-1,0))*(1-(2/($AB$3+1))),AB213*(1-(2/($AB$3+1))))</f>
        <v>8.0961782351766942</v>
      </c>
      <c r="AC212" s="59">
        <f ca="1">E212*(2/($AC$3+1))+IF(AC213=0,AVERAGE(E213:OFFSET(E213,$AC$3-1,0))*(1-(2/($AC$3+1))),AC213*(1-(2/($AC$3+1))))</f>
        <v>9.0922840886207688</v>
      </c>
      <c r="AE212" s="58">
        <f t="shared" ca="1" si="180"/>
        <v>0</v>
      </c>
      <c r="AF212" s="58">
        <f t="shared" ca="1" si="156"/>
        <v>0</v>
      </c>
      <c r="AG212" s="58">
        <f t="shared" ca="1" si="157"/>
        <v>0</v>
      </c>
      <c r="AH212" s="58">
        <f t="shared" ca="1" si="190"/>
        <v>123</v>
      </c>
      <c r="AJ212" s="56">
        <f t="shared" ca="1" si="158"/>
        <v>0</v>
      </c>
      <c r="AK212" s="76">
        <f t="shared" ca="1" si="159"/>
        <v>0</v>
      </c>
      <c r="AL212" s="55">
        <f t="shared" ca="1" si="160"/>
        <v>0</v>
      </c>
      <c r="AM212" s="56">
        <f t="shared" ca="1" si="161"/>
        <v>0</v>
      </c>
      <c r="AN212" s="55">
        <f t="shared" ca="1" si="162"/>
        <v>5000</v>
      </c>
      <c r="AO212" s="55">
        <f t="shared" ca="1" si="163"/>
        <v>0</v>
      </c>
      <c r="AP212" s="55">
        <f ca="1">AN212-MAX(AN212:$AN$258)</f>
        <v>0</v>
      </c>
      <c r="AQ212" s="56">
        <f ca="1">(AN212-MAX(AN212:$AN$258))/MAX(AN212:$AN$258)</f>
        <v>0</v>
      </c>
      <c r="AS212" s="55">
        <f t="shared" si="164"/>
        <v>0.15399999999999903</v>
      </c>
      <c r="AT212" s="55">
        <f t="shared" si="181"/>
        <v>0.15399999999999903</v>
      </c>
      <c r="AU212" s="55">
        <f t="shared" si="182"/>
        <v>0</v>
      </c>
      <c r="AV212" s="55">
        <f ca="1">IF(AV213=0,AVERAGE(AT212:OFFSET(AT212,$AZ$3-1,0)),(AV213*($AZ$3-1)+AT212)/$AZ$3)</f>
        <v>9.9819721894173624E-2</v>
      </c>
      <c r="AW212" s="55">
        <f ca="1">IF(AW213=0,AVERAGE(AU212:OFFSET(AU212,$AZ$3-1,0)),(AW213*($AZ$3-1)+AU212)/$AZ$3)</f>
        <v>0.17161356279846215</v>
      </c>
      <c r="AX212" s="55">
        <f t="shared" ca="1" si="183"/>
        <v>0.58165403868107401</v>
      </c>
      <c r="AY212" s="55"/>
      <c r="AZ212" s="55">
        <f t="shared" ca="1" si="165"/>
        <v>36.775048427537904</v>
      </c>
      <c r="BB212" s="58">
        <f t="shared" ca="1" si="166"/>
        <v>0</v>
      </c>
      <c r="BC212" s="58">
        <f t="shared" ca="1" si="167"/>
        <v>0</v>
      </c>
      <c r="BD212" s="58">
        <f t="shared" ca="1" si="185"/>
        <v>0</v>
      </c>
      <c r="BE212" s="58">
        <f t="shared" ca="1" si="191"/>
        <v>123</v>
      </c>
      <c r="BG212" s="56">
        <f t="shared" ca="1" si="168"/>
        <v>0</v>
      </c>
      <c r="BH212" s="55">
        <f t="shared" ca="1" si="169"/>
        <v>0</v>
      </c>
      <c r="BI212" s="55">
        <f t="shared" ca="1" si="170"/>
        <v>0</v>
      </c>
      <c r="BJ212" s="56">
        <f t="shared" ca="1" si="171"/>
        <v>0</v>
      </c>
      <c r="BK212" s="55">
        <f t="shared" ca="1" si="172"/>
        <v>5000</v>
      </c>
      <c r="BL212" s="55">
        <f t="shared" ca="1" si="173"/>
        <v>0</v>
      </c>
      <c r="BM212" s="55">
        <f ca="1">BK212-MAX(BK212:$BK$258)</f>
        <v>0</v>
      </c>
      <c r="BN212" s="56">
        <f ca="1">(BK212-MAX(BK212:$BK$258))/MAX(BK212:$BK$258)</f>
        <v>0</v>
      </c>
      <c r="BO212" s="17"/>
      <c r="BP212" s="55">
        <f t="shared" ca="1" si="174"/>
        <v>-1.2942191544434878</v>
      </c>
      <c r="BR212" s="58">
        <f t="shared" ca="1" si="188"/>
        <v>0</v>
      </c>
      <c r="BS212" s="58">
        <f t="shared" ca="1" si="175"/>
        <v>0</v>
      </c>
      <c r="BT212" s="58">
        <f t="shared" ca="1" si="186"/>
        <v>0</v>
      </c>
      <c r="BU212" s="58">
        <f t="shared" ca="1" si="176"/>
        <v>123</v>
      </c>
      <c r="BW212" s="56">
        <f t="shared" ca="1" si="177"/>
        <v>0</v>
      </c>
      <c r="BX212" s="76">
        <f t="shared" ca="1" si="178"/>
        <v>0</v>
      </c>
      <c r="BY212" s="55">
        <f t="shared" ca="1" si="187"/>
        <v>0</v>
      </c>
      <c r="BZ212" s="56">
        <f t="shared" ca="1" si="184"/>
        <v>0</v>
      </c>
      <c r="CA212" s="55">
        <f t="shared" ca="1" si="145"/>
        <v>5000</v>
      </c>
      <c r="CB212" s="55">
        <f t="shared" ca="1" si="146"/>
        <v>0</v>
      </c>
      <c r="CC212" s="55">
        <f ca="1">CA212-MAX($CA212:CA$258)</f>
        <v>0</v>
      </c>
      <c r="CD212" s="56">
        <f ca="1">(CA212-MAX($CA212:CA$258))/MAX($CA212:CA$258)</f>
        <v>0</v>
      </c>
    </row>
    <row r="213" spans="1:82" s="58" customFormat="1" x14ac:dyDescent="0.25">
      <c r="A213" s="54">
        <v>43942</v>
      </c>
      <c r="B213" s="55">
        <v>8.0709999999999997</v>
      </c>
      <c r="C213" s="55">
        <v>8.0709999999999997</v>
      </c>
      <c r="D213" s="55">
        <v>7.851</v>
      </c>
      <c r="E213" s="55">
        <v>7.8540000000000001</v>
      </c>
      <c r="F213" s="56">
        <f t="shared" si="147"/>
        <v>-5.2479189287006789E-2</v>
      </c>
      <c r="G213" s="57"/>
      <c r="H213" s="56"/>
      <c r="I213" s="17"/>
      <c r="J213" s="55">
        <f ca="1">AVERAGE(E213:OFFSET(E213,$J$3-1,0))</f>
        <v>8.0924000000000014</v>
      </c>
      <c r="K213" s="55">
        <f ca="1">AVERAGE(E213:OFFSET(E213,$K$3-1,0))</f>
        <v>8.7225000000000001</v>
      </c>
      <c r="M213" s="58">
        <f t="shared" ca="1" si="179"/>
        <v>0</v>
      </c>
      <c r="N213" s="58">
        <f t="shared" ca="1" si="148"/>
        <v>0</v>
      </c>
      <c r="O213" s="58">
        <f t="shared" ca="1" si="149"/>
        <v>0</v>
      </c>
      <c r="P213" s="58">
        <f t="shared" ca="1" si="189"/>
        <v>122</v>
      </c>
      <c r="R213" s="56">
        <f t="shared" ca="1" si="150"/>
        <v>0</v>
      </c>
      <c r="S213" s="76">
        <f t="shared" ca="1" si="151"/>
        <v>0</v>
      </c>
      <c r="T213" s="55">
        <f t="shared" ca="1" si="152"/>
        <v>0</v>
      </c>
      <c r="U213" s="56">
        <f t="shared" ca="1" si="153"/>
        <v>0</v>
      </c>
      <c r="V213" s="55">
        <f t="shared" ca="1" si="154"/>
        <v>5000</v>
      </c>
      <c r="W213" s="55">
        <f t="shared" ca="1" si="155"/>
        <v>0</v>
      </c>
      <c r="X213" s="55">
        <f ca="1">V213-MAX(V213:$V$258)</f>
        <v>0</v>
      </c>
      <c r="Y213" s="56">
        <f ca="1">(V213-MAX(V213:$V$258))/MAX(V213:$V$258)</f>
        <v>0</v>
      </c>
      <c r="Z213" s="56"/>
      <c r="AA213" s="17"/>
      <c r="AB213" s="55">
        <f ca="1">E213*(2/($AB$3+1))+IF(AB214=0,AVERAGE(E214:OFFSET(E214,$AB$3-1,0))*(1-(2/($AB$3+1))),AB214*(1-(2/($AB$3+1))))</f>
        <v>8.14026735276504</v>
      </c>
      <c r="AC213" s="59">
        <f ca="1">E213*(2/($AC$3+1))+IF(AC214=0,AVERAGE(E214:OFFSET(E214,$AC$3-1,0))*(1-(2/($AC$3+1))),AC214*(1-(2/($AC$3+1))))</f>
        <v>9.1670623016290982</v>
      </c>
      <c r="AE213" s="58">
        <f t="shared" ca="1" si="180"/>
        <v>0</v>
      </c>
      <c r="AF213" s="58">
        <f t="shared" ca="1" si="156"/>
        <v>0</v>
      </c>
      <c r="AG213" s="58">
        <f t="shared" ca="1" si="157"/>
        <v>0</v>
      </c>
      <c r="AH213" s="58">
        <f t="shared" ca="1" si="190"/>
        <v>122</v>
      </c>
      <c r="AJ213" s="56">
        <f t="shared" ca="1" si="158"/>
        <v>0</v>
      </c>
      <c r="AK213" s="76">
        <f t="shared" ca="1" si="159"/>
        <v>0</v>
      </c>
      <c r="AL213" s="55">
        <f t="shared" ca="1" si="160"/>
        <v>0</v>
      </c>
      <c r="AM213" s="56">
        <f t="shared" ca="1" si="161"/>
        <v>0</v>
      </c>
      <c r="AN213" s="55">
        <f t="shared" ca="1" si="162"/>
        <v>5000</v>
      </c>
      <c r="AO213" s="55">
        <f t="shared" ca="1" si="163"/>
        <v>0</v>
      </c>
      <c r="AP213" s="55">
        <f ca="1">AN213-MAX(AN213:$AN$258)</f>
        <v>0</v>
      </c>
      <c r="AQ213" s="56">
        <f ca="1">(AN213-MAX(AN213:$AN$258))/MAX(AN213:$AN$258)</f>
        <v>0</v>
      </c>
      <c r="AS213" s="55">
        <f t="shared" si="164"/>
        <v>-0.43499999999999961</v>
      </c>
      <c r="AT213" s="55">
        <f t="shared" si="181"/>
        <v>0</v>
      </c>
      <c r="AU213" s="55">
        <f t="shared" si="182"/>
        <v>0.43499999999999961</v>
      </c>
      <c r="AV213" s="55">
        <f ca="1">IF(AV214=0,AVERAGE(AT213:OFFSET(AT213,$AZ$3-1,0)),(AV214*($AZ$3-1)+AT213)/$AZ$3)</f>
        <v>9.5652008193725505E-2</v>
      </c>
      <c r="AW213" s="55">
        <f ca="1">IF(AW214=0,AVERAGE(AU213:OFFSET(AU213,$AZ$3-1,0)),(AW214*($AZ$3-1)+AU213)/$AZ$3)</f>
        <v>0.18481460609065156</v>
      </c>
      <c r="AX213" s="55">
        <f t="shared" ca="1" si="183"/>
        <v>0.51755654067086121</v>
      </c>
      <c r="AY213" s="55"/>
      <c r="AZ213" s="55">
        <f t="shared" ca="1" si="165"/>
        <v>34.104596883228268</v>
      </c>
      <c r="BB213" s="58">
        <f t="shared" ca="1" si="166"/>
        <v>0</v>
      </c>
      <c r="BC213" s="58">
        <f t="shared" ca="1" si="167"/>
        <v>0</v>
      </c>
      <c r="BD213" s="58">
        <f t="shared" ca="1" si="185"/>
        <v>0</v>
      </c>
      <c r="BE213" s="58">
        <f t="shared" ca="1" si="191"/>
        <v>122</v>
      </c>
      <c r="BG213" s="56">
        <f t="shared" ca="1" si="168"/>
        <v>0</v>
      </c>
      <c r="BH213" s="55">
        <f t="shared" ca="1" si="169"/>
        <v>0</v>
      </c>
      <c r="BI213" s="55">
        <f t="shared" ca="1" si="170"/>
        <v>0</v>
      </c>
      <c r="BJ213" s="56">
        <f t="shared" ca="1" si="171"/>
        <v>0</v>
      </c>
      <c r="BK213" s="55">
        <f t="shared" ca="1" si="172"/>
        <v>5000</v>
      </c>
      <c r="BL213" s="55">
        <f t="shared" ca="1" si="173"/>
        <v>0</v>
      </c>
      <c r="BM213" s="55">
        <f ca="1">BK213-MAX(BK213:$BK$258)</f>
        <v>0</v>
      </c>
      <c r="BN213" s="56">
        <f ca="1">(BK213-MAX(BK213:$BK$258))/MAX(BK213:$BK$258)</f>
        <v>0</v>
      </c>
      <c r="BO213" s="17"/>
      <c r="BP213" s="55">
        <f t="shared" ca="1" si="174"/>
        <v>-4.5338519508933972</v>
      </c>
      <c r="BR213" s="58">
        <f t="shared" ca="1" si="188"/>
        <v>0</v>
      </c>
      <c r="BS213" s="58">
        <f t="shared" ca="1" si="175"/>
        <v>0</v>
      </c>
      <c r="BT213" s="58">
        <f t="shared" ca="1" si="186"/>
        <v>0</v>
      </c>
      <c r="BU213" s="58">
        <f t="shared" ca="1" si="176"/>
        <v>122</v>
      </c>
      <c r="BW213" s="56">
        <f t="shared" ca="1" si="177"/>
        <v>0</v>
      </c>
      <c r="BX213" s="76">
        <f t="shared" ca="1" si="178"/>
        <v>0</v>
      </c>
      <c r="BY213" s="55">
        <f t="shared" ca="1" si="187"/>
        <v>0</v>
      </c>
      <c r="BZ213" s="56">
        <f t="shared" ca="1" si="184"/>
        <v>0</v>
      </c>
      <c r="CA213" s="55">
        <f t="shared" ca="1" si="145"/>
        <v>5000</v>
      </c>
      <c r="CB213" s="55">
        <f t="shared" ca="1" si="146"/>
        <v>0</v>
      </c>
      <c r="CC213" s="55">
        <f ca="1">CA213-MAX($CA213:CA$258)</f>
        <v>0</v>
      </c>
      <c r="CD213" s="56">
        <f ca="1">(CA213-MAX($CA213:CA$258))/MAX($CA213:CA$258)</f>
        <v>0</v>
      </c>
    </row>
    <row r="214" spans="1:82" s="58" customFormat="1" x14ac:dyDescent="0.25">
      <c r="A214" s="54">
        <v>43941</v>
      </c>
      <c r="B214" s="55">
        <v>8.2409999999999997</v>
      </c>
      <c r="C214" s="55">
        <v>8.2889999999999997</v>
      </c>
      <c r="D214" s="55">
        <v>8.0579999999999998</v>
      </c>
      <c r="E214" s="55">
        <v>8.2889999999999997</v>
      </c>
      <c r="F214" s="56">
        <f t="shared" si="147"/>
        <v>8.2714998175403842E-3</v>
      </c>
      <c r="G214" s="57"/>
      <c r="H214" s="56"/>
      <c r="I214" s="17"/>
      <c r="J214" s="55">
        <f ca="1">AVERAGE(E214:OFFSET(E214,$J$3-1,0))</f>
        <v>8.2598000000000003</v>
      </c>
      <c r="K214" s="55">
        <f ca="1">AVERAGE(E214:OFFSET(E214,$K$3-1,0))</f>
        <v>8.8376333333333346</v>
      </c>
      <c r="M214" s="58">
        <f t="shared" ca="1" si="179"/>
        <v>0</v>
      </c>
      <c r="N214" s="58">
        <f t="shared" ca="1" si="148"/>
        <v>0</v>
      </c>
      <c r="O214" s="58">
        <f t="shared" ca="1" si="149"/>
        <v>0</v>
      </c>
      <c r="P214" s="58">
        <f t="shared" ca="1" si="189"/>
        <v>121</v>
      </c>
      <c r="R214" s="56">
        <f t="shared" ca="1" si="150"/>
        <v>0</v>
      </c>
      <c r="S214" s="76">
        <f t="shared" ca="1" si="151"/>
        <v>0</v>
      </c>
      <c r="T214" s="55">
        <f t="shared" ca="1" si="152"/>
        <v>0</v>
      </c>
      <c r="U214" s="56">
        <f t="shared" ca="1" si="153"/>
        <v>0</v>
      </c>
      <c r="V214" s="55">
        <f t="shared" ca="1" si="154"/>
        <v>5000</v>
      </c>
      <c r="W214" s="55">
        <f t="shared" ca="1" si="155"/>
        <v>0</v>
      </c>
      <c r="X214" s="55">
        <f ca="1">V214-MAX(V214:$V$258)</f>
        <v>0</v>
      </c>
      <c r="Y214" s="56">
        <f ca="1">(V214-MAX(V214:$V$258))/MAX(V214:$V$258)</f>
        <v>0</v>
      </c>
      <c r="Z214" s="56"/>
      <c r="AA214" s="17"/>
      <c r="AB214" s="55">
        <f ca="1">E214*(2/($AB$3+1))+IF(AB215=0,AVERAGE(E215:OFFSET(E215,$AB$3-1,0))*(1-(2/($AB$3+1))),AB215*(1-(2/($AB$3+1))))</f>
        <v>8.2834010291475586</v>
      </c>
      <c r="AC214" s="59">
        <f ca="1">E214*(2/($AC$3+1))+IF(AC215=0,AVERAGE(E215:OFFSET(E215,$AC$3-1,0))*(1-(2/($AC$3+1))),AC215*(1-(2/($AC$3+1))))</f>
        <v>9.2576183224311048</v>
      </c>
      <c r="AE214" s="58">
        <f t="shared" ca="1" si="180"/>
        <v>0</v>
      </c>
      <c r="AF214" s="58">
        <f t="shared" ca="1" si="156"/>
        <v>0</v>
      </c>
      <c r="AG214" s="58">
        <f t="shared" ca="1" si="157"/>
        <v>0</v>
      </c>
      <c r="AH214" s="58">
        <f t="shared" ca="1" si="190"/>
        <v>121</v>
      </c>
      <c r="AJ214" s="56">
        <f t="shared" ca="1" si="158"/>
        <v>0</v>
      </c>
      <c r="AK214" s="76">
        <f t="shared" ca="1" si="159"/>
        <v>0</v>
      </c>
      <c r="AL214" s="55">
        <f t="shared" ca="1" si="160"/>
        <v>0</v>
      </c>
      <c r="AM214" s="56">
        <f t="shared" ca="1" si="161"/>
        <v>0</v>
      </c>
      <c r="AN214" s="55">
        <f t="shared" ca="1" si="162"/>
        <v>5000</v>
      </c>
      <c r="AO214" s="55">
        <f t="shared" ca="1" si="163"/>
        <v>0</v>
      </c>
      <c r="AP214" s="55">
        <f ca="1">AN214-MAX(AN214:$AN$258)</f>
        <v>0</v>
      </c>
      <c r="AQ214" s="56">
        <f ca="1">(AN214-MAX(AN214:$AN$258))/MAX(AN214:$AN$258)</f>
        <v>0</v>
      </c>
      <c r="AS214" s="55">
        <f t="shared" si="164"/>
        <v>6.7999999999999616E-2</v>
      </c>
      <c r="AT214" s="55">
        <f t="shared" si="181"/>
        <v>6.7999999999999616E-2</v>
      </c>
      <c r="AU214" s="55">
        <f t="shared" si="182"/>
        <v>0</v>
      </c>
      <c r="AV214" s="55">
        <f ca="1">IF(AV215=0,AVERAGE(AT214:OFFSET(AT214,$AZ$3-1,0)),(AV215*($AZ$3-1)+AT214)/$AZ$3)</f>
        <v>0.10300985497785822</v>
      </c>
      <c r="AW214" s="55">
        <f ca="1">IF(AW215=0,AVERAGE(AU214:OFFSET(AU214,$AZ$3-1,0)),(AW215*($AZ$3-1)+AU214)/$AZ$3)</f>
        <v>0.1655695757899325</v>
      </c>
      <c r="AX214" s="55">
        <f t="shared" ca="1" si="183"/>
        <v>0.62215448995625056</v>
      </c>
      <c r="AY214" s="55"/>
      <c r="AZ214" s="55">
        <f t="shared" ca="1" si="165"/>
        <v>38.353590475407188</v>
      </c>
      <c r="BB214" s="58">
        <f t="shared" ca="1" si="166"/>
        <v>0</v>
      </c>
      <c r="BC214" s="58">
        <f t="shared" ca="1" si="167"/>
        <v>0</v>
      </c>
      <c r="BD214" s="58">
        <f t="shared" ca="1" si="185"/>
        <v>0</v>
      </c>
      <c r="BE214" s="58">
        <f t="shared" ca="1" si="191"/>
        <v>121</v>
      </c>
      <c r="BG214" s="56">
        <f t="shared" ca="1" si="168"/>
        <v>0</v>
      </c>
      <c r="BH214" s="55">
        <f t="shared" ca="1" si="169"/>
        <v>0</v>
      </c>
      <c r="BI214" s="55">
        <f t="shared" ca="1" si="170"/>
        <v>0</v>
      </c>
      <c r="BJ214" s="56">
        <f t="shared" ca="1" si="171"/>
        <v>0</v>
      </c>
      <c r="BK214" s="55">
        <f t="shared" ca="1" si="172"/>
        <v>5000</v>
      </c>
      <c r="BL214" s="55">
        <f t="shared" ca="1" si="173"/>
        <v>0</v>
      </c>
      <c r="BM214" s="55">
        <f ca="1">BK214-MAX(BK214:$BK$258)</f>
        <v>0</v>
      </c>
      <c r="BN214" s="56">
        <f ca="1">(BK214-MAX(BK214:$BK$258))/MAX(BK214:$BK$258)</f>
        <v>0</v>
      </c>
      <c r="BO214" s="17"/>
      <c r="BP214" s="55">
        <f t="shared" ca="1" si="174"/>
        <v>-5.3551039050011351</v>
      </c>
      <c r="BR214" s="58">
        <f t="shared" ca="1" si="188"/>
        <v>0</v>
      </c>
      <c r="BS214" s="58">
        <f t="shared" ca="1" si="175"/>
        <v>0</v>
      </c>
      <c r="BT214" s="58">
        <f t="shared" ca="1" si="186"/>
        <v>0</v>
      </c>
      <c r="BU214" s="58">
        <f t="shared" ca="1" si="176"/>
        <v>121</v>
      </c>
      <c r="BW214" s="56">
        <f t="shared" ca="1" si="177"/>
        <v>0</v>
      </c>
      <c r="BX214" s="76">
        <f t="shared" ca="1" si="178"/>
        <v>0</v>
      </c>
      <c r="BY214" s="55">
        <f t="shared" ca="1" si="187"/>
        <v>0</v>
      </c>
      <c r="BZ214" s="56">
        <f t="shared" ca="1" si="184"/>
        <v>0</v>
      </c>
      <c r="CA214" s="55">
        <f t="shared" ca="1" si="145"/>
        <v>5000</v>
      </c>
      <c r="CB214" s="55">
        <f t="shared" ca="1" si="146"/>
        <v>0</v>
      </c>
      <c r="CC214" s="55">
        <f ca="1">CA214-MAX($CA214:CA$258)</f>
        <v>0</v>
      </c>
      <c r="CD214" s="56">
        <f ca="1">(CA214-MAX($CA214:CA$258))/MAX($CA214:CA$258)</f>
        <v>0</v>
      </c>
    </row>
    <row r="215" spans="1:82" s="58" customFormat="1" x14ac:dyDescent="0.25">
      <c r="A215" s="54">
        <v>43938</v>
      </c>
      <c r="B215" s="55">
        <v>8.2420000000000009</v>
      </c>
      <c r="C215" s="55">
        <v>8.3360000000000003</v>
      </c>
      <c r="D215" s="55">
        <v>8.1419999999999995</v>
      </c>
      <c r="E215" s="55">
        <v>8.2210000000000001</v>
      </c>
      <c r="F215" s="56">
        <f t="shared" si="147"/>
        <v>2.7881970492623198E-2</v>
      </c>
      <c r="G215" s="57"/>
      <c r="H215" s="56"/>
      <c r="I215" s="17"/>
      <c r="J215" s="55">
        <f ca="1">AVERAGE(E215:OFFSET(E215,$J$3-1,0))</f>
        <v>8.3694000000000024</v>
      </c>
      <c r="K215" s="55">
        <f ca="1">AVERAGE(E215:OFFSET(E215,$K$3-1,0))</f>
        <v>8.9521333333333342</v>
      </c>
      <c r="M215" s="58">
        <f t="shared" ca="1" si="179"/>
        <v>0</v>
      </c>
      <c r="N215" s="58">
        <f t="shared" ca="1" si="148"/>
        <v>0</v>
      </c>
      <c r="O215" s="58">
        <f t="shared" ca="1" si="149"/>
        <v>0</v>
      </c>
      <c r="P215" s="58">
        <f t="shared" ca="1" si="189"/>
        <v>120</v>
      </c>
      <c r="R215" s="56">
        <f t="shared" ca="1" si="150"/>
        <v>0</v>
      </c>
      <c r="S215" s="76">
        <f t="shared" ca="1" si="151"/>
        <v>0</v>
      </c>
      <c r="T215" s="55">
        <f t="shared" ca="1" si="152"/>
        <v>0</v>
      </c>
      <c r="U215" s="56">
        <f t="shared" ca="1" si="153"/>
        <v>0</v>
      </c>
      <c r="V215" s="55">
        <f t="shared" ca="1" si="154"/>
        <v>5000</v>
      </c>
      <c r="W215" s="55">
        <f t="shared" ca="1" si="155"/>
        <v>0</v>
      </c>
      <c r="X215" s="55">
        <f ca="1">V215-MAX(V215:$V$258)</f>
        <v>0</v>
      </c>
      <c r="Y215" s="56">
        <f ca="1">(V215-MAX(V215:$V$258))/MAX(V215:$V$258)</f>
        <v>0</v>
      </c>
      <c r="Z215" s="56"/>
      <c r="AA215" s="17"/>
      <c r="AB215" s="55">
        <f ca="1">E215*(2/($AB$3+1))+IF(AB216=0,AVERAGE(E216:OFFSET(E216,$AB$3-1,0))*(1-(2/($AB$3+1))),AB216*(1-(2/($AB$3+1))))</f>
        <v>8.2806015437213389</v>
      </c>
      <c r="AC215" s="59">
        <f ca="1">E215*(2/($AC$3+1))+IF(AC216=0,AVERAGE(E216:OFFSET(E216,$AC$3-1,0))*(1-(2/($AC$3+1))),AC216*(1-(2/($AC$3+1))))</f>
        <v>9.3244195860470427</v>
      </c>
      <c r="AE215" s="58">
        <f t="shared" ca="1" si="180"/>
        <v>0</v>
      </c>
      <c r="AF215" s="58">
        <f t="shared" ca="1" si="156"/>
        <v>0</v>
      </c>
      <c r="AG215" s="58">
        <f t="shared" ca="1" si="157"/>
        <v>0</v>
      </c>
      <c r="AH215" s="58">
        <f t="shared" ca="1" si="190"/>
        <v>120</v>
      </c>
      <c r="AJ215" s="56">
        <f t="shared" ca="1" si="158"/>
        <v>0</v>
      </c>
      <c r="AK215" s="76">
        <f t="shared" ca="1" si="159"/>
        <v>0</v>
      </c>
      <c r="AL215" s="55">
        <f t="shared" ca="1" si="160"/>
        <v>0</v>
      </c>
      <c r="AM215" s="56">
        <f t="shared" ca="1" si="161"/>
        <v>0</v>
      </c>
      <c r="AN215" s="55">
        <f t="shared" ca="1" si="162"/>
        <v>5000</v>
      </c>
      <c r="AO215" s="55">
        <f t="shared" ca="1" si="163"/>
        <v>0</v>
      </c>
      <c r="AP215" s="55">
        <f ca="1">AN215-MAX(AN215:$AN$258)</f>
        <v>0</v>
      </c>
      <c r="AQ215" s="56">
        <f ca="1">(AN215-MAX(AN215:$AN$258))/MAX(AN215:$AN$258)</f>
        <v>0</v>
      </c>
      <c r="AS215" s="55">
        <f t="shared" si="164"/>
        <v>0.22299999999999986</v>
      </c>
      <c r="AT215" s="55">
        <f t="shared" si="181"/>
        <v>0.22299999999999986</v>
      </c>
      <c r="AU215" s="55">
        <f t="shared" si="182"/>
        <v>0</v>
      </c>
      <c r="AV215" s="55">
        <f ca="1">IF(AV216=0,AVERAGE(AT215:OFFSET(AT215,$AZ$3-1,0)),(AV216*($AZ$3-1)+AT215)/$AZ$3)</f>
        <v>0.10570292074538581</v>
      </c>
      <c r="AW215" s="55">
        <f ca="1">IF(AW216=0,AVERAGE(AU215:OFFSET(AU215,$AZ$3-1,0)),(AW216*($AZ$3-1)+AU215)/$AZ$3)</f>
        <v>0.17830569700454268</v>
      </c>
      <c r="AX215" s="55">
        <f t="shared" ca="1" si="183"/>
        <v>0.59281852751285247</v>
      </c>
      <c r="AY215" s="55"/>
      <c r="AZ215" s="55">
        <f t="shared" ca="1" si="165"/>
        <v>37.218208934229573</v>
      </c>
      <c r="BB215" s="58">
        <f t="shared" ca="1" si="166"/>
        <v>0</v>
      </c>
      <c r="BC215" s="58">
        <f t="shared" ca="1" si="167"/>
        <v>0</v>
      </c>
      <c r="BD215" s="58">
        <f t="shared" ca="1" si="185"/>
        <v>0</v>
      </c>
      <c r="BE215" s="58">
        <f t="shared" ca="1" si="191"/>
        <v>120</v>
      </c>
      <c r="BG215" s="56">
        <f t="shared" ca="1" si="168"/>
        <v>0</v>
      </c>
      <c r="BH215" s="55">
        <f t="shared" ca="1" si="169"/>
        <v>0</v>
      </c>
      <c r="BI215" s="55">
        <f t="shared" ca="1" si="170"/>
        <v>0</v>
      </c>
      <c r="BJ215" s="56">
        <f t="shared" ca="1" si="171"/>
        <v>0</v>
      </c>
      <c r="BK215" s="55">
        <f t="shared" ca="1" si="172"/>
        <v>5000</v>
      </c>
      <c r="BL215" s="55">
        <f t="shared" ca="1" si="173"/>
        <v>0</v>
      </c>
      <c r="BM215" s="55">
        <f ca="1">BK215-MAX(BK215:$BK$258)</f>
        <v>0</v>
      </c>
      <c r="BN215" s="56">
        <f ca="1">(BK215-MAX(BK215:$BK$258))/MAX(BK215:$BK$258)</f>
        <v>0</v>
      </c>
      <c r="BO215" s="17"/>
      <c r="BP215" s="55">
        <f t="shared" ca="1" si="174"/>
        <v>-6.3880664996583958</v>
      </c>
      <c r="BR215" s="58">
        <f t="shared" ca="1" si="188"/>
        <v>0</v>
      </c>
      <c r="BS215" s="58">
        <f t="shared" ca="1" si="175"/>
        <v>0</v>
      </c>
      <c r="BT215" s="58">
        <f t="shared" ca="1" si="186"/>
        <v>0</v>
      </c>
      <c r="BU215" s="58">
        <f t="shared" ca="1" si="176"/>
        <v>120</v>
      </c>
      <c r="BW215" s="56">
        <f t="shared" ca="1" si="177"/>
        <v>0</v>
      </c>
      <c r="BX215" s="76">
        <f t="shared" ca="1" si="178"/>
        <v>0</v>
      </c>
      <c r="BY215" s="55">
        <f t="shared" ca="1" si="187"/>
        <v>0</v>
      </c>
      <c r="BZ215" s="56">
        <f t="shared" ca="1" si="184"/>
        <v>0</v>
      </c>
      <c r="CA215" s="55">
        <f t="shared" ca="1" si="145"/>
        <v>5000</v>
      </c>
      <c r="CB215" s="55">
        <f t="shared" ca="1" si="146"/>
        <v>0</v>
      </c>
      <c r="CC215" s="55">
        <f ca="1">CA215-MAX($CA215:CA$258)</f>
        <v>0</v>
      </c>
      <c r="CD215" s="56">
        <f ca="1">(CA215-MAX($CA215:CA$258))/MAX($CA215:CA$258)</f>
        <v>0</v>
      </c>
    </row>
    <row r="216" spans="1:82" s="58" customFormat="1" x14ac:dyDescent="0.25">
      <c r="A216" s="54">
        <v>43937</v>
      </c>
      <c r="B216" s="55">
        <v>8.2449999999999992</v>
      </c>
      <c r="C216" s="55">
        <v>8.2650000000000006</v>
      </c>
      <c r="D216" s="55">
        <v>7.92</v>
      </c>
      <c r="E216" s="55">
        <v>7.9980000000000002</v>
      </c>
      <c r="F216" s="56">
        <f t="shared" si="147"/>
        <v>-1.2592592592592489E-2</v>
      </c>
      <c r="G216" s="57"/>
      <c r="H216" s="56"/>
      <c r="I216" s="17"/>
      <c r="J216" s="55">
        <f ca="1">AVERAGE(E216:OFFSET(E216,$J$3-1,0))</f>
        <v>8.4574000000000016</v>
      </c>
      <c r="K216" s="55">
        <f ca="1">AVERAGE(E216:OFFSET(E216,$K$3-1,0))</f>
        <v>9.0800333333333345</v>
      </c>
      <c r="M216" s="58">
        <f t="shared" ca="1" si="179"/>
        <v>0</v>
      </c>
      <c r="N216" s="58">
        <f t="shared" ca="1" si="148"/>
        <v>0</v>
      </c>
      <c r="O216" s="58">
        <f t="shared" ca="1" si="149"/>
        <v>0</v>
      </c>
      <c r="P216" s="58">
        <f t="shared" ca="1" si="189"/>
        <v>119</v>
      </c>
      <c r="R216" s="56">
        <f t="shared" ca="1" si="150"/>
        <v>0</v>
      </c>
      <c r="S216" s="76">
        <f t="shared" ca="1" si="151"/>
        <v>0</v>
      </c>
      <c r="T216" s="55">
        <f t="shared" ca="1" si="152"/>
        <v>0</v>
      </c>
      <c r="U216" s="56">
        <f t="shared" ca="1" si="153"/>
        <v>0</v>
      </c>
      <c r="V216" s="55">
        <f t="shared" ca="1" si="154"/>
        <v>5000</v>
      </c>
      <c r="W216" s="55">
        <f t="shared" ca="1" si="155"/>
        <v>0</v>
      </c>
      <c r="X216" s="55">
        <f ca="1">V216-MAX(V216:$V$258)</f>
        <v>0</v>
      </c>
      <c r="Y216" s="56">
        <f ca="1">(V216-MAX(V216:$V$258))/MAX(V216:$V$258)</f>
        <v>0</v>
      </c>
      <c r="Z216" s="56"/>
      <c r="AA216" s="17"/>
      <c r="AB216" s="55">
        <f ca="1">E216*(2/($AB$3+1))+IF(AB217=0,AVERAGE(E217:OFFSET(E217,$AB$3-1,0))*(1-(2/($AB$3+1))),AB217*(1-(2/($AB$3+1))))</f>
        <v>8.3104023155820084</v>
      </c>
      <c r="AC216" s="59">
        <f ca="1">E216*(2/($AC$3+1))+IF(AC217=0,AVERAGE(E217:OFFSET(E217,$AC$3-1,0))*(1-(2/($AC$3+1))),AC217*(1-(2/($AC$3+1))))</f>
        <v>9.4005174885330458</v>
      </c>
      <c r="AE216" s="58">
        <f t="shared" ca="1" si="180"/>
        <v>0</v>
      </c>
      <c r="AF216" s="58">
        <f t="shared" ca="1" si="156"/>
        <v>0</v>
      </c>
      <c r="AG216" s="58">
        <f t="shared" ca="1" si="157"/>
        <v>0</v>
      </c>
      <c r="AH216" s="58">
        <f t="shared" ca="1" si="190"/>
        <v>119</v>
      </c>
      <c r="AJ216" s="56">
        <f t="shared" ca="1" si="158"/>
        <v>0</v>
      </c>
      <c r="AK216" s="76">
        <f t="shared" ca="1" si="159"/>
        <v>0</v>
      </c>
      <c r="AL216" s="55">
        <f t="shared" ca="1" si="160"/>
        <v>0</v>
      </c>
      <c r="AM216" s="56">
        <f t="shared" ca="1" si="161"/>
        <v>0</v>
      </c>
      <c r="AN216" s="55">
        <f t="shared" ca="1" si="162"/>
        <v>5000</v>
      </c>
      <c r="AO216" s="55">
        <f t="shared" ca="1" si="163"/>
        <v>0</v>
      </c>
      <c r="AP216" s="55">
        <f ca="1">AN216-MAX(AN216:$AN$258)</f>
        <v>0</v>
      </c>
      <c r="AQ216" s="56">
        <f ca="1">(AN216-MAX(AN216:$AN$258))/MAX(AN216:$AN$258)</f>
        <v>0</v>
      </c>
      <c r="AS216" s="55">
        <f t="shared" si="164"/>
        <v>-0.10199999999999942</v>
      </c>
      <c r="AT216" s="55">
        <f t="shared" si="181"/>
        <v>0</v>
      </c>
      <c r="AU216" s="55">
        <f t="shared" si="182"/>
        <v>0.10199999999999942</v>
      </c>
      <c r="AV216" s="55">
        <f ca="1">IF(AV217=0,AVERAGE(AT216:OFFSET(AT216,$AZ$3-1,0)),(AV217*($AZ$3-1)+AT216)/$AZ$3)</f>
        <v>9.6680068495030899E-2</v>
      </c>
      <c r="AW216" s="55">
        <f ca="1">IF(AW217=0,AVERAGE(AU216:OFFSET(AU216,$AZ$3-1,0)),(AW217*($AZ$3-1)+AU216)/$AZ$3)</f>
        <v>0.19202151985104596</v>
      </c>
      <c r="AX216" s="55">
        <f t="shared" ca="1" si="183"/>
        <v>0.50348559145884852</v>
      </c>
      <c r="AY216" s="55"/>
      <c r="AZ216" s="55">
        <f t="shared" ca="1" si="165"/>
        <v>33.487889363163831</v>
      </c>
      <c r="BB216" s="58">
        <f t="shared" ca="1" si="166"/>
        <v>0</v>
      </c>
      <c r="BC216" s="58">
        <f t="shared" ca="1" si="167"/>
        <v>0</v>
      </c>
      <c r="BD216" s="58">
        <f t="shared" ca="1" si="185"/>
        <v>0</v>
      </c>
      <c r="BE216" s="58">
        <f t="shared" ca="1" si="191"/>
        <v>119</v>
      </c>
      <c r="BG216" s="56">
        <f t="shared" ca="1" si="168"/>
        <v>0</v>
      </c>
      <c r="BH216" s="55">
        <f t="shared" ca="1" si="169"/>
        <v>0</v>
      </c>
      <c r="BI216" s="55">
        <f t="shared" ca="1" si="170"/>
        <v>0</v>
      </c>
      <c r="BJ216" s="56">
        <f t="shared" ca="1" si="171"/>
        <v>0</v>
      </c>
      <c r="BK216" s="55">
        <f t="shared" ca="1" si="172"/>
        <v>5000</v>
      </c>
      <c r="BL216" s="55">
        <f t="shared" ca="1" si="173"/>
        <v>0</v>
      </c>
      <c r="BM216" s="55">
        <f ca="1">BK216-MAX(BK216:$BK$258)</f>
        <v>0</v>
      </c>
      <c r="BN216" s="56">
        <f ca="1">(BK216-MAX(BK216:$BK$258))/MAX(BK216:$BK$258)</f>
        <v>0</v>
      </c>
      <c r="BO216" s="17"/>
      <c r="BP216" s="55">
        <f t="shared" ca="1" si="174"/>
        <v>-12.022879771202277</v>
      </c>
      <c r="BR216" s="58">
        <f t="shared" ca="1" si="188"/>
        <v>0</v>
      </c>
      <c r="BS216" s="58">
        <f t="shared" ca="1" si="175"/>
        <v>0</v>
      </c>
      <c r="BT216" s="58">
        <f t="shared" ca="1" si="186"/>
        <v>0</v>
      </c>
      <c r="BU216" s="58">
        <f t="shared" ca="1" si="176"/>
        <v>119</v>
      </c>
      <c r="BW216" s="56">
        <f t="shared" ca="1" si="177"/>
        <v>0</v>
      </c>
      <c r="BX216" s="76">
        <f t="shared" ca="1" si="178"/>
        <v>0</v>
      </c>
      <c r="BY216" s="55">
        <f t="shared" ca="1" si="187"/>
        <v>0</v>
      </c>
      <c r="BZ216" s="56">
        <f t="shared" ca="1" si="184"/>
        <v>0</v>
      </c>
      <c r="CA216" s="55">
        <f t="shared" ca="1" si="145"/>
        <v>5000</v>
      </c>
      <c r="CB216" s="55">
        <f t="shared" ca="1" si="146"/>
        <v>0</v>
      </c>
      <c r="CC216" s="55">
        <f ca="1">CA216-MAX($CA216:CA$258)</f>
        <v>0</v>
      </c>
      <c r="CD216" s="56">
        <f ca="1">(CA216-MAX($CA216:CA$258))/MAX($CA216:CA$258)</f>
        <v>0</v>
      </c>
    </row>
    <row r="217" spans="1:82" s="58" customFormat="1" x14ac:dyDescent="0.25">
      <c r="A217" s="54">
        <v>43936</v>
      </c>
      <c r="B217" s="55">
        <v>8.5609999999999999</v>
      </c>
      <c r="C217" s="55">
        <v>8.5609999999999999</v>
      </c>
      <c r="D217" s="55">
        <v>8.0879999999999992</v>
      </c>
      <c r="E217" s="55">
        <v>8.1</v>
      </c>
      <c r="F217" s="56">
        <f t="shared" si="147"/>
        <v>-6.8001380738695327E-2</v>
      </c>
      <c r="G217" s="57"/>
      <c r="H217" s="56"/>
      <c r="I217" s="17"/>
      <c r="J217" s="55">
        <f ca="1">AVERAGE(E217:OFFSET(E217,$J$3-1,0))</f>
        <v>8.5972000000000008</v>
      </c>
      <c r="K217" s="55">
        <f ca="1">AVERAGE(E217:OFFSET(E217,$K$3-1,0))</f>
        <v>9.2149000000000001</v>
      </c>
      <c r="M217" s="58">
        <f t="shared" ca="1" si="179"/>
        <v>0</v>
      </c>
      <c r="N217" s="58">
        <f t="shared" ca="1" si="148"/>
        <v>0</v>
      </c>
      <c r="O217" s="58">
        <f t="shared" ca="1" si="149"/>
        <v>0</v>
      </c>
      <c r="P217" s="58">
        <f t="shared" ca="1" si="189"/>
        <v>118</v>
      </c>
      <c r="R217" s="56">
        <f t="shared" ca="1" si="150"/>
        <v>0</v>
      </c>
      <c r="S217" s="76">
        <f t="shared" ca="1" si="151"/>
        <v>0</v>
      </c>
      <c r="T217" s="55">
        <f t="shared" ca="1" si="152"/>
        <v>0</v>
      </c>
      <c r="U217" s="56">
        <f t="shared" ca="1" si="153"/>
        <v>0</v>
      </c>
      <c r="V217" s="55">
        <f t="shared" ca="1" si="154"/>
        <v>5000</v>
      </c>
      <c r="W217" s="55">
        <f t="shared" ca="1" si="155"/>
        <v>0</v>
      </c>
      <c r="X217" s="55">
        <f ca="1">V217-MAX(V217:$V$258)</f>
        <v>0</v>
      </c>
      <c r="Y217" s="56">
        <f ca="1">(V217-MAX(V217:$V$258))/MAX(V217:$V$258)</f>
        <v>0</v>
      </c>
      <c r="Z217" s="56"/>
      <c r="AA217" s="17"/>
      <c r="AB217" s="55">
        <f ca="1">E217*(2/($AB$3+1))+IF(AB218=0,AVERAGE(E218:OFFSET(E218,$AB$3-1,0))*(1-(2/($AB$3+1))),AB218*(1-(2/($AB$3+1))))</f>
        <v>8.4666034733730111</v>
      </c>
      <c r="AC217" s="59">
        <f ca="1">E217*(2/($AC$3+1))+IF(AC218=0,AVERAGE(E218:OFFSET(E218,$AC$3-1,0))*(1-(2/($AC$3+1))),AC218*(1-(2/($AC$3+1))))</f>
        <v>9.4972428325698068</v>
      </c>
      <c r="AE217" s="58">
        <f t="shared" ca="1" si="180"/>
        <v>0</v>
      </c>
      <c r="AF217" s="58">
        <f t="shared" ca="1" si="156"/>
        <v>0</v>
      </c>
      <c r="AG217" s="58">
        <f t="shared" ca="1" si="157"/>
        <v>0</v>
      </c>
      <c r="AH217" s="58">
        <f t="shared" ca="1" si="190"/>
        <v>118</v>
      </c>
      <c r="AJ217" s="56">
        <f t="shared" ca="1" si="158"/>
        <v>0</v>
      </c>
      <c r="AK217" s="76">
        <f t="shared" ca="1" si="159"/>
        <v>0</v>
      </c>
      <c r="AL217" s="55">
        <f t="shared" ca="1" si="160"/>
        <v>0</v>
      </c>
      <c r="AM217" s="56">
        <f t="shared" ca="1" si="161"/>
        <v>0</v>
      </c>
      <c r="AN217" s="55">
        <f t="shared" ca="1" si="162"/>
        <v>5000</v>
      </c>
      <c r="AO217" s="55">
        <f t="shared" ca="1" si="163"/>
        <v>0</v>
      </c>
      <c r="AP217" s="55">
        <f ca="1">AN217-MAX(AN217:$AN$258)</f>
        <v>0</v>
      </c>
      <c r="AQ217" s="56">
        <f ca="1">(AN217-MAX(AN217:$AN$258))/MAX(AN217:$AN$258)</f>
        <v>0</v>
      </c>
      <c r="AS217" s="55">
        <f t="shared" si="164"/>
        <v>-0.59100000000000108</v>
      </c>
      <c r="AT217" s="55">
        <f t="shared" si="181"/>
        <v>0</v>
      </c>
      <c r="AU217" s="55">
        <f t="shared" si="182"/>
        <v>0.59100000000000108</v>
      </c>
      <c r="AV217" s="55">
        <f ca="1">IF(AV218=0,AVERAGE(AT217:OFFSET(AT217,$AZ$3-1,0)),(AV218*($AZ$3-1)+AT217)/$AZ$3)</f>
        <v>0.10411699684080251</v>
      </c>
      <c r="AW217" s="55">
        <f ca="1">IF(AW218=0,AVERAGE(AU217:OFFSET(AU217,$AZ$3-1,0)),(AW218*($AZ$3-1)+AU217)/$AZ$3)</f>
        <v>0.19894625214728032</v>
      </c>
      <c r="AX217" s="55">
        <f t="shared" ca="1" si="183"/>
        <v>0.52334233853133605</v>
      </c>
      <c r="AY217" s="55"/>
      <c r="AZ217" s="55">
        <f t="shared" ca="1" si="165"/>
        <v>34.354873838528889</v>
      </c>
      <c r="BB217" s="58">
        <f t="shared" ca="1" si="166"/>
        <v>0</v>
      </c>
      <c r="BC217" s="58">
        <f t="shared" ca="1" si="167"/>
        <v>0</v>
      </c>
      <c r="BD217" s="58">
        <f t="shared" ca="1" si="185"/>
        <v>0</v>
      </c>
      <c r="BE217" s="58">
        <f t="shared" ca="1" si="191"/>
        <v>118</v>
      </c>
      <c r="BG217" s="56">
        <f t="shared" ca="1" si="168"/>
        <v>0</v>
      </c>
      <c r="BH217" s="55">
        <f t="shared" ca="1" si="169"/>
        <v>0</v>
      </c>
      <c r="BI217" s="55">
        <f t="shared" ca="1" si="170"/>
        <v>0</v>
      </c>
      <c r="BJ217" s="56">
        <f t="shared" ca="1" si="171"/>
        <v>0</v>
      </c>
      <c r="BK217" s="55">
        <f t="shared" ca="1" si="172"/>
        <v>5000</v>
      </c>
      <c r="BL217" s="55">
        <f t="shared" ca="1" si="173"/>
        <v>0</v>
      </c>
      <c r="BM217" s="55">
        <f ca="1">BK217-MAX(BK217:$BK$258)</f>
        <v>0</v>
      </c>
      <c r="BN217" s="56">
        <f ca="1">(BK217-MAX(BK217:$BK$258))/MAX(BK217:$BK$258)</f>
        <v>0</v>
      </c>
      <c r="BO217" s="17"/>
      <c r="BP217" s="55">
        <f t="shared" ca="1" si="174"/>
        <v>-15.616210021877286</v>
      </c>
      <c r="BR217" s="58">
        <f t="shared" ca="1" si="188"/>
        <v>0</v>
      </c>
      <c r="BS217" s="58">
        <f t="shared" ca="1" si="175"/>
        <v>0</v>
      </c>
      <c r="BT217" s="58">
        <f t="shared" ca="1" si="186"/>
        <v>0</v>
      </c>
      <c r="BU217" s="58">
        <f t="shared" ca="1" si="176"/>
        <v>118</v>
      </c>
      <c r="BW217" s="56">
        <f t="shared" ca="1" si="177"/>
        <v>0</v>
      </c>
      <c r="BX217" s="76">
        <f t="shared" ca="1" si="178"/>
        <v>0</v>
      </c>
      <c r="BY217" s="55">
        <f t="shared" ca="1" si="187"/>
        <v>0</v>
      </c>
      <c r="BZ217" s="56">
        <f t="shared" ca="1" si="184"/>
        <v>0</v>
      </c>
      <c r="CA217" s="55">
        <f t="shared" ref="CA217:CA225" ca="1" si="192">CA218*(1+BZ217)</f>
        <v>5000</v>
      </c>
      <c r="CB217" s="55">
        <f t="shared" ca="1" si="146"/>
        <v>0</v>
      </c>
      <c r="CC217" s="55">
        <f ca="1">CA217-MAX($CA217:CA$258)</f>
        <v>0</v>
      </c>
      <c r="CD217" s="56">
        <f ca="1">(CA217-MAX($CA217:CA$258))/MAX($CA217:CA$258)</f>
        <v>0</v>
      </c>
    </row>
    <row r="218" spans="1:82" s="58" customFormat="1" x14ac:dyDescent="0.25">
      <c r="A218" s="54">
        <v>43935</v>
      </c>
      <c r="B218" s="55">
        <v>8.9469999999999992</v>
      </c>
      <c r="C218" s="55">
        <v>8.9469999999999992</v>
      </c>
      <c r="D218" s="55">
        <v>8.657</v>
      </c>
      <c r="E218" s="55">
        <v>8.6910000000000007</v>
      </c>
      <c r="F218" s="56">
        <f t="shared" si="147"/>
        <v>-1.6521443928935065E-2</v>
      </c>
      <c r="G218" s="57"/>
      <c r="H218" s="56"/>
      <c r="I218" s="17"/>
      <c r="J218" s="55">
        <f ca="1">AVERAGE(E218:OFFSET(E218,$J$3-1,0))</f>
        <v>8.6557999999999993</v>
      </c>
      <c r="K218" s="55">
        <f ca="1">AVERAGE(E218:OFFSET(E218,$K$3-1,0))</f>
        <v>9.3513666666666673</v>
      </c>
      <c r="M218" s="58">
        <f t="shared" ca="1" si="179"/>
        <v>0</v>
      </c>
      <c r="N218" s="58">
        <f t="shared" ca="1" si="148"/>
        <v>0</v>
      </c>
      <c r="O218" s="58">
        <f t="shared" ca="1" si="149"/>
        <v>0</v>
      </c>
      <c r="P218" s="58">
        <f t="shared" ca="1" si="189"/>
        <v>117</v>
      </c>
      <c r="R218" s="56">
        <f t="shared" ca="1" si="150"/>
        <v>0</v>
      </c>
      <c r="S218" s="76">
        <f t="shared" ca="1" si="151"/>
        <v>0</v>
      </c>
      <c r="T218" s="55">
        <f t="shared" ca="1" si="152"/>
        <v>0</v>
      </c>
      <c r="U218" s="56">
        <f t="shared" ca="1" si="153"/>
        <v>0</v>
      </c>
      <c r="V218" s="55">
        <f t="shared" ca="1" si="154"/>
        <v>5000</v>
      </c>
      <c r="W218" s="55">
        <f t="shared" ca="1" si="155"/>
        <v>0</v>
      </c>
      <c r="X218" s="55">
        <f ca="1">V218-MAX(V218:$V$258)</f>
        <v>0</v>
      </c>
      <c r="Y218" s="56">
        <f ca="1">(V218-MAX(V218:$V$258))/MAX(V218:$V$258)</f>
        <v>0</v>
      </c>
      <c r="Z218" s="56"/>
      <c r="AA218" s="17"/>
      <c r="AB218" s="55">
        <f ca="1">E218*(2/($AB$3+1))+IF(AB219=0,AVERAGE(E219:OFFSET(E219,$AB$3-1,0))*(1-(2/($AB$3+1))),AB219*(1-(2/($AB$3+1))))</f>
        <v>8.6499052100595151</v>
      </c>
      <c r="AC218" s="59">
        <f ca="1">E218*(2/($AC$3+1))+IF(AC219=0,AVERAGE(E219:OFFSET(E219,$AC$3-1,0))*(1-(2/($AC$3+1))),AC219*(1-(2/($AC$3+1))))</f>
        <v>9.5936044072297921</v>
      </c>
      <c r="AE218" s="58">
        <f t="shared" ca="1" si="180"/>
        <v>0</v>
      </c>
      <c r="AF218" s="58">
        <f t="shared" ca="1" si="156"/>
        <v>0</v>
      </c>
      <c r="AG218" s="58">
        <f t="shared" ca="1" si="157"/>
        <v>0</v>
      </c>
      <c r="AH218" s="58">
        <f t="shared" ca="1" si="190"/>
        <v>117</v>
      </c>
      <c r="AJ218" s="56">
        <f t="shared" ca="1" si="158"/>
        <v>0</v>
      </c>
      <c r="AK218" s="76">
        <f t="shared" ca="1" si="159"/>
        <v>0</v>
      </c>
      <c r="AL218" s="55">
        <f t="shared" ca="1" si="160"/>
        <v>0</v>
      </c>
      <c r="AM218" s="56">
        <f t="shared" ca="1" si="161"/>
        <v>0</v>
      </c>
      <c r="AN218" s="55">
        <f t="shared" ca="1" si="162"/>
        <v>5000</v>
      </c>
      <c r="AO218" s="55">
        <f t="shared" ca="1" si="163"/>
        <v>0</v>
      </c>
      <c r="AP218" s="55">
        <f ca="1">AN218-MAX(AN218:$AN$258)</f>
        <v>0</v>
      </c>
      <c r="AQ218" s="56">
        <f ca="1">(AN218-MAX(AN218:$AN$258))/MAX(AN218:$AN$258)</f>
        <v>0</v>
      </c>
      <c r="AS218" s="55">
        <f t="shared" si="164"/>
        <v>-0.14599999999999902</v>
      </c>
      <c r="AT218" s="55">
        <f t="shared" si="181"/>
        <v>0</v>
      </c>
      <c r="AU218" s="55">
        <f t="shared" si="182"/>
        <v>0.14599999999999902</v>
      </c>
      <c r="AV218" s="55">
        <f ca="1">IF(AV219=0,AVERAGE(AT218:OFFSET(AT218,$AZ$3-1,0)),(AV219*($AZ$3-1)+AT218)/$AZ$3)</f>
        <v>0.11212599659778733</v>
      </c>
      <c r="AW218" s="55">
        <f ca="1">IF(AW219=0,AVERAGE(AU218:OFFSET(AU218,$AZ$3-1,0)),(AW219*($AZ$3-1)+AU218)/$AZ$3)</f>
        <v>0.16878827154322487</v>
      </c>
      <c r="AX218" s="55">
        <f t="shared" ca="1" si="183"/>
        <v>0.66429969080566753</v>
      </c>
      <c r="AY218" s="55"/>
      <c r="AZ218" s="55">
        <f t="shared" ca="1" si="165"/>
        <v>39.914667681280889</v>
      </c>
      <c r="BB218" s="58">
        <f t="shared" ca="1" si="166"/>
        <v>0</v>
      </c>
      <c r="BC218" s="58">
        <f t="shared" ca="1" si="167"/>
        <v>0</v>
      </c>
      <c r="BD218" s="58">
        <f t="shared" ca="1" si="185"/>
        <v>0</v>
      </c>
      <c r="BE218" s="58">
        <f t="shared" ca="1" si="191"/>
        <v>117</v>
      </c>
      <c r="BG218" s="56">
        <f t="shared" ca="1" si="168"/>
        <v>0</v>
      </c>
      <c r="BH218" s="55">
        <f t="shared" ca="1" si="169"/>
        <v>0</v>
      </c>
      <c r="BI218" s="55">
        <f t="shared" ca="1" si="170"/>
        <v>0</v>
      </c>
      <c r="BJ218" s="56">
        <f t="shared" ca="1" si="171"/>
        <v>0</v>
      </c>
      <c r="BK218" s="55">
        <f t="shared" ca="1" si="172"/>
        <v>5000</v>
      </c>
      <c r="BL218" s="55">
        <f t="shared" ca="1" si="173"/>
        <v>0</v>
      </c>
      <c r="BM218" s="55">
        <f ca="1">BK218-MAX(BK218:$BK$258)</f>
        <v>0</v>
      </c>
      <c r="BN218" s="56">
        <f ca="1">(BK218-MAX(BK218:$BK$258))/MAX(BK218:$BK$258)</f>
        <v>0</v>
      </c>
      <c r="BO218" s="17"/>
      <c r="BP218" s="55">
        <f t="shared" ca="1" si="174"/>
        <v>-7.5228772079165669</v>
      </c>
      <c r="BR218" s="58">
        <f t="shared" ca="1" si="188"/>
        <v>0</v>
      </c>
      <c r="BS218" s="58">
        <f t="shared" ca="1" si="175"/>
        <v>0</v>
      </c>
      <c r="BT218" s="58">
        <f t="shared" ca="1" si="186"/>
        <v>0</v>
      </c>
      <c r="BU218" s="58">
        <f t="shared" ca="1" si="176"/>
        <v>117</v>
      </c>
      <c r="BW218" s="56">
        <f t="shared" ca="1" si="177"/>
        <v>0</v>
      </c>
      <c r="BX218" s="76">
        <f t="shared" ca="1" si="178"/>
        <v>0</v>
      </c>
      <c r="BY218" s="55">
        <f t="shared" ca="1" si="187"/>
        <v>0</v>
      </c>
      <c r="BZ218" s="56">
        <f t="shared" ca="1" si="184"/>
        <v>0</v>
      </c>
      <c r="CA218" s="55">
        <f t="shared" ca="1" si="192"/>
        <v>5000</v>
      </c>
      <c r="CB218" s="55">
        <f t="shared" ca="1" si="146"/>
        <v>0</v>
      </c>
      <c r="CC218" s="55">
        <f ca="1">CA218-MAX($CA218:CA$258)</f>
        <v>0</v>
      </c>
      <c r="CD218" s="56">
        <f ca="1">(CA218-MAX($CA218:CA$258))/MAX($CA218:CA$258)</f>
        <v>0</v>
      </c>
    </row>
    <row r="219" spans="1:82" s="58" customFormat="1" x14ac:dyDescent="0.25">
      <c r="A219" s="54">
        <v>43930</v>
      </c>
      <c r="B219" s="55">
        <v>8.8450000000000006</v>
      </c>
      <c r="C219" s="55">
        <v>8.9</v>
      </c>
      <c r="D219" s="55">
        <v>8.6720000000000006</v>
      </c>
      <c r="E219" s="55">
        <v>8.8369999999999997</v>
      </c>
      <c r="F219" s="56">
        <f t="shared" si="147"/>
        <v>2.0320979101720482E-2</v>
      </c>
      <c r="G219" s="57"/>
      <c r="H219" s="56"/>
      <c r="I219" s="17"/>
      <c r="J219" s="55">
        <f ca="1">AVERAGE(E219:OFFSET(E219,$J$3-1,0))</f>
        <v>8.5033999999999992</v>
      </c>
      <c r="K219" s="55">
        <f ca="1">AVERAGE(E219:OFFSET(E219,$K$3-1,0))</f>
        <v>9.4740000000000002</v>
      </c>
      <c r="M219" s="58">
        <f t="shared" ca="1" si="179"/>
        <v>0</v>
      </c>
      <c r="N219" s="58">
        <f t="shared" ca="1" si="148"/>
        <v>0</v>
      </c>
      <c r="O219" s="58">
        <f t="shared" ca="1" si="149"/>
        <v>0</v>
      </c>
      <c r="P219" s="58">
        <f t="shared" ca="1" si="189"/>
        <v>116</v>
      </c>
      <c r="R219" s="56">
        <f t="shared" ca="1" si="150"/>
        <v>0</v>
      </c>
      <c r="S219" s="76">
        <f t="shared" ca="1" si="151"/>
        <v>0</v>
      </c>
      <c r="T219" s="55">
        <f t="shared" ca="1" si="152"/>
        <v>0</v>
      </c>
      <c r="U219" s="56">
        <f t="shared" ca="1" si="153"/>
        <v>0</v>
      </c>
      <c r="V219" s="55">
        <f t="shared" ca="1" si="154"/>
        <v>5000</v>
      </c>
      <c r="W219" s="55">
        <f t="shared" ca="1" si="155"/>
        <v>0</v>
      </c>
      <c r="X219" s="55">
        <f ca="1">V219-MAX(V219:$V$258)</f>
        <v>0</v>
      </c>
      <c r="Y219" s="56">
        <f ca="1">(V219-MAX(V219:$V$258))/MAX(V219:$V$258)</f>
        <v>0</v>
      </c>
      <c r="Z219" s="56"/>
      <c r="AA219" s="17"/>
      <c r="AB219" s="55">
        <f ca="1">E219*(2/($AB$3+1))+IF(AB220=0,AVERAGE(E220:OFFSET(E220,$AB$3-1,0))*(1-(2/($AB$3+1))),AB220*(1-(2/($AB$3+1))))</f>
        <v>8.6293578150892731</v>
      </c>
      <c r="AC219" s="59">
        <f ca="1">E219*(2/($AC$3+1))+IF(AC220=0,AVERAGE(E220:OFFSET(E220,$AC$3-1,0))*(1-(2/($AC$3+1))),AC220*(1-(2/($AC$3+1))))</f>
        <v>9.6558529870387417</v>
      </c>
      <c r="AE219" s="58">
        <f t="shared" ca="1" si="180"/>
        <v>0</v>
      </c>
      <c r="AF219" s="58">
        <f t="shared" ca="1" si="156"/>
        <v>0</v>
      </c>
      <c r="AG219" s="58">
        <f t="shared" ca="1" si="157"/>
        <v>0</v>
      </c>
      <c r="AH219" s="58">
        <f t="shared" ca="1" si="190"/>
        <v>116</v>
      </c>
      <c r="AJ219" s="56">
        <f t="shared" ca="1" si="158"/>
        <v>0</v>
      </c>
      <c r="AK219" s="76">
        <f t="shared" ca="1" si="159"/>
        <v>0</v>
      </c>
      <c r="AL219" s="55">
        <f t="shared" ca="1" si="160"/>
        <v>0</v>
      </c>
      <c r="AM219" s="56">
        <f t="shared" ca="1" si="161"/>
        <v>0</v>
      </c>
      <c r="AN219" s="55">
        <f t="shared" ca="1" si="162"/>
        <v>5000</v>
      </c>
      <c r="AO219" s="55">
        <f t="shared" ca="1" si="163"/>
        <v>0</v>
      </c>
      <c r="AP219" s="55">
        <f ca="1">AN219-MAX(AN219:$AN$258)</f>
        <v>0</v>
      </c>
      <c r="AQ219" s="56">
        <f ca="1">(AN219-MAX(AN219:$AN$258))/MAX(AN219:$AN$258)</f>
        <v>0</v>
      </c>
      <c r="AS219" s="55">
        <f t="shared" si="164"/>
        <v>0.17600000000000016</v>
      </c>
      <c r="AT219" s="55">
        <f t="shared" si="181"/>
        <v>0.17600000000000016</v>
      </c>
      <c r="AU219" s="55">
        <f t="shared" si="182"/>
        <v>0</v>
      </c>
      <c r="AV219" s="55">
        <f ca="1">IF(AV220=0,AVERAGE(AT219:OFFSET(AT219,$AZ$3-1,0)),(AV220*($AZ$3-1)+AT219)/$AZ$3)</f>
        <v>0.12075107325915559</v>
      </c>
      <c r="AW219" s="55">
        <f ca="1">IF(AW220=0,AVERAGE(AU219:OFFSET(AU219,$AZ$3-1,0)),(AW220*($AZ$3-1)+AU219)/$AZ$3)</f>
        <v>0.17054121550808837</v>
      </c>
      <c r="AX219" s="55">
        <f t="shared" ca="1" si="183"/>
        <v>0.70804628018749316</v>
      </c>
      <c r="AY219" s="55"/>
      <c r="AZ219" s="55">
        <f t="shared" ca="1" si="165"/>
        <v>41.453577013719475</v>
      </c>
      <c r="BB219" s="58">
        <f t="shared" ca="1" si="166"/>
        <v>0</v>
      </c>
      <c r="BC219" s="58">
        <f t="shared" ca="1" si="167"/>
        <v>0</v>
      </c>
      <c r="BD219" s="58">
        <f t="shared" ca="1" si="185"/>
        <v>0</v>
      </c>
      <c r="BE219" s="58">
        <f t="shared" ca="1" si="191"/>
        <v>116</v>
      </c>
      <c r="BG219" s="56">
        <f t="shared" ca="1" si="168"/>
        <v>0</v>
      </c>
      <c r="BH219" s="55">
        <f t="shared" ca="1" si="169"/>
        <v>0</v>
      </c>
      <c r="BI219" s="55">
        <f t="shared" ca="1" si="170"/>
        <v>0</v>
      </c>
      <c r="BJ219" s="56">
        <f t="shared" ca="1" si="171"/>
        <v>0</v>
      </c>
      <c r="BK219" s="55">
        <f t="shared" ca="1" si="172"/>
        <v>5000</v>
      </c>
      <c r="BL219" s="55">
        <f t="shared" ca="1" si="173"/>
        <v>0</v>
      </c>
      <c r="BM219" s="55">
        <f ca="1">BK219-MAX(BK219:$BK$258)</f>
        <v>0</v>
      </c>
      <c r="BN219" s="56">
        <f ca="1">(BK219-MAX(BK219:$BK$258))/MAX(BK219:$BK$258)</f>
        <v>0</v>
      </c>
      <c r="BO219" s="17"/>
      <c r="BP219" s="55">
        <f t="shared" ca="1" si="174"/>
        <v>-2.1156402303943334</v>
      </c>
      <c r="BR219" s="58">
        <f t="shared" ca="1" si="188"/>
        <v>0</v>
      </c>
      <c r="BS219" s="58">
        <f t="shared" ca="1" si="175"/>
        <v>0</v>
      </c>
      <c r="BT219" s="58">
        <f t="shared" ca="1" si="186"/>
        <v>0</v>
      </c>
      <c r="BU219" s="58">
        <f t="shared" ca="1" si="176"/>
        <v>116</v>
      </c>
      <c r="BW219" s="56">
        <f t="shared" ca="1" si="177"/>
        <v>0</v>
      </c>
      <c r="BX219" s="76">
        <f t="shared" ca="1" si="178"/>
        <v>0</v>
      </c>
      <c r="BY219" s="55">
        <f t="shared" ca="1" si="187"/>
        <v>0</v>
      </c>
      <c r="BZ219" s="56">
        <f t="shared" ca="1" si="184"/>
        <v>0</v>
      </c>
      <c r="CA219" s="55">
        <f t="shared" ca="1" si="192"/>
        <v>5000</v>
      </c>
      <c r="CB219" s="55">
        <f t="shared" ca="1" si="146"/>
        <v>0</v>
      </c>
      <c r="CC219" s="55">
        <f ca="1">CA219-MAX($CA219:CA$258)</f>
        <v>0</v>
      </c>
      <c r="CD219" s="56">
        <f ca="1">(CA219-MAX($CA219:CA$258))/MAX($CA219:CA$258)</f>
        <v>0</v>
      </c>
    </row>
    <row r="220" spans="1:82" s="58" customFormat="1" x14ac:dyDescent="0.25">
      <c r="A220" s="54">
        <v>43929</v>
      </c>
      <c r="B220" s="55">
        <v>8.5860000000000003</v>
      </c>
      <c r="C220" s="55">
        <v>8.6609999999999996</v>
      </c>
      <c r="D220" s="55">
        <v>8.4559999999999995</v>
      </c>
      <c r="E220" s="55">
        <v>8.6609999999999996</v>
      </c>
      <c r="F220" s="56">
        <f t="shared" si="147"/>
        <v>-4.1393583994480121E-3</v>
      </c>
      <c r="G220" s="57"/>
      <c r="H220" s="56"/>
      <c r="I220" s="17"/>
      <c r="J220" s="55">
        <f ca="1">AVERAGE(E220:OFFSET(E220,$J$3-1,0))</f>
        <v>8.3585999999999991</v>
      </c>
      <c r="K220" s="55">
        <f ca="1">AVERAGE(E220:OFFSET(E220,$K$3-1,0))</f>
        <v>9.6068333333333324</v>
      </c>
      <c r="M220" s="58">
        <f t="shared" ca="1" si="179"/>
        <v>0</v>
      </c>
      <c r="N220" s="58">
        <f t="shared" ca="1" si="148"/>
        <v>0</v>
      </c>
      <c r="O220" s="58">
        <f t="shared" ca="1" si="149"/>
        <v>0</v>
      </c>
      <c r="P220" s="58">
        <f t="shared" ca="1" si="189"/>
        <v>115</v>
      </c>
      <c r="R220" s="56">
        <f t="shared" ca="1" si="150"/>
        <v>0</v>
      </c>
      <c r="S220" s="76">
        <f t="shared" ca="1" si="151"/>
        <v>0</v>
      </c>
      <c r="T220" s="55">
        <f t="shared" ca="1" si="152"/>
        <v>0</v>
      </c>
      <c r="U220" s="56">
        <f t="shared" ca="1" si="153"/>
        <v>0</v>
      </c>
      <c r="V220" s="55">
        <f t="shared" ca="1" si="154"/>
        <v>5000</v>
      </c>
      <c r="W220" s="55">
        <f t="shared" ca="1" si="155"/>
        <v>0</v>
      </c>
      <c r="X220" s="55">
        <f ca="1">V220-MAX(V220:$V$258)</f>
        <v>0</v>
      </c>
      <c r="Y220" s="56">
        <f ca="1">(V220-MAX(V220:$V$258))/MAX(V220:$V$258)</f>
        <v>0</v>
      </c>
      <c r="Z220" s="56"/>
      <c r="AA220" s="17"/>
      <c r="AB220" s="55">
        <f ca="1">E220*(2/($AB$3+1))+IF(AB221=0,AVERAGE(E221:OFFSET(E221,$AB$3-1,0))*(1-(2/($AB$3+1))),AB221*(1-(2/($AB$3+1))))</f>
        <v>8.5255367226339089</v>
      </c>
      <c r="AC220" s="59">
        <f ca="1">E220*(2/($AC$3+1))+IF(AC221=0,AVERAGE(E221:OFFSET(E221,$AC$3-1,0))*(1-(2/($AC$3+1))),AC221*(1-(2/($AC$3+1))))</f>
        <v>9.7123256068345167</v>
      </c>
      <c r="AE220" s="58">
        <f t="shared" ca="1" si="180"/>
        <v>0</v>
      </c>
      <c r="AF220" s="58">
        <f t="shared" ca="1" si="156"/>
        <v>0</v>
      </c>
      <c r="AG220" s="58">
        <f t="shared" ca="1" si="157"/>
        <v>0</v>
      </c>
      <c r="AH220" s="58">
        <f t="shared" ca="1" si="190"/>
        <v>115</v>
      </c>
      <c r="AJ220" s="56">
        <f t="shared" ca="1" si="158"/>
        <v>0</v>
      </c>
      <c r="AK220" s="76">
        <f t="shared" ca="1" si="159"/>
        <v>0</v>
      </c>
      <c r="AL220" s="55">
        <f t="shared" ca="1" si="160"/>
        <v>0</v>
      </c>
      <c r="AM220" s="56">
        <f t="shared" ca="1" si="161"/>
        <v>0</v>
      </c>
      <c r="AN220" s="55">
        <f t="shared" ca="1" si="162"/>
        <v>5000</v>
      </c>
      <c r="AO220" s="55">
        <f t="shared" ca="1" si="163"/>
        <v>0</v>
      </c>
      <c r="AP220" s="55">
        <f ca="1">AN220-MAX(AN220:$AN$258)</f>
        <v>0</v>
      </c>
      <c r="AQ220" s="56">
        <f ca="1">(AN220-MAX(AN220:$AN$258))/MAX(AN220:$AN$258)</f>
        <v>0</v>
      </c>
      <c r="AS220" s="55">
        <f t="shared" si="164"/>
        <v>-3.5999999999999588E-2</v>
      </c>
      <c r="AT220" s="55">
        <f t="shared" si="181"/>
        <v>0</v>
      </c>
      <c r="AU220" s="55">
        <f t="shared" si="182"/>
        <v>3.5999999999999588E-2</v>
      </c>
      <c r="AV220" s="55">
        <f ca="1">IF(AV221=0,AVERAGE(AT220:OFFSET(AT220,$AZ$3-1,0)),(AV221*($AZ$3-1)+AT220)/$AZ$3)</f>
        <v>0.11650115581755216</v>
      </c>
      <c r="AW220" s="55">
        <f ca="1">IF(AW221=0,AVERAGE(AU220:OFFSET(AU220,$AZ$3-1,0)),(AW221*($AZ$3-1)+AU220)/$AZ$3)</f>
        <v>0.18365977054717211</v>
      </c>
      <c r="AX220" s="55">
        <f t="shared" ca="1" si="183"/>
        <v>0.6343313806309554</v>
      </c>
      <c r="AY220" s="55"/>
      <c r="AZ220" s="55">
        <f t="shared" ca="1" si="165"/>
        <v>38.812898543627263</v>
      </c>
      <c r="BB220" s="58">
        <f t="shared" ca="1" si="166"/>
        <v>0</v>
      </c>
      <c r="BC220" s="58">
        <f t="shared" ca="1" si="167"/>
        <v>0</v>
      </c>
      <c r="BD220" s="58">
        <f t="shared" ca="1" si="185"/>
        <v>0</v>
      </c>
      <c r="BE220" s="58">
        <f t="shared" ca="1" si="191"/>
        <v>115</v>
      </c>
      <c r="BG220" s="56">
        <f t="shared" ca="1" si="168"/>
        <v>0</v>
      </c>
      <c r="BH220" s="55">
        <f t="shared" ca="1" si="169"/>
        <v>0</v>
      </c>
      <c r="BI220" s="55">
        <f t="shared" ca="1" si="170"/>
        <v>0</v>
      </c>
      <c r="BJ220" s="56">
        <f t="shared" ca="1" si="171"/>
        <v>0</v>
      </c>
      <c r="BK220" s="55">
        <f t="shared" ca="1" si="172"/>
        <v>5000</v>
      </c>
      <c r="BL220" s="55">
        <f t="shared" ca="1" si="173"/>
        <v>0</v>
      </c>
      <c r="BM220" s="55">
        <f ca="1">BK220-MAX(BK220:$BK$258)</f>
        <v>0</v>
      </c>
      <c r="BN220" s="56">
        <f ca="1">(BK220-MAX(BK220:$BK$258))/MAX(BK220:$BK$258)</f>
        <v>0</v>
      </c>
      <c r="BO220" s="17"/>
      <c r="BP220" s="55">
        <f t="shared" ca="1" si="174"/>
        <v>4.5130927959454503</v>
      </c>
      <c r="BR220" s="58">
        <f t="shared" ca="1" si="188"/>
        <v>0</v>
      </c>
      <c r="BS220" s="58">
        <f t="shared" ca="1" si="175"/>
        <v>0</v>
      </c>
      <c r="BT220" s="58">
        <f t="shared" ca="1" si="186"/>
        <v>0</v>
      </c>
      <c r="BU220" s="58">
        <f t="shared" ca="1" si="176"/>
        <v>115</v>
      </c>
      <c r="BW220" s="56">
        <f t="shared" ca="1" si="177"/>
        <v>0</v>
      </c>
      <c r="BX220" s="76">
        <f t="shared" ca="1" si="178"/>
        <v>0</v>
      </c>
      <c r="BY220" s="55">
        <f t="shared" ca="1" si="187"/>
        <v>0</v>
      </c>
      <c r="BZ220" s="56">
        <f t="shared" ca="1" si="184"/>
        <v>0</v>
      </c>
      <c r="CA220" s="55">
        <f t="shared" ca="1" si="192"/>
        <v>5000</v>
      </c>
      <c r="CB220" s="55">
        <f t="shared" ca="1" si="146"/>
        <v>0</v>
      </c>
      <c r="CC220" s="55">
        <f ca="1">CA220-MAX($CA220:CA$258)</f>
        <v>0</v>
      </c>
      <c r="CD220" s="56">
        <f ca="1">(CA220-MAX($CA220:CA$258))/MAX($CA220:CA$258)</f>
        <v>0</v>
      </c>
    </row>
    <row r="221" spans="1:82" s="58" customFormat="1" x14ac:dyDescent="0.25">
      <c r="A221" s="54">
        <v>43928</v>
      </c>
      <c r="B221" s="55">
        <v>8.6820000000000004</v>
      </c>
      <c r="C221" s="55">
        <v>8.8670000000000009</v>
      </c>
      <c r="D221" s="55">
        <v>8.5410000000000004</v>
      </c>
      <c r="E221" s="55">
        <v>8.6969999999999992</v>
      </c>
      <c r="F221" s="56">
        <f t="shared" si="147"/>
        <v>3.6220660073870814E-2</v>
      </c>
      <c r="G221" s="57"/>
      <c r="H221" s="56"/>
      <c r="I221" s="17"/>
      <c r="J221" s="55">
        <f ca="1">AVERAGE(E221:OFFSET(E221,$J$3-1,0))</f>
        <v>8.2717999999999989</v>
      </c>
      <c r="K221" s="55">
        <f ca="1">AVERAGE(E221:OFFSET(E221,$K$3-1,0))</f>
        <v>9.7641999999999971</v>
      </c>
      <c r="M221" s="58">
        <f t="shared" ca="1" si="179"/>
        <v>0</v>
      </c>
      <c r="N221" s="58">
        <f t="shared" ca="1" si="148"/>
        <v>0</v>
      </c>
      <c r="O221" s="58">
        <f t="shared" ca="1" si="149"/>
        <v>0</v>
      </c>
      <c r="P221" s="58">
        <f t="shared" ca="1" si="189"/>
        <v>114</v>
      </c>
      <c r="R221" s="56">
        <f t="shared" ca="1" si="150"/>
        <v>0</v>
      </c>
      <c r="S221" s="76">
        <f t="shared" ca="1" si="151"/>
        <v>0</v>
      </c>
      <c r="T221" s="55">
        <f t="shared" ca="1" si="152"/>
        <v>0</v>
      </c>
      <c r="U221" s="56">
        <f t="shared" ca="1" si="153"/>
        <v>0</v>
      </c>
      <c r="V221" s="55">
        <f t="shared" ca="1" si="154"/>
        <v>5000</v>
      </c>
      <c r="W221" s="55">
        <f t="shared" ca="1" si="155"/>
        <v>0</v>
      </c>
      <c r="X221" s="55">
        <f ca="1">V221-MAX(V221:$V$258)</f>
        <v>0</v>
      </c>
      <c r="Y221" s="56">
        <f ca="1">(V221-MAX(V221:$V$258))/MAX(V221:$V$258)</f>
        <v>0</v>
      </c>
      <c r="Z221" s="56"/>
      <c r="AA221" s="17"/>
      <c r="AB221" s="55">
        <f ca="1">E221*(2/($AB$3+1))+IF(AB222=0,AVERAGE(E222:OFFSET(E222,$AB$3-1,0))*(1-(2/($AB$3+1))),AB222*(1-(2/($AB$3+1))))</f>
        <v>8.4578050839508627</v>
      </c>
      <c r="AC221" s="59">
        <f ca="1">E221*(2/($AC$3+1))+IF(AC222=0,AVERAGE(E222:OFFSET(E222,$AC$3-1,0))*(1-(2/($AC$3+1))),AC222*(1-(2/($AC$3+1))))</f>
        <v>9.7848308210989643</v>
      </c>
      <c r="AE221" s="58">
        <f t="shared" ca="1" si="180"/>
        <v>0</v>
      </c>
      <c r="AF221" s="58">
        <f t="shared" ca="1" si="156"/>
        <v>0</v>
      </c>
      <c r="AG221" s="58">
        <f t="shared" ca="1" si="157"/>
        <v>0</v>
      </c>
      <c r="AH221" s="58">
        <f t="shared" ca="1" si="190"/>
        <v>114</v>
      </c>
      <c r="AJ221" s="56">
        <f t="shared" ca="1" si="158"/>
        <v>0</v>
      </c>
      <c r="AK221" s="76">
        <f t="shared" ca="1" si="159"/>
        <v>0</v>
      </c>
      <c r="AL221" s="55">
        <f t="shared" ca="1" si="160"/>
        <v>0</v>
      </c>
      <c r="AM221" s="56">
        <f t="shared" ca="1" si="161"/>
        <v>0</v>
      </c>
      <c r="AN221" s="55">
        <f t="shared" ca="1" si="162"/>
        <v>5000</v>
      </c>
      <c r="AO221" s="55">
        <f t="shared" ca="1" si="163"/>
        <v>0</v>
      </c>
      <c r="AP221" s="55">
        <f ca="1">AN221-MAX(AN221:$AN$258)</f>
        <v>0</v>
      </c>
      <c r="AQ221" s="56">
        <f ca="1">(AN221-MAX(AN221:$AN$258))/MAX(AN221:$AN$258)</f>
        <v>0</v>
      </c>
      <c r="AS221" s="55">
        <f t="shared" si="164"/>
        <v>0.30399999999999849</v>
      </c>
      <c r="AT221" s="55">
        <f t="shared" si="181"/>
        <v>0.30399999999999849</v>
      </c>
      <c r="AU221" s="55">
        <f t="shared" si="182"/>
        <v>0</v>
      </c>
      <c r="AV221" s="55">
        <f ca="1">IF(AV222=0,AVERAGE(AT221:OFFSET(AT221,$AZ$3-1,0)),(AV222*($AZ$3-1)+AT221)/$AZ$3)</f>
        <v>0.12546278318813309</v>
      </c>
      <c r="AW221" s="55">
        <f ca="1">IF(AW222=0,AVERAGE(AU221:OFFSET(AU221,$AZ$3-1,0)),(AW222*($AZ$3-1)+AU221)/$AZ$3)</f>
        <v>0.19501821443541617</v>
      </c>
      <c r="AX221" s="55">
        <f t="shared" ca="1" si="183"/>
        <v>0.64333879556507978</v>
      </c>
      <c r="AY221" s="55"/>
      <c r="AZ221" s="55">
        <f t="shared" ca="1" si="165"/>
        <v>39.14827528573381</v>
      </c>
      <c r="BB221" s="58">
        <f t="shared" ca="1" si="166"/>
        <v>0</v>
      </c>
      <c r="BC221" s="58">
        <f t="shared" ca="1" si="167"/>
        <v>0</v>
      </c>
      <c r="BD221" s="58">
        <f t="shared" ca="1" si="185"/>
        <v>0</v>
      </c>
      <c r="BE221" s="58">
        <f t="shared" ca="1" si="191"/>
        <v>114</v>
      </c>
      <c r="BG221" s="56">
        <f t="shared" ca="1" si="168"/>
        <v>0</v>
      </c>
      <c r="BH221" s="55">
        <f t="shared" ca="1" si="169"/>
        <v>0</v>
      </c>
      <c r="BI221" s="55">
        <f t="shared" ca="1" si="170"/>
        <v>0</v>
      </c>
      <c r="BJ221" s="56">
        <f t="shared" ca="1" si="171"/>
        <v>0</v>
      </c>
      <c r="BK221" s="55">
        <f t="shared" ca="1" si="172"/>
        <v>5000</v>
      </c>
      <c r="BL221" s="55">
        <f t="shared" ca="1" si="173"/>
        <v>0</v>
      </c>
      <c r="BM221" s="55">
        <f ca="1">BK221-MAX(BK221:$BK$258)</f>
        <v>0</v>
      </c>
      <c r="BN221" s="56">
        <f ca="1">(BK221-MAX(BK221:$BK$258))/MAX(BK221:$BK$258)</f>
        <v>0</v>
      </c>
      <c r="BO221" s="17"/>
      <c r="BP221" s="55">
        <f t="shared" ca="1" si="174"/>
        <v>1.3518237967602875</v>
      </c>
      <c r="BR221" s="58">
        <f t="shared" ca="1" si="188"/>
        <v>0</v>
      </c>
      <c r="BS221" s="58">
        <f t="shared" ca="1" si="175"/>
        <v>0</v>
      </c>
      <c r="BT221" s="58">
        <f t="shared" ca="1" si="186"/>
        <v>0</v>
      </c>
      <c r="BU221" s="58">
        <f t="shared" ca="1" si="176"/>
        <v>114</v>
      </c>
      <c r="BW221" s="56">
        <f t="shared" ca="1" si="177"/>
        <v>0</v>
      </c>
      <c r="BX221" s="76">
        <f t="shared" ca="1" si="178"/>
        <v>0</v>
      </c>
      <c r="BY221" s="55">
        <f t="shared" ca="1" si="187"/>
        <v>0</v>
      </c>
      <c r="BZ221" s="56">
        <f t="shared" ca="1" si="184"/>
        <v>0</v>
      </c>
      <c r="CA221" s="55">
        <f t="shared" ca="1" si="192"/>
        <v>5000</v>
      </c>
      <c r="CB221" s="55">
        <f t="shared" ca="1" si="146"/>
        <v>0</v>
      </c>
      <c r="CC221" s="55">
        <f ca="1">CA221-MAX($CA221:CA$258)</f>
        <v>0</v>
      </c>
      <c r="CD221" s="56">
        <f ca="1">(CA221-MAX($CA221:CA$258))/MAX($CA221:CA$258)</f>
        <v>0</v>
      </c>
    </row>
    <row r="222" spans="1:82" s="58" customFormat="1" x14ac:dyDescent="0.25">
      <c r="A222" s="54">
        <v>43927</v>
      </c>
      <c r="B222" s="55">
        <v>8.2029999999999994</v>
      </c>
      <c r="C222" s="55">
        <v>8.4309999999999992</v>
      </c>
      <c r="D222" s="55">
        <v>8.2029999999999994</v>
      </c>
      <c r="E222" s="55">
        <v>8.3930000000000007</v>
      </c>
      <c r="F222" s="56">
        <f t="shared" si="147"/>
        <v>5.8519359313911057E-2</v>
      </c>
      <c r="G222" s="57"/>
      <c r="H222" s="56"/>
      <c r="I222" s="17"/>
      <c r="J222" s="55">
        <f ca="1">AVERAGE(E222:OFFSET(E222,$J$3-1,0))</f>
        <v>8.2840000000000007</v>
      </c>
      <c r="K222" s="55">
        <f ca="1">AVERAGE(E222:OFFSET(E222,$K$3-1,0))</f>
        <v>9.9198333333333313</v>
      </c>
      <c r="M222" s="58">
        <f t="shared" ca="1" si="179"/>
        <v>0</v>
      </c>
      <c r="N222" s="58">
        <f t="shared" ca="1" si="148"/>
        <v>0</v>
      </c>
      <c r="O222" s="58">
        <f t="shared" ca="1" si="149"/>
        <v>0</v>
      </c>
      <c r="P222" s="58">
        <f t="shared" ca="1" si="189"/>
        <v>113</v>
      </c>
      <c r="R222" s="56">
        <f t="shared" ca="1" si="150"/>
        <v>0</v>
      </c>
      <c r="S222" s="76">
        <f t="shared" ca="1" si="151"/>
        <v>0</v>
      </c>
      <c r="T222" s="55">
        <f t="shared" ca="1" si="152"/>
        <v>0</v>
      </c>
      <c r="U222" s="56">
        <f t="shared" ca="1" si="153"/>
        <v>0</v>
      </c>
      <c r="V222" s="55">
        <f t="shared" ca="1" si="154"/>
        <v>5000</v>
      </c>
      <c r="W222" s="55">
        <f t="shared" ca="1" si="155"/>
        <v>0</v>
      </c>
      <c r="X222" s="55">
        <f ca="1">V222-MAX(V222:$V$258)</f>
        <v>0</v>
      </c>
      <c r="Y222" s="56">
        <f ca="1">(V222-MAX(V222:$V$258))/MAX(V222:$V$258)</f>
        <v>0</v>
      </c>
      <c r="Z222" s="56"/>
      <c r="AA222" s="17"/>
      <c r="AB222" s="55">
        <f ca="1">E222*(2/($AB$3+1))+IF(AB223=0,AVERAGE(E223:OFFSET(E223,$AB$3-1,0))*(1-(2/($AB$3+1))),AB223*(1-(2/($AB$3+1))))</f>
        <v>8.3382076259262945</v>
      </c>
      <c r="AC222" s="59">
        <f ca="1">E222*(2/($AC$3+1))+IF(AC223=0,AVERAGE(E223:OFFSET(E223,$AC$3-1,0))*(1-(2/($AC$3+1))),AC223*(1-(2/($AC$3+1))))</f>
        <v>9.8598536363471698</v>
      </c>
      <c r="AE222" s="58">
        <f t="shared" ca="1" si="180"/>
        <v>0</v>
      </c>
      <c r="AF222" s="58">
        <f t="shared" ca="1" si="156"/>
        <v>0</v>
      </c>
      <c r="AG222" s="58">
        <f t="shared" ca="1" si="157"/>
        <v>0</v>
      </c>
      <c r="AH222" s="58">
        <f t="shared" ca="1" si="190"/>
        <v>113</v>
      </c>
      <c r="AJ222" s="56">
        <f t="shared" ca="1" si="158"/>
        <v>0</v>
      </c>
      <c r="AK222" s="76">
        <f t="shared" ca="1" si="159"/>
        <v>0</v>
      </c>
      <c r="AL222" s="55">
        <f t="shared" ca="1" si="160"/>
        <v>0</v>
      </c>
      <c r="AM222" s="56">
        <f t="shared" ca="1" si="161"/>
        <v>0</v>
      </c>
      <c r="AN222" s="55">
        <f t="shared" ca="1" si="162"/>
        <v>5000</v>
      </c>
      <c r="AO222" s="55">
        <f t="shared" ca="1" si="163"/>
        <v>0</v>
      </c>
      <c r="AP222" s="55">
        <f ca="1">AN222-MAX(AN222:$AN$258)</f>
        <v>0</v>
      </c>
      <c r="AQ222" s="56">
        <f ca="1">(AN222-MAX(AN222:$AN$258))/MAX(AN222:$AN$258)</f>
        <v>0</v>
      </c>
      <c r="AS222" s="55">
        <f t="shared" si="164"/>
        <v>0.46400000000000041</v>
      </c>
      <c r="AT222" s="55">
        <f t="shared" si="181"/>
        <v>0.46400000000000041</v>
      </c>
      <c r="AU222" s="55">
        <f t="shared" si="182"/>
        <v>0</v>
      </c>
      <c r="AV222" s="55">
        <f ca="1">IF(AV223=0,AVERAGE(AT222:OFFSET(AT222,$AZ$3-1,0)),(AV223*($AZ$3-1)+AT222)/$AZ$3)</f>
        <v>0.11172915112568189</v>
      </c>
      <c r="AW222" s="55">
        <f ca="1">IF(AW223=0,AVERAGE(AU222:OFFSET(AU222,$AZ$3-1,0)),(AW223*($AZ$3-1)+AU222)/$AZ$3)</f>
        <v>0.21001961554583279</v>
      </c>
      <c r="AX222" s="55">
        <f t="shared" ca="1" si="183"/>
        <v>0.53199388464407094</v>
      </c>
      <c r="AY222" s="55"/>
      <c r="AZ222" s="55">
        <f t="shared" ca="1" si="165"/>
        <v>34.725588005050639</v>
      </c>
      <c r="BB222" s="58">
        <f t="shared" ca="1" si="166"/>
        <v>0</v>
      </c>
      <c r="BC222" s="58">
        <f t="shared" ca="1" si="167"/>
        <v>0</v>
      </c>
      <c r="BD222" s="58">
        <f t="shared" ca="1" si="185"/>
        <v>0</v>
      </c>
      <c r="BE222" s="58">
        <f t="shared" ca="1" si="191"/>
        <v>113</v>
      </c>
      <c r="BG222" s="56">
        <f t="shared" ca="1" si="168"/>
        <v>0</v>
      </c>
      <c r="BH222" s="55">
        <f t="shared" ca="1" si="169"/>
        <v>0</v>
      </c>
      <c r="BI222" s="55">
        <f t="shared" ca="1" si="170"/>
        <v>0</v>
      </c>
      <c r="BJ222" s="56">
        <f t="shared" ca="1" si="171"/>
        <v>0</v>
      </c>
      <c r="BK222" s="55">
        <f t="shared" ca="1" si="172"/>
        <v>5000</v>
      </c>
      <c r="BL222" s="55">
        <f t="shared" ca="1" si="173"/>
        <v>0</v>
      </c>
      <c r="BM222" s="55">
        <f ca="1">BK222-MAX(BK222:$BK$258)</f>
        <v>0</v>
      </c>
      <c r="BN222" s="56">
        <f ca="1">(BK222-MAX(BK222:$BK$258))/MAX(BK222:$BK$258)</f>
        <v>0</v>
      </c>
      <c r="BO222" s="17"/>
      <c r="BP222" s="55">
        <f t="shared" ca="1" si="174"/>
        <v>-0.94417561666469974</v>
      </c>
      <c r="BR222" s="58">
        <f t="shared" ca="1" si="188"/>
        <v>0</v>
      </c>
      <c r="BS222" s="58">
        <f t="shared" ca="1" si="175"/>
        <v>0</v>
      </c>
      <c r="BT222" s="58">
        <f t="shared" ca="1" si="186"/>
        <v>0</v>
      </c>
      <c r="BU222" s="58">
        <f t="shared" ca="1" si="176"/>
        <v>113</v>
      </c>
      <c r="BW222" s="56">
        <f t="shared" ca="1" si="177"/>
        <v>0</v>
      </c>
      <c r="BX222" s="76">
        <f t="shared" ca="1" si="178"/>
        <v>0</v>
      </c>
      <c r="BY222" s="55">
        <f t="shared" ca="1" si="187"/>
        <v>0</v>
      </c>
      <c r="BZ222" s="56">
        <f t="shared" ca="1" si="184"/>
        <v>0</v>
      </c>
      <c r="CA222" s="55">
        <f t="shared" ca="1" si="192"/>
        <v>5000</v>
      </c>
      <c r="CB222" s="55">
        <f t="shared" ca="1" si="146"/>
        <v>0</v>
      </c>
      <c r="CC222" s="55">
        <f ca="1">CA222-MAX($CA222:CA$258)</f>
        <v>0</v>
      </c>
      <c r="CD222" s="56">
        <f ca="1">(CA222-MAX($CA222:CA$258))/MAX($CA222:CA$258)</f>
        <v>0</v>
      </c>
    </row>
    <row r="223" spans="1:82" s="58" customFormat="1" x14ac:dyDescent="0.25">
      <c r="A223" s="54">
        <v>43924</v>
      </c>
      <c r="B223" s="55">
        <v>8.0739999999999998</v>
      </c>
      <c r="C223" s="55">
        <v>8.0739999999999998</v>
      </c>
      <c r="D223" s="55">
        <v>7.9290000000000003</v>
      </c>
      <c r="E223" s="55">
        <v>7.9290000000000003</v>
      </c>
      <c r="F223" s="56">
        <f t="shared" si="147"/>
        <v>-2.267964994453342E-2</v>
      </c>
      <c r="G223" s="57"/>
      <c r="H223" s="56"/>
      <c r="I223" s="17"/>
      <c r="J223" s="55">
        <f ca="1">AVERAGE(E223:OFFSET(E223,$J$3-1,0))</f>
        <v>8.3617999999999988</v>
      </c>
      <c r="K223" s="55">
        <f ca="1">AVERAGE(E223:OFFSET(E223,$K$3-1,0))</f>
        <v>10.097866666666665</v>
      </c>
      <c r="M223" s="58">
        <f t="shared" ca="1" si="179"/>
        <v>0</v>
      </c>
      <c r="N223" s="58">
        <f t="shared" ca="1" si="148"/>
        <v>0</v>
      </c>
      <c r="O223" s="58">
        <f t="shared" ca="1" si="149"/>
        <v>0</v>
      </c>
      <c r="P223" s="58">
        <f t="shared" ca="1" si="189"/>
        <v>112</v>
      </c>
      <c r="R223" s="56">
        <f t="shared" ca="1" si="150"/>
        <v>0</v>
      </c>
      <c r="S223" s="76">
        <f t="shared" ca="1" si="151"/>
        <v>0</v>
      </c>
      <c r="T223" s="55">
        <f t="shared" ca="1" si="152"/>
        <v>0</v>
      </c>
      <c r="U223" s="56">
        <f t="shared" ca="1" si="153"/>
        <v>0</v>
      </c>
      <c r="V223" s="55">
        <f t="shared" ca="1" si="154"/>
        <v>5000</v>
      </c>
      <c r="W223" s="55">
        <f t="shared" ca="1" si="155"/>
        <v>0</v>
      </c>
      <c r="X223" s="55">
        <f ca="1">V223-MAX(V223:$V$258)</f>
        <v>0</v>
      </c>
      <c r="Y223" s="56">
        <f ca="1">(V223-MAX(V223:$V$258))/MAX(V223:$V$258)</f>
        <v>0</v>
      </c>
      <c r="Z223" s="56"/>
      <c r="AA223" s="17"/>
      <c r="AB223" s="55">
        <f ca="1">E223*(2/($AB$3+1))+IF(AB224=0,AVERAGE(E224:OFFSET(E224,$AB$3-1,0))*(1-(2/($AB$3+1))),AB224*(1-(2/($AB$3+1))))</f>
        <v>8.3108114388894414</v>
      </c>
      <c r="AC223" s="59">
        <f ca="1">E223*(2/($AC$3+1))+IF(AC224=0,AVERAGE(E224:OFFSET(E224,$AC$3-1,0))*(1-(2/($AC$3+1))),AC224*(1-(2/($AC$3+1))))</f>
        <v>9.9610159560952507</v>
      </c>
      <c r="AE223" s="58">
        <f t="shared" ca="1" si="180"/>
        <v>0</v>
      </c>
      <c r="AF223" s="58">
        <f t="shared" ca="1" si="156"/>
        <v>0</v>
      </c>
      <c r="AG223" s="58">
        <f t="shared" ca="1" si="157"/>
        <v>0</v>
      </c>
      <c r="AH223" s="58">
        <f t="shared" ca="1" si="190"/>
        <v>112</v>
      </c>
      <c r="AJ223" s="56">
        <f t="shared" ca="1" si="158"/>
        <v>0</v>
      </c>
      <c r="AK223" s="76">
        <f t="shared" ca="1" si="159"/>
        <v>0</v>
      </c>
      <c r="AL223" s="55">
        <f t="shared" ca="1" si="160"/>
        <v>0</v>
      </c>
      <c r="AM223" s="56">
        <f t="shared" ca="1" si="161"/>
        <v>0</v>
      </c>
      <c r="AN223" s="55">
        <f t="shared" ca="1" si="162"/>
        <v>5000</v>
      </c>
      <c r="AO223" s="55">
        <f t="shared" ca="1" si="163"/>
        <v>0</v>
      </c>
      <c r="AP223" s="55">
        <f ca="1">AN223-MAX(AN223:$AN$258)</f>
        <v>0</v>
      </c>
      <c r="AQ223" s="56">
        <f ca="1">(AN223-MAX(AN223:$AN$258))/MAX(AN223:$AN$258)</f>
        <v>0</v>
      </c>
      <c r="AS223" s="55">
        <f t="shared" si="164"/>
        <v>-0.18399999999999928</v>
      </c>
      <c r="AT223" s="55">
        <f t="shared" si="181"/>
        <v>0</v>
      </c>
      <c r="AU223" s="55">
        <f t="shared" si="182"/>
        <v>0.18399999999999928</v>
      </c>
      <c r="AV223" s="55">
        <f ca="1">IF(AV224=0,AVERAGE(AT223:OFFSET(AT223,$AZ$3-1,0)),(AV224*($AZ$3-1)+AT223)/$AZ$3)</f>
        <v>8.4631393519965084E-2</v>
      </c>
      <c r="AW223" s="55">
        <f ca="1">IF(AW224=0,AVERAGE(AU223:OFFSET(AU223,$AZ$3-1,0)),(AW224*($AZ$3-1)+AU223)/$AZ$3)</f>
        <v>0.22617497058781993</v>
      </c>
      <c r="AX223" s="55">
        <f t="shared" ca="1" si="183"/>
        <v>0.37418549585752742</v>
      </c>
      <c r="AY223" s="55"/>
      <c r="AZ223" s="55">
        <f t="shared" ca="1" si="165"/>
        <v>27.22962052688716</v>
      </c>
      <c r="BB223" s="58">
        <f t="shared" ca="1" si="166"/>
        <v>0</v>
      </c>
      <c r="BC223" s="58">
        <f t="shared" ca="1" si="167"/>
        <v>0</v>
      </c>
      <c r="BD223" s="58">
        <f t="shared" ca="1" si="185"/>
        <v>0</v>
      </c>
      <c r="BE223" s="58">
        <f t="shared" ca="1" si="191"/>
        <v>112</v>
      </c>
      <c r="BG223" s="56">
        <f t="shared" ca="1" si="168"/>
        <v>0</v>
      </c>
      <c r="BH223" s="55">
        <f t="shared" ca="1" si="169"/>
        <v>0</v>
      </c>
      <c r="BI223" s="55">
        <f t="shared" ca="1" si="170"/>
        <v>0</v>
      </c>
      <c r="BJ223" s="56">
        <f t="shared" ca="1" si="171"/>
        <v>0</v>
      </c>
      <c r="BK223" s="55">
        <f t="shared" ca="1" si="172"/>
        <v>5000</v>
      </c>
      <c r="BL223" s="55">
        <f t="shared" ca="1" si="173"/>
        <v>0</v>
      </c>
      <c r="BM223" s="55">
        <f ca="1">BK223-MAX(BK223:$BK$258)</f>
        <v>0</v>
      </c>
      <c r="BN223" s="56">
        <f ca="1">(BK223-MAX(BK223:$BK$258))/MAX(BK223:$BK$258)</f>
        <v>0</v>
      </c>
      <c r="BO223" s="17"/>
      <c r="BP223" s="55">
        <f t="shared" ca="1" si="174"/>
        <v>-5.6857380754133384</v>
      </c>
      <c r="BR223" s="58">
        <f t="shared" ca="1" si="188"/>
        <v>0</v>
      </c>
      <c r="BS223" s="58">
        <f t="shared" ca="1" si="175"/>
        <v>0</v>
      </c>
      <c r="BT223" s="58">
        <f t="shared" ca="1" si="186"/>
        <v>0</v>
      </c>
      <c r="BU223" s="58">
        <f t="shared" ca="1" si="176"/>
        <v>112</v>
      </c>
      <c r="BW223" s="56">
        <f t="shared" ca="1" si="177"/>
        <v>0</v>
      </c>
      <c r="BX223" s="76">
        <f t="shared" ca="1" si="178"/>
        <v>0</v>
      </c>
      <c r="BY223" s="55">
        <f t="shared" ca="1" si="187"/>
        <v>0</v>
      </c>
      <c r="BZ223" s="56">
        <f t="shared" ca="1" si="184"/>
        <v>0</v>
      </c>
      <c r="CA223" s="55">
        <f t="shared" ca="1" si="192"/>
        <v>5000</v>
      </c>
      <c r="CB223" s="55">
        <f t="shared" ca="1" si="146"/>
        <v>0</v>
      </c>
      <c r="CC223" s="55">
        <f ca="1">CA223-MAX($CA223:CA$258)</f>
        <v>0</v>
      </c>
      <c r="CD223" s="56">
        <f ca="1">(CA223-MAX($CA223:CA$258))/MAX($CA223:CA$258)</f>
        <v>0</v>
      </c>
    </row>
    <row r="224" spans="1:82" s="58" customFormat="1" x14ac:dyDescent="0.25">
      <c r="A224" s="54">
        <v>43923</v>
      </c>
      <c r="B224" s="55">
        <v>8.2850000000000001</v>
      </c>
      <c r="C224" s="55">
        <v>8.2850000000000001</v>
      </c>
      <c r="D224" s="55">
        <v>7.944</v>
      </c>
      <c r="E224" s="55">
        <v>8.1129999999999995</v>
      </c>
      <c r="F224" s="56">
        <f t="shared" si="147"/>
        <v>-1.3856812933025542E-2</v>
      </c>
      <c r="G224" s="57"/>
      <c r="H224" s="56"/>
      <c r="I224" s="17"/>
      <c r="J224" s="55">
        <f ca="1">AVERAGE(E224:OFFSET(E224,$J$3-1,0))</f>
        <v>8.594199999999999</v>
      </c>
      <c r="K224" s="55">
        <f ca="1">AVERAGE(E224:OFFSET(E224,$K$3-1,0))</f>
        <v>10.310366666666662</v>
      </c>
      <c r="M224" s="58">
        <f t="shared" ca="1" si="179"/>
        <v>0</v>
      </c>
      <c r="N224" s="58">
        <f t="shared" ca="1" si="148"/>
        <v>0</v>
      </c>
      <c r="O224" s="58">
        <f t="shared" ca="1" si="149"/>
        <v>0</v>
      </c>
      <c r="P224" s="58">
        <f t="shared" ca="1" si="189"/>
        <v>111</v>
      </c>
      <c r="R224" s="56">
        <f t="shared" ca="1" si="150"/>
        <v>0</v>
      </c>
      <c r="S224" s="76">
        <f t="shared" ca="1" si="151"/>
        <v>0</v>
      </c>
      <c r="T224" s="55">
        <f t="shared" ca="1" si="152"/>
        <v>0</v>
      </c>
      <c r="U224" s="56">
        <f t="shared" ca="1" si="153"/>
        <v>0</v>
      </c>
      <c r="V224" s="55">
        <f t="shared" ca="1" si="154"/>
        <v>5000</v>
      </c>
      <c r="W224" s="55">
        <f t="shared" ca="1" si="155"/>
        <v>0</v>
      </c>
      <c r="X224" s="55">
        <f ca="1">V224-MAX(V224:$V$258)</f>
        <v>0</v>
      </c>
      <c r="Y224" s="56">
        <f ca="1">(V224-MAX(V224:$V$258))/MAX(V224:$V$258)</f>
        <v>0</v>
      </c>
      <c r="Z224" s="56"/>
      <c r="AA224" s="17"/>
      <c r="AB224" s="55">
        <f ca="1">E224*(2/($AB$3+1))+IF(AB225=0,AVERAGE(E225:OFFSET(E225,$AB$3-1,0))*(1-(2/($AB$3+1))),AB225*(1-(2/($AB$3+1))))</f>
        <v>8.5017171583341611</v>
      </c>
      <c r="AC224" s="59">
        <f ca="1">E224*(2/($AC$3+1))+IF(AC225=0,AVERAGE(E225:OFFSET(E225,$AC$3-1,0))*(1-(2/($AC$3+1))),AC225*(1-(2/($AC$3+1))))</f>
        <v>10.101154987550096</v>
      </c>
      <c r="AE224" s="58">
        <f t="shared" ca="1" si="180"/>
        <v>0</v>
      </c>
      <c r="AF224" s="58">
        <f t="shared" ca="1" si="156"/>
        <v>0</v>
      </c>
      <c r="AG224" s="58">
        <f t="shared" ca="1" si="157"/>
        <v>0</v>
      </c>
      <c r="AH224" s="58">
        <f t="shared" ca="1" si="190"/>
        <v>111</v>
      </c>
      <c r="AJ224" s="56">
        <f t="shared" ca="1" si="158"/>
        <v>0</v>
      </c>
      <c r="AK224" s="76">
        <f t="shared" ca="1" si="159"/>
        <v>0</v>
      </c>
      <c r="AL224" s="55">
        <f t="shared" ca="1" si="160"/>
        <v>0</v>
      </c>
      <c r="AM224" s="56">
        <f t="shared" ca="1" si="161"/>
        <v>0</v>
      </c>
      <c r="AN224" s="55">
        <f t="shared" ca="1" si="162"/>
        <v>5000</v>
      </c>
      <c r="AO224" s="55">
        <f t="shared" ca="1" si="163"/>
        <v>0</v>
      </c>
      <c r="AP224" s="55">
        <f ca="1">AN224-MAX(AN224:$AN$258)</f>
        <v>0</v>
      </c>
      <c r="AQ224" s="56">
        <f ca="1">(AN224-MAX(AN224:$AN$258))/MAX(AN224:$AN$258)</f>
        <v>0</v>
      </c>
      <c r="AS224" s="55">
        <f t="shared" si="164"/>
        <v>-0.11400000000000077</v>
      </c>
      <c r="AT224" s="55">
        <f t="shared" si="181"/>
        <v>0</v>
      </c>
      <c r="AU224" s="55">
        <f t="shared" si="182"/>
        <v>0.11400000000000077</v>
      </c>
      <c r="AV224" s="55">
        <f ca="1">IF(AV225=0,AVERAGE(AT224:OFFSET(AT224,$AZ$3-1,0)),(AV225*($AZ$3-1)+AT224)/$AZ$3)</f>
        <v>9.1141500713808554E-2</v>
      </c>
      <c r="AW224" s="55">
        <f ca="1">IF(AW225=0,AVERAGE(AU224:OFFSET(AU224,$AZ$3-1,0)),(AW225*($AZ$3-1)+AU224)/$AZ$3)</f>
        <v>0.22941919909457537</v>
      </c>
      <c r="AX224" s="55">
        <f t="shared" ca="1" si="183"/>
        <v>0.39727059057614678</v>
      </c>
      <c r="AY224" s="55"/>
      <c r="AZ224" s="55">
        <f t="shared" ca="1" si="165"/>
        <v>28.431900968611771</v>
      </c>
      <c r="BB224" s="58">
        <f t="shared" ca="1" si="166"/>
        <v>0</v>
      </c>
      <c r="BC224" s="58">
        <f t="shared" ca="1" si="167"/>
        <v>0</v>
      </c>
      <c r="BD224" s="58">
        <f t="shared" ca="1" si="185"/>
        <v>0</v>
      </c>
      <c r="BE224" s="58">
        <f t="shared" ca="1" si="191"/>
        <v>111</v>
      </c>
      <c r="BG224" s="56">
        <f t="shared" ca="1" si="168"/>
        <v>0</v>
      </c>
      <c r="BH224" s="55">
        <f t="shared" ca="1" si="169"/>
        <v>0</v>
      </c>
      <c r="BI224" s="55">
        <f t="shared" ca="1" si="170"/>
        <v>0</v>
      </c>
      <c r="BJ224" s="56">
        <f t="shared" ca="1" si="171"/>
        <v>0</v>
      </c>
      <c r="BK224" s="55">
        <f t="shared" ca="1" si="172"/>
        <v>5000</v>
      </c>
      <c r="BL224" s="55">
        <f t="shared" ca="1" si="173"/>
        <v>0</v>
      </c>
      <c r="BM224" s="55">
        <f ca="1">BK224-MAX(BK224:$BK$258)</f>
        <v>0</v>
      </c>
      <c r="BN224" s="56">
        <f ca="1">(BK224-MAX(BK224:$BK$258))/MAX(BK224:$BK$258)</f>
        <v>0</v>
      </c>
      <c r="BO224" s="17"/>
      <c r="BP224" s="55">
        <f t="shared" ca="1" si="174"/>
        <v>-5.3987873134328517</v>
      </c>
      <c r="BR224" s="58">
        <f t="shared" ca="1" si="188"/>
        <v>0</v>
      </c>
      <c r="BS224" s="58">
        <f t="shared" ca="1" si="175"/>
        <v>0</v>
      </c>
      <c r="BT224" s="58">
        <f t="shared" ca="1" si="186"/>
        <v>0</v>
      </c>
      <c r="BU224" s="58">
        <f t="shared" ca="1" si="176"/>
        <v>111</v>
      </c>
      <c r="BW224" s="56">
        <f t="shared" ca="1" si="177"/>
        <v>0</v>
      </c>
      <c r="BX224" s="76">
        <f t="shared" ca="1" si="178"/>
        <v>0</v>
      </c>
      <c r="BY224" s="55">
        <f t="shared" ca="1" si="187"/>
        <v>0</v>
      </c>
      <c r="BZ224" s="56">
        <f t="shared" ca="1" si="184"/>
        <v>0</v>
      </c>
      <c r="CA224" s="55">
        <f t="shared" ca="1" si="192"/>
        <v>5000</v>
      </c>
      <c r="CB224" s="55">
        <f t="shared" ca="1" si="146"/>
        <v>0</v>
      </c>
      <c r="CC224" s="55">
        <f ca="1">CA224-MAX($CA224:CA$258)</f>
        <v>0</v>
      </c>
      <c r="CD224" s="56">
        <f ca="1">(CA224-MAX($CA224:CA$258))/MAX($CA224:CA$258)</f>
        <v>0</v>
      </c>
    </row>
    <row r="225" spans="1:82" s="58" customFormat="1" x14ac:dyDescent="0.25">
      <c r="A225" s="54">
        <v>43922</v>
      </c>
      <c r="B225" s="55">
        <v>8.3770000000000007</v>
      </c>
      <c r="C225" s="55">
        <v>8.3979999999999997</v>
      </c>
      <c r="D225" s="55">
        <v>8.1839999999999993</v>
      </c>
      <c r="E225" s="55">
        <v>8.2270000000000003</v>
      </c>
      <c r="F225" s="56">
        <f t="shared" si="147"/>
        <v>-6.0630280886046939E-2</v>
      </c>
      <c r="G225" s="57"/>
      <c r="H225" s="56"/>
      <c r="I225" s="17"/>
      <c r="J225" s="55">
        <f ca="1">AVERAGE(E225:OFFSET(E225,$J$3-1,0))</f>
        <v>8.8913999999999991</v>
      </c>
      <c r="K225" s="55">
        <f ca="1">AVERAGE(E225:OFFSET(E225,$K$3-1,0))</f>
        <v>10.520133333333328</v>
      </c>
      <c r="M225" s="58">
        <f t="shared" ca="1" si="179"/>
        <v>0</v>
      </c>
      <c r="N225" s="58">
        <f t="shared" ca="1" si="148"/>
        <v>0</v>
      </c>
      <c r="O225" s="58">
        <f t="shared" ca="1" si="149"/>
        <v>0</v>
      </c>
      <c r="P225" s="58">
        <f t="shared" ca="1" si="189"/>
        <v>110</v>
      </c>
      <c r="R225" s="56">
        <f t="shared" ca="1" si="150"/>
        <v>0</v>
      </c>
      <c r="S225" s="76">
        <f t="shared" ca="1" si="151"/>
        <v>0</v>
      </c>
      <c r="T225" s="55">
        <f t="shared" ca="1" si="152"/>
        <v>0</v>
      </c>
      <c r="U225" s="56">
        <f t="shared" ca="1" si="153"/>
        <v>0</v>
      </c>
      <c r="V225" s="55">
        <f t="shared" ca="1" si="154"/>
        <v>5000</v>
      </c>
      <c r="W225" s="55">
        <f t="shared" ca="1" si="155"/>
        <v>0</v>
      </c>
      <c r="X225" s="55">
        <f ca="1">V225-MAX(V225:$V$258)</f>
        <v>0</v>
      </c>
      <c r="Y225" s="56">
        <f ca="1">(V225-MAX(V225:$V$258))/MAX(V225:$V$258)</f>
        <v>0</v>
      </c>
      <c r="Z225" s="56"/>
      <c r="AA225" s="17"/>
      <c r="AB225" s="55">
        <f ca="1">E225*(2/($AB$3+1))+IF(AB226=0,AVERAGE(E226:OFFSET(E226,$AB$3-1,0))*(1-(2/($AB$3+1))),AB226*(1-(2/($AB$3+1))))</f>
        <v>8.696075737501241</v>
      </c>
      <c r="AC225" s="59">
        <f ca="1">E225*(2/($AC$3+1))+IF(AC226=0,AVERAGE(E226:OFFSET(E226,$AC$3-1,0))*(1-(2/($AC$3+1))),AC226*(1-(2/($AC$3+1))))</f>
        <v>10.238269124622516</v>
      </c>
      <c r="AE225" s="58">
        <f t="shared" ca="1" si="180"/>
        <v>0</v>
      </c>
      <c r="AF225" s="58">
        <f t="shared" ca="1" si="156"/>
        <v>0</v>
      </c>
      <c r="AG225" s="58">
        <f t="shared" ca="1" si="157"/>
        <v>0</v>
      </c>
      <c r="AH225" s="58">
        <f t="shared" ca="1" si="190"/>
        <v>110</v>
      </c>
      <c r="AJ225" s="56">
        <f t="shared" ca="1" si="158"/>
        <v>0</v>
      </c>
      <c r="AK225" s="76">
        <f t="shared" ca="1" si="159"/>
        <v>0</v>
      </c>
      <c r="AL225" s="55">
        <f t="shared" ca="1" si="160"/>
        <v>0</v>
      </c>
      <c r="AM225" s="56">
        <f t="shared" ca="1" si="161"/>
        <v>0</v>
      </c>
      <c r="AN225" s="55">
        <f t="shared" ca="1" si="162"/>
        <v>5000</v>
      </c>
      <c r="AO225" s="55">
        <f t="shared" ca="1" si="163"/>
        <v>0</v>
      </c>
      <c r="AP225" s="55">
        <f ca="1">AN225-MAX(AN225:$AN$258)</f>
        <v>0</v>
      </c>
      <c r="AQ225" s="56">
        <f ca="1">(AN225-MAX(AN225:$AN$258))/MAX(AN225:$AN$258)</f>
        <v>0</v>
      </c>
      <c r="AS225" s="55">
        <f t="shared" si="164"/>
        <v>-0.53099999999999881</v>
      </c>
      <c r="AT225" s="55">
        <f t="shared" si="181"/>
        <v>0</v>
      </c>
      <c r="AU225" s="55">
        <f t="shared" si="182"/>
        <v>0.53099999999999881</v>
      </c>
      <c r="AV225" s="55">
        <f ca="1">IF(AV226=0,AVERAGE(AT225:OFFSET(AT225,$AZ$3-1,0)),(AV226*($AZ$3-1)+AT225)/$AZ$3)</f>
        <v>9.8152385384101523E-2</v>
      </c>
      <c r="AW225" s="55">
        <f ca="1">IF(AW226=0,AVERAGE(AU225:OFFSET(AU225,$AZ$3-1,0)),(AW226*($AZ$3-1)+AU225)/$AZ$3)</f>
        <v>0.23829759902492728</v>
      </c>
      <c r="AX225" s="55">
        <f t="shared" ca="1" si="183"/>
        <v>0.41188994679646029</v>
      </c>
      <c r="AY225" s="55"/>
      <c r="AZ225" s="55">
        <f t="shared" ca="1" si="165"/>
        <v>29.172949898186275</v>
      </c>
      <c r="BB225" s="58">
        <f t="shared" ca="1" si="166"/>
        <v>0</v>
      </c>
      <c r="BC225" s="58">
        <f t="shared" ca="1" si="167"/>
        <v>0</v>
      </c>
      <c r="BD225" s="58">
        <f t="shared" ca="1" si="185"/>
        <v>0</v>
      </c>
      <c r="BE225" s="58">
        <f t="shared" ca="1" si="191"/>
        <v>110</v>
      </c>
      <c r="BG225" s="56">
        <f t="shared" ca="1" si="168"/>
        <v>0</v>
      </c>
      <c r="BH225" s="55">
        <f t="shared" ca="1" si="169"/>
        <v>0</v>
      </c>
      <c r="BI225" s="55">
        <f t="shared" ca="1" si="170"/>
        <v>0</v>
      </c>
      <c r="BJ225" s="56">
        <f t="shared" ca="1" si="171"/>
        <v>0</v>
      </c>
      <c r="BK225" s="55">
        <f t="shared" ca="1" si="172"/>
        <v>5000</v>
      </c>
      <c r="BL225" s="55">
        <f t="shared" ca="1" si="173"/>
        <v>0</v>
      </c>
      <c r="BM225" s="55">
        <f ca="1">BK225-MAX(BK225:$BK$258)</f>
        <v>0</v>
      </c>
      <c r="BN225" s="56">
        <f ca="1">(BK225-MAX(BK225:$BK$258))/MAX(BK225:$BK$258)</f>
        <v>0</v>
      </c>
      <c r="BO225" s="17"/>
      <c r="BP225" s="55">
        <f t="shared" ca="1" si="174"/>
        <v>-1.7788920725883339</v>
      </c>
      <c r="BR225" s="58">
        <f t="shared" ca="1" si="188"/>
        <v>0</v>
      </c>
      <c r="BS225" s="58">
        <f t="shared" ca="1" si="175"/>
        <v>0</v>
      </c>
      <c r="BT225" s="58">
        <f t="shared" ca="1" si="186"/>
        <v>0</v>
      </c>
      <c r="BU225" s="58">
        <f t="shared" ca="1" si="176"/>
        <v>110</v>
      </c>
      <c r="BW225" s="56">
        <f t="shared" ca="1" si="177"/>
        <v>0</v>
      </c>
      <c r="BX225" s="76">
        <f t="shared" ca="1" si="178"/>
        <v>0</v>
      </c>
      <c r="BY225" s="55">
        <f t="shared" ca="1" si="187"/>
        <v>0</v>
      </c>
      <c r="BZ225" s="56">
        <f t="shared" ca="1" si="184"/>
        <v>0</v>
      </c>
      <c r="CA225" s="55">
        <f t="shared" ca="1" si="192"/>
        <v>5000</v>
      </c>
      <c r="CB225" s="55">
        <f t="shared" ca="1" si="146"/>
        <v>0</v>
      </c>
      <c r="CC225" s="55">
        <f ca="1">CA225-MAX($CA225:CA$258)</f>
        <v>0</v>
      </c>
      <c r="CD225" s="56">
        <f ca="1">(CA225-MAX($CA225:CA$258))/MAX($CA225:CA$258)</f>
        <v>0</v>
      </c>
    </row>
    <row r="226" spans="1:82" s="7" customFormat="1" x14ac:dyDescent="0.25">
      <c r="A226" s="6">
        <v>43921</v>
      </c>
      <c r="B226" s="8">
        <v>8.8369999999999997</v>
      </c>
      <c r="C226" s="8">
        <v>8.9320000000000004</v>
      </c>
      <c r="D226" s="8">
        <v>8.6430000000000007</v>
      </c>
      <c r="E226" s="8">
        <v>8.7579999999999991</v>
      </c>
      <c r="F226" s="9">
        <f t="shared" si="147"/>
        <v>-2.7328626736508044E-3</v>
      </c>
      <c r="G226" s="41"/>
      <c r="H226" s="9"/>
      <c r="I226" s="17"/>
      <c r="J226" s="8">
        <f ca="1">AVERAGE(E226:OFFSET(E226,$J$3-1,0))</f>
        <v>9.1256000000000004</v>
      </c>
      <c r="K226" s="8">
        <f ca="1">AVERAGE(E226:OFFSET(E226,$K$3-1,0))</f>
        <v>10.729766666666666</v>
      </c>
      <c r="M226" s="7">
        <f t="shared" ca="1" si="179"/>
        <v>0</v>
      </c>
      <c r="N226" s="7">
        <f t="shared" ca="1" si="148"/>
        <v>0</v>
      </c>
      <c r="O226" s="7">
        <f t="shared" ca="1" si="149"/>
        <v>0</v>
      </c>
      <c r="P226" s="7">
        <f t="shared" ca="1" si="189"/>
        <v>109</v>
      </c>
      <c r="R226" s="9">
        <f t="shared" ca="1" si="150"/>
        <v>0</v>
      </c>
      <c r="S226" s="8">
        <f t="shared" ca="1" si="151"/>
        <v>0</v>
      </c>
      <c r="T226" s="8"/>
      <c r="U226" s="9"/>
      <c r="V226" s="8">
        <f>C3</f>
        <v>5000</v>
      </c>
      <c r="W226" s="8"/>
      <c r="X226" s="8"/>
      <c r="Y226" s="9"/>
      <c r="Z226" s="9"/>
      <c r="AA226" s="17"/>
      <c r="AB226" s="8">
        <f ca="1">E226*(2/($AB$3+1))+IF(AB227=0,AVERAGE(E227:OFFSET(E227,$AB$3-1,0))*(1-(2/($AB$3+1))),AB227*(1-(2/($AB$3+1))))</f>
        <v>8.9306136062518604</v>
      </c>
      <c r="AC226" s="42">
        <f ca="1">E226*(2/($AC$3+1))+IF(AC227=0,AVERAGE(E227:OFFSET(E227,$AC$3-1,0))*(1-(2/($AC$3+1))),AC227*(1-(2/($AC$3+1))))</f>
        <v>10.376977340113722</v>
      </c>
      <c r="AE226" s="7">
        <f t="shared" ca="1" si="180"/>
        <v>0</v>
      </c>
      <c r="AF226" s="7">
        <f t="shared" ca="1" si="156"/>
        <v>0</v>
      </c>
      <c r="AG226" s="7">
        <f t="shared" ca="1" si="157"/>
        <v>0</v>
      </c>
      <c r="AH226" s="7">
        <f t="shared" ca="1" si="190"/>
        <v>109</v>
      </c>
      <c r="AJ226" s="9">
        <f t="shared" ca="1" si="158"/>
        <v>0</v>
      </c>
      <c r="AK226" s="8">
        <f t="shared" ca="1" si="159"/>
        <v>0</v>
      </c>
      <c r="AL226" s="8">
        <f t="shared" ca="1" si="160"/>
        <v>0</v>
      </c>
      <c r="AM226" s="9">
        <f t="shared" ca="1" si="161"/>
        <v>0</v>
      </c>
      <c r="AN226" s="8">
        <f>C3</f>
        <v>5000</v>
      </c>
      <c r="AO226" s="8">
        <f t="shared" ca="1" si="163"/>
        <v>0</v>
      </c>
      <c r="AP226" s="8">
        <f>AN226-MAX(AN226:$AN$258)</f>
        <v>0</v>
      </c>
      <c r="AQ226" s="9">
        <f>(AN226-MAX(AN226:$AN$258))/MAX(AN226:$AN$258)</f>
        <v>0</v>
      </c>
      <c r="AS226" s="8">
        <f t="shared" si="164"/>
        <v>-2.4000000000000909E-2</v>
      </c>
      <c r="AT226" s="8">
        <f t="shared" si="181"/>
        <v>0</v>
      </c>
      <c r="AU226" s="8">
        <f t="shared" si="182"/>
        <v>2.4000000000000909E-2</v>
      </c>
      <c r="AV226" s="8">
        <f ca="1">IF(AV227=0,AVERAGE(AT226:OFFSET(AT226,$AZ$3-1,0)),(AV227*($AZ$3-1)+AT226)/$AZ$3)</f>
        <v>0.10570256887518625</v>
      </c>
      <c r="AW226" s="8">
        <f ca="1">IF(AW227=0,AVERAGE(AU226:OFFSET(AU226,$AZ$3-1,0)),(AW227*($AZ$3-1)+AU226)/$AZ$3)</f>
        <v>0.21578202971915256</v>
      </c>
      <c r="AX226" s="8">
        <f t="shared" ca="1" si="183"/>
        <v>0.48985807118767788</v>
      </c>
      <c r="AY226" s="8"/>
      <c r="AZ226" s="8">
        <f t="shared" ca="1" si="165"/>
        <v>32.879512529483776</v>
      </c>
      <c r="BB226" s="12">
        <f t="shared" ca="1" si="166"/>
        <v>0</v>
      </c>
      <c r="BC226" s="7">
        <f t="shared" ca="1" si="167"/>
        <v>0</v>
      </c>
      <c r="BD226" s="7">
        <f t="shared" ca="1" si="185"/>
        <v>0</v>
      </c>
      <c r="BE226" s="7">
        <f t="shared" ca="1" si="191"/>
        <v>109</v>
      </c>
      <c r="BG226" s="9">
        <f t="shared" ca="1" si="168"/>
        <v>0</v>
      </c>
      <c r="BH226" s="8">
        <f t="shared" ca="1" si="169"/>
        <v>0</v>
      </c>
      <c r="BI226" s="8">
        <f t="shared" ca="1" si="170"/>
        <v>0</v>
      </c>
      <c r="BJ226" s="9">
        <f t="shared" ca="1" si="171"/>
        <v>0</v>
      </c>
      <c r="BK226" s="8">
        <f>C3</f>
        <v>5000</v>
      </c>
      <c r="BL226" s="8">
        <f t="shared" ca="1" si="173"/>
        <v>0</v>
      </c>
      <c r="BM226" s="8">
        <f>BK226-MAX(BK226:$BK$258)</f>
        <v>0</v>
      </c>
      <c r="BN226" s="9">
        <f>(BK226-MAX(BK226:$BK$258))/MAX(BK226:$BK$258)</f>
        <v>0</v>
      </c>
      <c r="BO226" s="17"/>
      <c r="BP226" s="8">
        <f t="shared" ca="1" si="174"/>
        <v>-3.5143769968051242</v>
      </c>
      <c r="BR226" s="7">
        <f t="shared" ca="1" si="188"/>
        <v>0</v>
      </c>
      <c r="BS226" s="7">
        <f t="shared" ca="1" si="175"/>
        <v>0</v>
      </c>
      <c r="BT226" s="7">
        <f t="shared" ca="1" si="186"/>
        <v>0</v>
      </c>
      <c r="BU226" s="7">
        <f t="shared" ca="1" si="176"/>
        <v>109</v>
      </c>
      <c r="BW226" s="9">
        <f t="shared" ca="1" si="177"/>
        <v>0</v>
      </c>
      <c r="BX226" s="8">
        <f t="shared" ca="1" si="178"/>
        <v>0</v>
      </c>
      <c r="BY226" s="8">
        <f t="shared" ca="1" si="187"/>
        <v>0</v>
      </c>
      <c r="BZ226" s="9">
        <f t="shared" ca="1" si="184"/>
        <v>0</v>
      </c>
      <c r="CA226" s="8">
        <f>C3</f>
        <v>5000</v>
      </c>
      <c r="CB226" s="8">
        <f t="shared" ca="1" si="146"/>
        <v>0</v>
      </c>
      <c r="CC226" s="7">
        <f>CA226-MAX($CA226:CA$258)</f>
        <v>0</v>
      </c>
      <c r="CD226" s="7">
        <f>(CA226-MAX($CA226:CA$258))/MAX($CA226:CA$258)</f>
        <v>0</v>
      </c>
    </row>
    <row r="227" spans="1:82" s="7" customFormat="1" x14ac:dyDescent="0.25">
      <c r="A227" s="6">
        <v>43920</v>
      </c>
      <c r="B227" s="8">
        <v>8.9139999999999997</v>
      </c>
      <c r="C227" s="8">
        <v>8.9139999999999997</v>
      </c>
      <c r="D227" s="8">
        <v>8.6419999999999995</v>
      </c>
      <c r="E227" s="8">
        <v>8.782</v>
      </c>
      <c r="F227" s="9">
        <f t="shared" si="147"/>
        <v>-3.3989660103398878E-2</v>
      </c>
      <c r="G227" s="41"/>
      <c r="H227" s="9"/>
      <c r="I227" s="17"/>
      <c r="J227" s="8">
        <f ca="1">AVERAGE(E227:OFFSET(E227,$J$3-1,0))</f>
        <v>9.1795999999999989</v>
      </c>
      <c r="K227" s="8">
        <f ca="1">AVERAGE(E227:OFFSET(E227,$K$3-1,0))</f>
        <v>10.920566666666666</v>
      </c>
      <c r="M227" s="7">
        <f t="shared" ca="1" si="179"/>
        <v>0</v>
      </c>
      <c r="N227" s="7">
        <f t="shared" ca="1" si="148"/>
        <v>0</v>
      </c>
      <c r="O227" s="7">
        <f t="shared" ca="1" si="149"/>
        <v>0</v>
      </c>
      <c r="P227" s="7">
        <f t="shared" ca="1" si="189"/>
        <v>108</v>
      </c>
      <c r="R227" s="9">
        <f t="shared" ca="1" si="150"/>
        <v>0</v>
      </c>
      <c r="S227" s="8">
        <f t="shared" ca="1" si="151"/>
        <v>0</v>
      </c>
      <c r="T227" s="8"/>
      <c r="U227" s="9"/>
      <c r="V227" s="8"/>
      <c r="W227" s="8"/>
      <c r="X227" s="8"/>
      <c r="Y227" s="9"/>
      <c r="Z227" s="9"/>
      <c r="AA227" s="17"/>
      <c r="AB227" s="8">
        <f ca="1">E227*(2/($AB$3+1))+IF(AB228=0,AVERAGE(E228:OFFSET(E228,$AB$3-1,0))*(1-(2/($AB$3+1))),AB228*(1-(2/($AB$3+1))))</f>
        <v>9.016920409377791</v>
      </c>
      <c r="AC227" s="42">
        <f ca="1">E227*(2/($AC$3+1))+IF(AC228=0,AVERAGE(E228:OFFSET(E228,$AC$3-1,0))*(1-(2/($AC$3+1))),AC228*(1-(2/($AC$3+1))))</f>
        <v>10.488630949776738</v>
      </c>
      <c r="AE227" s="7">
        <f t="shared" ca="1" si="180"/>
        <v>0</v>
      </c>
      <c r="AF227" s="7">
        <f t="shared" ca="1" si="156"/>
        <v>0</v>
      </c>
      <c r="AG227" s="7">
        <f t="shared" ca="1" si="157"/>
        <v>0</v>
      </c>
      <c r="AH227" s="7">
        <f t="shared" ca="1" si="190"/>
        <v>108</v>
      </c>
      <c r="AJ227" s="9">
        <f t="shared" ca="1" si="158"/>
        <v>0</v>
      </c>
      <c r="AK227" s="8">
        <f t="shared" ca="1" si="159"/>
        <v>0</v>
      </c>
      <c r="AL227" s="8">
        <f t="shared" ca="1" si="160"/>
        <v>0</v>
      </c>
      <c r="AM227" s="9">
        <f t="shared" ca="1" si="161"/>
        <v>0</v>
      </c>
      <c r="AN227" s="8"/>
      <c r="AO227" s="8">
        <f t="shared" ca="1" si="163"/>
        <v>0</v>
      </c>
      <c r="AP227" s="8">
        <f>AN227-MAX(AN227:$AN$258)</f>
        <v>0</v>
      </c>
      <c r="AQ227" s="9" t="e">
        <f>(AN227-MAX(AN227:$AN$258))/MAX(AN227:$AN$258)</f>
        <v>#DIV/0!</v>
      </c>
      <c r="AS227" s="8">
        <f t="shared" si="164"/>
        <v>-0.30899999999999928</v>
      </c>
      <c r="AT227" s="8">
        <f t="shared" si="181"/>
        <v>0</v>
      </c>
      <c r="AU227" s="8">
        <f t="shared" si="182"/>
        <v>0.30899999999999928</v>
      </c>
      <c r="AV227" s="8">
        <f ca="1">IF(AV228=0,AVERAGE(AT227:OFFSET(AT227,$AZ$3-1,0)),(AV228*($AZ$3-1)+AT227)/$AZ$3)</f>
        <v>0.11383353571173904</v>
      </c>
      <c r="AW227" s="8">
        <f ca="1">IF(AW228=0,AVERAGE(AU227:OFFSET(AU227,$AZ$3-1,0)),(AW228*($AZ$3-1)+AU227)/$AZ$3)</f>
        <v>0.23053449354370267</v>
      </c>
      <c r="AX227" s="8">
        <f t="shared" ca="1" si="183"/>
        <v>0.49378092606414881</v>
      </c>
      <c r="AY227" s="8"/>
      <c r="AZ227" s="8">
        <f t="shared" ca="1" si="165"/>
        <v>33.055779294569987</v>
      </c>
      <c r="BB227" s="12">
        <f t="shared" ca="1" si="166"/>
        <v>0</v>
      </c>
      <c r="BC227" s="7">
        <f t="shared" ca="1" si="167"/>
        <v>0</v>
      </c>
      <c r="BD227" s="7">
        <f t="shared" ca="1" si="185"/>
        <v>0</v>
      </c>
      <c r="BE227" s="7">
        <f t="shared" ca="1" si="191"/>
        <v>108</v>
      </c>
      <c r="BG227" s="9">
        <f t="shared" ca="1" si="168"/>
        <v>0</v>
      </c>
      <c r="BH227" s="8">
        <f t="shared" ca="1" si="169"/>
        <v>0</v>
      </c>
      <c r="BI227" s="8">
        <f t="shared" ca="1" si="170"/>
        <v>0</v>
      </c>
      <c r="BJ227" s="9">
        <f t="shared" ca="1" si="171"/>
        <v>0</v>
      </c>
      <c r="BK227" s="8"/>
      <c r="BL227" s="8">
        <f t="shared" ca="1" si="173"/>
        <v>0</v>
      </c>
      <c r="BM227" s="8">
        <f>BK227-MAX(BK227:$BK$258)</f>
        <v>0</v>
      </c>
      <c r="BN227" s="9" t="e">
        <f>(BK227-MAX(BK227:$BK$258))/MAX(BK227:$BK$258)</f>
        <v>#DIV/0!</v>
      </c>
      <c r="BO227" s="17"/>
      <c r="BP227" s="8">
        <f t="shared" ca="1" si="174"/>
        <v>0.50354772259098013</v>
      </c>
      <c r="BR227" s="7">
        <f t="shared" ca="1" si="188"/>
        <v>0</v>
      </c>
      <c r="BS227" s="7">
        <f t="shared" ca="1" si="175"/>
        <v>0</v>
      </c>
      <c r="BT227" s="7">
        <f t="shared" ca="1" si="186"/>
        <v>0</v>
      </c>
      <c r="BU227" s="7">
        <f t="shared" ca="1" si="176"/>
        <v>108</v>
      </c>
      <c r="BW227" s="9">
        <f t="shared" ca="1" si="177"/>
        <v>0</v>
      </c>
      <c r="BX227" s="8">
        <f t="shared" ca="1" si="178"/>
        <v>0</v>
      </c>
      <c r="BY227" s="8">
        <f t="shared" ca="1" si="187"/>
        <v>0</v>
      </c>
      <c r="BZ227" s="9">
        <f t="shared" ca="1" si="184"/>
        <v>0</v>
      </c>
      <c r="CA227" s="8"/>
      <c r="CB227" s="8">
        <f t="shared" ca="1" si="146"/>
        <v>0</v>
      </c>
      <c r="CC227" s="7">
        <f>CA227-MAX($CA227:CA$258)</f>
        <v>0</v>
      </c>
      <c r="CD227" s="7" t="e">
        <f>(CA227-MAX($CA227:CA$258))/MAX($CA227:CA$258)</f>
        <v>#DIV/0!</v>
      </c>
    </row>
    <row r="228" spans="1:82" s="7" customFormat="1" x14ac:dyDescent="0.25">
      <c r="A228" s="6">
        <v>43917</v>
      </c>
      <c r="B228" s="8">
        <v>9.3490000000000002</v>
      </c>
      <c r="C228" s="8">
        <v>9.3490000000000002</v>
      </c>
      <c r="D228" s="8">
        <v>8.9610000000000003</v>
      </c>
      <c r="E228" s="8">
        <v>9.0909999999999993</v>
      </c>
      <c r="F228" s="9">
        <f t="shared" si="147"/>
        <v>-5.292217939368693E-2</v>
      </c>
      <c r="G228" s="41"/>
      <c r="H228" s="9"/>
      <c r="I228" s="17"/>
      <c r="J228" s="8">
        <f ca="1">AVERAGE(E228:OFFSET(E228,$J$3-1,0))</f>
        <v>9.0806000000000004</v>
      </c>
      <c r="K228" s="8">
        <f ca="1">AVERAGE(E228:OFFSET(E228,$K$3-1,0))</f>
        <v>11.119499999999997</v>
      </c>
      <c r="M228" s="7">
        <f t="shared" ca="1" si="179"/>
        <v>0</v>
      </c>
      <c r="N228" s="7">
        <f t="shared" ca="1" si="148"/>
        <v>0</v>
      </c>
      <c r="O228" s="7">
        <f t="shared" ca="1" si="149"/>
        <v>0</v>
      </c>
      <c r="P228" s="7">
        <f t="shared" ca="1" si="189"/>
        <v>107</v>
      </c>
      <c r="Q228" s="43"/>
      <c r="R228" s="9">
        <f t="shared" ca="1" si="150"/>
        <v>0</v>
      </c>
      <c r="S228" s="8">
        <f t="shared" ca="1" si="151"/>
        <v>0</v>
      </c>
      <c r="T228" s="8"/>
      <c r="U228" s="9"/>
      <c r="V228" s="8"/>
      <c r="W228" s="8"/>
      <c r="X228" s="8"/>
      <c r="Y228" s="9"/>
      <c r="Z228" s="9"/>
      <c r="AA228" s="17"/>
      <c r="AB228" s="8">
        <f ca="1">E228*(2/($AB$3+1))+IF(AB229=0,AVERAGE(E229:OFFSET(E229,$AB$3-1,0))*(1-(2/($AB$3+1))),AB229*(1-(2/($AB$3+1))))</f>
        <v>9.1343806140666857</v>
      </c>
      <c r="AC228" s="42">
        <f ca="1">E228*(2/($AC$3+1))+IF(AC229=0,AVERAGE(E229:OFFSET(E229,$AC$3-1,0))*(1-(2/($AC$3+1))),AC229*(1-(2/($AC$3+1))))</f>
        <v>10.606329635968237</v>
      </c>
      <c r="AE228" s="7">
        <f t="shared" ca="1" si="180"/>
        <v>0</v>
      </c>
      <c r="AF228" s="7">
        <f t="shared" ca="1" si="156"/>
        <v>0</v>
      </c>
      <c r="AG228" s="7">
        <f t="shared" ca="1" si="157"/>
        <v>0</v>
      </c>
      <c r="AH228" s="7">
        <f t="shared" ca="1" si="190"/>
        <v>107</v>
      </c>
      <c r="AJ228" s="9">
        <f t="shared" ca="1" si="158"/>
        <v>0</v>
      </c>
      <c r="AK228" s="8">
        <f t="shared" ca="1" si="159"/>
        <v>0</v>
      </c>
      <c r="AL228" s="8">
        <f t="shared" ca="1" si="160"/>
        <v>0</v>
      </c>
      <c r="AM228" s="9">
        <f t="shared" ca="1" si="161"/>
        <v>0</v>
      </c>
      <c r="AN228" s="8"/>
      <c r="AO228" s="8">
        <f t="shared" ca="1" si="163"/>
        <v>0</v>
      </c>
      <c r="AP228" s="8">
        <f>AN228-MAX(AN228:$AN$258)</f>
        <v>0</v>
      </c>
      <c r="AQ228" s="9" t="e">
        <f>(AN228-MAX(AN228:$AN$258))/MAX(AN228:$AN$258)</f>
        <v>#DIV/0!</v>
      </c>
      <c r="AS228" s="8">
        <f t="shared" si="164"/>
        <v>-0.5080000000000009</v>
      </c>
      <c r="AT228" s="8">
        <f t="shared" si="181"/>
        <v>0</v>
      </c>
      <c r="AU228" s="8">
        <f t="shared" si="182"/>
        <v>0.5080000000000009</v>
      </c>
      <c r="AV228" s="8">
        <f ca="1">IF(AV229=0,AVERAGE(AT228:OFFSET(AT228,$AZ$3-1,0)),(AV229*($AZ$3-1)+AT228)/$AZ$3)</f>
        <v>0.12258996153571897</v>
      </c>
      <c r="AW228" s="8">
        <f ca="1">IF(AW229=0,AVERAGE(AU228:OFFSET(AU228,$AZ$3-1,0)),(AW229*($AZ$3-1)+AU228)/$AZ$3)</f>
        <v>0.22449868535475681</v>
      </c>
      <c r="AX228" s="8">
        <f t="shared" ca="1" si="183"/>
        <v>0.5460609327934377</v>
      </c>
      <c r="AY228" s="8"/>
      <c r="AZ228" s="8">
        <f t="shared" ca="1" si="165"/>
        <v>35.319496224952118</v>
      </c>
      <c r="BB228" s="12">
        <f t="shared" ca="1" si="166"/>
        <v>0</v>
      </c>
      <c r="BC228" s="7">
        <f t="shared" ca="1" si="167"/>
        <v>0</v>
      </c>
      <c r="BD228" s="7">
        <f t="shared" ca="1" si="185"/>
        <v>0</v>
      </c>
      <c r="BE228" s="7">
        <f t="shared" ca="1" si="191"/>
        <v>107</v>
      </c>
      <c r="BG228" s="9">
        <f t="shared" ca="1" si="168"/>
        <v>0</v>
      </c>
      <c r="BH228" s="8">
        <f t="shared" ca="1" si="169"/>
        <v>0</v>
      </c>
      <c r="BI228" s="8">
        <f t="shared" ca="1" si="170"/>
        <v>0</v>
      </c>
      <c r="BJ228" s="9">
        <f t="shared" ca="1" si="171"/>
        <v>0</v>
      </c>
      <c r="BK228" s="8"/>
      <c r="BL228" s="8">
        <f t="shared" ca="1" si="173"/>
        <v>0</v>
      </c>
      <c r="BM228" s="8">
        <f>BK228-MAX(BK228:$BK$258)</f>
        <v>0</v>
      </c>
      <c r="BN228" s="9" t="e">
        <f>(BK228-MAX(BK228:$BK$258))/MAX(BK228:$BK$258)</f>
        <v>#DIV/0!</v>
      </c>
      <c r="BO228" s="17"/>
      <c r="BP228" s="8">
        <f t="shared" ca="1" si="174"/>
        <v>-11.497274143302194</v>
      </c>
      <c r="BR228" s="7">
        <f t="shared" ca="1" si="188"/>
        <v>0</v>
      </c>
      <c r="BS228" s="7">
        <f t="shared" ca="1" si="175"/>
        <v>0</v>
      </c>
      <c r="BT228" s="7">
        <f t="shared" ca="1" si="186"/>
        <v>0</v>
      </c>
      <c r="BU228" s="7">
        <f t="shared" ca="1" si="176"/>
        <v>107</v>
      </c>
      <c r="BW228" s="9">
        <f t="shared" ca="1" si="177"/>
        <v>0</v>
      </c>
      <c r="BX228" s="8">
        <f t="shared" ca="1" si="178"/>
        <v>0</v>
      </c>
      <c r="BY228" s="8">
        <f t="shared" ca="1" si="187"/>
        <v>0</v>
      </c>
      <c r="BZ228" s="9">
        <f t="shared" ca="1" si="184"/>
        <v>0</v>
      </c>
      <c r="CA228" s="8"/>
      <c r="CB228" s="8">
        <f t="shared" ca="1" si="146"/>
        <v>0</v>
      </c>
      <c r="CC228" s="7">
        <f>CA228-MAX($CA228:CA$258)</f>
        <v>0</v>
      </c>
      <c r="CD228" s="7" t="e">
        <f>(CA228-MAX($CA228:CA$258))/MAX($CA228:CA$258)</f>
        <v>#DIV/0!</v>
      </c>
    </row>
    <row r="229" spans="1:82" s="7" customFormat="1" x14ac:dyDescent="0.25">
      <c r="A229" s="6">
        <v>43916</v>
      </c>
      <c r="B229" s="8">
        <v>9.16</v>
      </c>
      <c r="C229" s="8">
        <v>9.5990000000000002</v>
      </c>
      <c r="D229" s="8">
        <v>9.1039999999999992</v>
      </c>
      <c r="E229" s="8">
        <v>9.5990000000000002</v>
      </c>
      <c r="F229" s="9">
        <f t="shared" si="147"/>
        <v>2.138752926154508E-2</v>
      </c>
      <c r="G229" s="41"/>
      <c r="H229" s="9"/>
      <c r="I229" s="17"/>
      <c r="J229" s="8">
        <f ca="1">AVERAGE(E229:OFFSET(E229,$J$3-1,0))</f>
        <v>8.9786000000000001</v>
      </c>
      <c r="K229" s="8">
        <f ca="1">AVERAGE(E229:OFFSET(E229,$K$3-1,0))</f>
        <v>11.304733333333335</v>
      </c>
      <c r="M229" s="7">
        <f t="shared" ca="1" si="179"/>
        <v>0</v>
      </c>
      <c r="N229" s="7">
        <f t="shared" ca="1" si="148"/>
        <v>0</v>
      </c>
      <c r="O229" s="7">
        <f t="shared" ca="1" si="149"/>
        <v>0</v>
      </c>
      <c r="P229" s="7">
        <f t="shared" ca="1" si="189"/>
        <v>106</v>
      </c>
      <c r="R229" s="9">
        <f t="shared" ca="1" si="150"/>
        <v>0</v>
      </c>
      <c r="S229" s="8">
        <f t="shared" ca="1" si="151"/>
        <v>0</v>
      </c>
      <c r="T229" s="8"/>
      <c r="U229" s="9"/>
      <c r="V229" s="8"/>
      <c r="W229" s="8"/>
      <c r="X229" s="8"/>
      <c r="Y229" s="9"/>
      <c r="Z229" s="9"/>
      <c r="AA229" s="17"/>
      <c r="AB229" s="8">
        <f ca="1">E229*(2/($AB$3+1))+IF(AB230=0,AVERAGE(E230:OFFSET(E230,$AB$3-1,0))*(1-(2/($AB$3+1))),AB230*(1-(2/($AB$3+1))))</f>
        <v>9.1560709211000297</v>
      </c>
      <c r="AC229" s="42">
        <f ca="1">E229*(2/($AC$3+1))+IF(AC230=0,AVERAGE(E230:OFFSET(E230,$AC$3-1,0))*(1-(2/($AC$3+1))),AC230*(1-(2/($AC$3+1))))</f>
        <v>10.710835128103977</v>
      </c>
      <c r="AE229" s="7">
        <f t="shared" ca="1" si="180"/>
        <v>0</v>
      </c>
      <c r="AF229" s="7">
        <f t="shared" ca="1" si="156"/>
        <v>0</v>
      </c>
      <c r="AG229" s="7">
        <f t="shared" ca="1" si="157"/>
        <v>0</v>
      </c>
      <c r="AH229" s="7">
        <f t="shared" ca="1" si="190"/>
        <v>106</v>
      </c>
      <c r="AJ229" s="9">
        <f t="shared" ca="1" si="158"/>
        <v>0</v>
      </c>
      <c r="AK229" s="8">
        <f t="shared" ca="1" si="159"/>
        <v>0</v>
      </c>
      <c r="AL229" s="8">
        <f t="shared" ca="1" si="160"/>
        <v>0</v>
      </c>
      <c r="AM229" s="9">
        <f t="shared" ca="1" si="161"/>
        <v>0</v>
      </c>
      <c r="AN229" s="8"/>
      <c r="AO229" s="8">
        <f t="shared" ca="1" si="163"/>
        <v>0</v>
      </c>
      <c r="AP229" s="8">
        <f>AN229-MAX(AN229:$AN$258)</f>
        <v>0</v>
      </c>
      <c r="AQ229" s="9" t="e">
        <f>(AN229-MAX(AN229:$AN$258))/MAX(AN229:$AN$258)</f>
        <v>#DIV/0!</v>
      </c>
      <c r="AS229" s="8">
        <f t="shared" si="164"/>
        <v>0.20100000000000051</v>
      </c>
      <c r="AT229" s="8">
        <f t="shared" si="181"/>
        <v>0.20100000000000051</v>
      </c>
      <c r="AU229" s="8">
        <f t="shared" si="182"/>
        <v>0</v>
      </c>
      <c r="AV229" s="8">
        <f ca="1">IF(AV230=0,AVERAGE(AT229:OFFSET(AT229,$AZ$3-1,0)),(AV230*($AZ$3-1)+AT229)/$AZ$3)</f>
        <v>0.13201995857692811</v>
      </c>
      <c r="AW229" s="8">
        <f ca="1">IF(AW230=0,AVERAGE(AU229:OFFSET(AU229,$AZ$3-1,0)),(AW230*($AZ$3-1)+AU229)/$AZ$3)</f>
        <v>0.20269089192050727</v>
      </c>
      <c r="AX229" s="8">
        <f t="shared" ca="1" si="183"/>
        <v>0.65133641342258541</v>
      </c>
      <c r="AY229" s="8"/>
      <c r="AZ229" s="8">
        <f t="shared" ca="1" si="165"/>
        <v>39.44298739665139</v>
      </c>
      <c r="BB229" s="12">
        <f t="shared" ca="1" si="166"/>
        <v>0</v>
      </c>
      <c r="BC229" s="7">
        <f t="shared" ca="1" si="167"/>
        <v>0</v>
      </c>
      <c r="BD229" s="7">
        <f t="shared" ca="1" si="185"/>
        <v>0</v>
      </c>
      <c r="BE229" s="7">
        <f t="shared" ca="1" si="191"/>
        <v>106</v>
      </c>
      <c r="BG229" s="9">
        <f t="shared" ca="1" si="168"/>
        <v>0</v>
      </c>
      <c r="BH229" s="8">
        <f t="shared" ca="1" si="169"/>
        <v>0</v>
      </c>
      <c r="BI229" s="8">
        <f t="shared" ca="1" si="170"/>
        <v>0</v>
      </c>
      <c r="BJ229" s="9">
        <f t="shared" ca="1" si="171"/>
        <v>0</v>
      </c>
      <c r="BK229" s="8"/>
      <c r="BL229" s="8">
        <f t="shared" ca="1" si="173"/>
        <v>0</v>
      </c>
      <c r="BM229" s="8">
        <f>BK229-MAX(BK229:$BK$258)</f>
        <v>0</v>
      </c>
      <c r="BN229" s="9" t="e">
        <f>(BK229-MAX(BK229:$BK$258))/MAX(BK229:$BK$258)</f>
        <v>#DIV/0!</v>
      </c>
      <c r="BO229" s="17"/>
      <c r="BP229" s="8">
        <f t="shared" ca="1" si="174"/>
        <v>-5.3912872067810031</v>
      </c>
      <c r="BR229" s="7">
        <f t="shared" ca="1" si="188"/>
        <v>0</v>
      </c>
      <c r="BS229" s="7">
        <f t="shared" ca="1" si="175"/>
        <v>0</v>
      </c>
      <c r="BT229" s="7">
        <f t="shared" ca="1" si="186"/>
        <v>0</v>
      </c>
      <c r="BU229" s="7">
        <f t="shared" ca="1" si="176"/>
        <v>106</v>
      </c>
      <c r="BW229" s="9">
        <f t="shared" ca="1" si="177"/>
        <v>0</v>
      </c>
      <c r="BX229" s="8">
        <f t="shared" ca="1" si="178"/>
        <v>0</v>
      </c>
      <c r="BY229" s="8">
        <f t="shared" ca="1" si="187"/>
        <v>0</v>
      </c>
      <c r="BZ229" s="9">
        <f t="shared" ca="1" si="184"/>
        <v>0</v>
      </c>
      <c r="CA229" s="8"/>
      <c r="CB229" s="8">
        <f t="shared" ca="1" si="146"/>
        <v>0</v>
      </c>
      <c r="CC229" s="7">
        <f>CA229-MAX($CA229:CA$258)</f>
        <v>0</v>
      </c>
      <c r="CD229" s="7" t="e">
        <f>(CA229-MAX($CA229:CA$258))/MAX($CA229:CA$258)</f>
        <v>#DIV/0!</v>
      </c>
    </row>
    <row r="230" spans="1:82" s="7" customFormat="1" x14ac:dyDescent="0.25">
      <c r="A230" s="6">
        <v>43915</v>
      </c>
      <c r="B230" s="8">
        <v>9.3520000000000003</v>
      </c>
      <c r="C230" s="8">
        <v>9.6660000000000004</v>
      </c>
      <c r="D230" s="8">
        <v>9.0150000000000006</v>
      </c>
      <c r="E230" s="8">
        <v>9.3979999999999997</v>
      </c>
      <c r="F230" s="9">
        <f t="shared" si="147"/>
        <v>4.0983606557376984E-2</v>
      </c>
      <c r="G230" s="41"/>
      <c r="H230" s="9"/>
      <c r="I230" s="17"/>
      <c r="J230" s="8">
        <f ca="1">AVERAGE(E230:OFFSET(E230,$J$3-1,0))</f>
        <v>8.7533999999999992</v>
      </c>
      <c r="K230" s="8">
        <f ca="1">AVERAGE(E230:OFFSET(E230,$K$3-1,0))</f>
        <v>11.476166666666668</v>
      </c>
      <c r="M230" s="7">
        <f t="shared" ca="1" si="179"/>
        <v>0</v>
      </c>
      <c r="N230" s="7">
        <f t="shared" ca="1" si="148"/>
        <v>0</v>
      </c>
      <c r="O230" s="7">
        <f t="shared" ca="1" si="149"/>
        <v>0</v>
      </c>
      <c r="P230" s="7">
        <f t="shared" ca="1" si="189"/>
        <v>105</v>
      </c>
      <c r="R230" s="9">
        <f t="shared" ca="1" si="150"/>
        <v>0</v>
      </c>
      <c r="S230" s="8">
        <f t="shared" ca="1" si="151"/>
        <v>0</v>
      </c>
      <c r="T230" s="8"/>
      <c r="U230" s="9"/>
      <c r="V230" s="8"/>
      <c r="W230" s="8"/>
      <c r="X230" s="8"/>
      <c r="Y230" s="9"/>
      <c r="Z230" s="9"/>
      <c r="AA230" s="17"/>
      <c r="AB230" s="8">
        <f ca="1">E230*(2/($AB$3+1))+IF(AB231=0,AVERAGE(E231:OFFSET(E231,$AB$3-1,0))*(1-(2/($AB$3+1))),AB231*(1-(2/($AB$3+1))))</f>
        <v>8.9346063816500436</v>
      </c>
      <c r="AC230" s="42">
        <f ca="1">E230*(2/($AC$3+1))+IF(AC231=0,AVERAGE(E231:OFFSET(E231,$AC$3-1,0))*(1-(2/($AC$3+1))),AC231*(1-(2/($AC$3+1))))</f>
        <v>10.787513412800802</v>
      </c>
      <c r="AE230" s="7">
        <f t="shared" ca="1" si="180"/>
        <v>0</v>
      </c>
      <c r="AF230" s="7">
        <f t="shared" ca="1" si="156"/>
        <v>0</v>
      </c>
      <c r="AG230" s="7">
        <f t="shared" ca="1" si="157"/>
        <v>0</v>
      </c>
      <c r="AH230" s="7">
        <f t="shared" ca="1" si="190"/>
        <v>105</v>
      </c>
      <c r="AJ230" s="9">
        <f t="shared" ca="1" si="158"/>
        <v>0</v>
      </c>
      <c r="AK230" s="8">
        <f t="shared" ca="1" si="159"/>
        <v>0</v>
      </c>
      <c r="AL230" s="8">
        <f t="shared" ca="1" si="160"/>
        <v>0</v>
      </c>
      <c r="AM230" s="9">
        <f t="shared" ca="1" si="161"/>
        <v>0</v>
      </c>
      <c r="AN230" s="8"/>
      <c r="AO230" s="8">
        <f t="shared" ca="1" si="163"/>
        <v>0</v>
      </c>
      <c r="AP230" s="8">
        <f>AN230-MAX(AN230:$AN$258)</f>
        <v>0</v>
      </c>
      <c r="AQ230" s="9" t="e">
        <f>(AN230-MAX(AN230:$AN$258))/MAX(AN230:$AN$258)</f>
        <v>#DIV/0!</v>
      </c>
      <c r="AS230" s="8">
        <f t="shared" si="164"/>
        <v>0.36999999999999922</v>
      </c>
      <c r="AT230" s="8">
        <f t="shared" si="181"/>
        <v>0.36999999999999922</v>
      </c>
      <c r="AU230" s="8">
        <f t="shared" si="182"/>
        <v>0</v>
      </c>
      <c r="AV230" s="8">
        <f ca="1">IF(AV231=0,AVERAGE(AT230:OFFSET(AT230,$AZ$3-1,0)),(AV231*($AZ$3-1)+AT230)/$AZ$3)</f>
        <v>0.12671380154438408</v>
      </c>
      <c r="AW230" s="8">
        <f ca="1">IF(AW231=0,AVERAGE(AU230:OFFSET(AU230,$AZ$3-1,0)),(AW231*($AZ$3-1)+AU230)/$AZ$3)</f>
        <v>0.21828249899131552</v>
      </c>
      <c r="AX230" s="8">
        <f t="shared" ca="1" si="183"/>
        <v>0.58050371481877461</v>
      </c>
      <c r="AY230" s="8"/>
      <c r="AZ230" s="8">
        <f t="shared" ca="1" si="165"/>
        <v>36.72903197733622</v>
      </c>
      <c r="BB230" s="12">
        <f t="shared" ca="1" si="166"/>
        <v>0</v>
      </c>
      <c r="BC230" s="7">
        <f t="shared" ca="1" si="167"/>
        <v>0</v>
      </c>
      <c r="BD230" s="7">
        <f t="shared" ca="1" si="185"/>
        <v>0</v>
      </c>
      <c r="BE230" s="7">
        <f t="shared" ca="1" si="191"/>
        <v>105</v>
      </c>
      <c r="BG230" s="9">
        <f t="shared" ca="1" si="168"/>
        <v>0</v>
      </c>
      <c r="BH230" s="8">
        <f t="shared" ca="1" si="169"/>
        <v>0</v>
      </c>
      <c r="BI230" s="8">
        <f t="shared" ca="1" si="170"/>
        <v>0</v>
      </c>
      <c r="BJ230" s="9">
        <f t="shared" ca="1" si="171"/>
        <v>0</v>
      </c>
      <c r="BK230" s="8"/>
      <c r="BL230" s="8">
        <f t="shared" ca="1" si="173"/>
        <v>0</v>
      </c>
      <c r="BM230" s="8">
        <f>BK230-MAX(BK230:$BK$258)</f>
        <v>0</v>
      </c>
      <c r="BN230" s="9" t="e">
        <f>(BK230-MAX(BK230:$BK$258))/MAX(BK230:$BK$258)</f>
        <v>#DIV/0!</v>
      </c>
      <c r="BO230" s="17"/>
      <c r="BP230" s="8">
        <f t="shared" ca="1" si="174"/>
        <v>-6.7288606589916755</v>
      </c>
      <c r="BR230" s="7">
        <f t="shared" ca="1" si="188"/>
        <v>0</v>
      </c>
      <c r="BS230" s="7">
        <f t="shared" ca="1" si="175"/>
        <v>0</v>
      </c>
      <c r="BT230" s="7">
        <f t="shared" ca="1" si="186"/>
        <v>0</v>
      </c>
      <c r="BU230" s="7">
        <f t="shared" ca="1" si="176"/>
        <v>105</v>
      </c>
      <c r="BW230" s="9">
        <f t="shared" ca="1" si="177"/>
        <v>0</v>
      </c>
      <c r="BX230" s="8">
        <f t="shared" ca="1" si="178"/>
        <v>0</v>
      </c>
      <c r="BY230" s="8">
        <f t="shared" ca="1" si="187"/>
        <v>0</v>
      </c>
      <c r="BZ230" s="9">
        <f t="shared" ca="1" si="184"/>
        <v>0</v>
      </c>
      <c r="CA230" s="8"/>
      <c r="CB230" s="8">
        <f t="shared" ca="1" si="146"/>
        <v>0</v>
      </c>
      <c r="CC230" s="7">
        <f>CA230-MAX($CA230:CA$258)</f>
        <v>0</v>
      </c>
      <c r="CD230" s="7" t="e">
        <f>(CA230-MAX($CA230:CA$258))/MAX($CA230:CA$258)</f>
        <v>#DIV/0!</v>
      </c>
    </row>
    <row r="231" spans="1:82" s="7" customFormat="1" x14ac:dyDescent="0.25">
      <c r="A231" s="6">
        <v>43914</v>
      </c>
      <c r="B231" s="8">
        <v>8.6460000000000008</v>
      </c>
      <c r="C231" s="8">
        <v>9.0280000000000005</v>
      </c>
      <c r="D231" s="8">
        <v>8.6219999999999999</v>
      </c>
      <c r="E231" s="8">
        <v>9.0280000000000005</v>
      </c>
      <c r="F231" s="9">
        <f t="shared" si="147"/>
        <v>8.9417159406298907E-2</v>
      </c>
      <c r="G231" s="41"/>
      <c r="H231" s="9"/>
      <c r="I231" s="17"/>
      <c r="J231" s="8">
        <f ca="1">AVERAGE(E231:OFFSET(E231,$J$3-1,0))</f>
        <v>8.5551999999999992</v>
      </c>
      <c r="K231" s="8">
        <f ca="1">AVERAGE(E231:OFFSET(E231,$K$3-1,0))</f>
        <v>11.653900000000004</v>
      </c>
      <c r="M231" s="7">
        <f t="shared" ca="1" si="179"/>
        <v>0</v>
      </c>
      <c r="N231" s="7">
        <f t="shared" ca="1" si="148"/>
        <v>0</v>
      </c>
      <c r="O231" s="7">
        <f t="shared" ca="1" si="149"/>
        <v>0</v>
      </c>
      <c r="P231" s="7">
        <f t="shared" ca="1" si="189"/>
        <v>104</v>
      </c>
      <c r="R231" s="9">
        <f t="shared" ca="1" si="150"/>
        <v>0</v>
      </c>
      <c r="S231" s="8">
        <f t="shared" ca="1" si="151"/>
        <v>0</v>
      </c>
      <c r="T231" s="8"/>
      <c r="U231" s="9"/>
      <c r="V231" s="8"/>
      <c r="W231" s="8"/>
      <c r="X231" s="8"/>
      <c r="Y231" s="9"/>
      <c r="Z231" s="9"/>
      <c r="AA231" s="17"/>
      <c r="AB231" s="8">
        <f ca="1">E231*(2/($AB$3+1))+IF(AB232=0,AVERAGE(E232:OFFSET(E232,$AB$3-1,0))*(1-(2/($AB$3+1))),AB232*(1-(2/($AB$3+1))))</f>
        <v>8.7029095724750647</v>
      </c>
      <c r="AC231" s="42">
        <f ca="1">E231*(2/($AC$3+1))+IF(AC232=0,AVERAGE(E232:OFFSET(E232,$AC$3-1,0))*(1-(2/($AC$3+1))),AC232*(1-(2/($AC$3+1))))</f>
        <v>10.883341924028443</v>
      </c>
      <c r="AE231" s="7">
        <f t="shared" ca="1" si="180"/>
        <v>0</v>
      </c>
      <c r="AF231" s="7">
        <f t="shared" ca="1" si="156"/>
        <v>0</v>
      </c>
      <c r="AG231" s="7">
        <f t="shared" ca="1" si="157"/>
        <v>0</v>
      </c>
      <c r="AH231" s="7">
        <f t="shared" ca="1" si="190"/>
        <v>104</v>
      </c>
      <c r="AJ231" s="9">
        <f t="shared" ca="1" si="158"/>
        <v>0</v>
      </c>
      <c r="AK231" s="8">
        <f t="shared" ca="1" si="159"/>
        <v>0</v>
      </c>
      <c r="AL231" s="8">
        <f t="shared" ca="1" si="160"/>
        <v>0</v>
      </c>
      <c r="AM231" s="9">
        <f t="shared" ca="1" si="161"/>
        <v>0</v>
      </c>
      <c r="AN231" s="8"/>
      <c r="AO231" s="8">
        <f t="shared" ca="1" si="163"/>
        <v>0</v>
      </c>
      <c r="AP231" s="8">
        <f>AN231-MAX(AN231:$AN$258)</f>
        <v>0</v>
      </c>
      <c r="AQ231" s="9" t="e">
        <f>(AN231-MAX(AN231:$AN$258))/MAX(AN231:$AN$258)</f>
        <v>#DIV/0!</v>
      </c>
      <c r="AS231" s="8">
        <f t="shared" si="164"/>
        <v>0.74099999999999966</v>
      </c>
      <c r="AT231" s="8">
        <f t="shared" si="181"/>
        <v>0.74099999999999966</v>
      </c>
      <c r="AU231" s="8">
        <f t="shared" si="182"/>
        <v>0</v>
      </c>
      <c r="AV231" s="8">
        <f ca="1">IF(AV232=0,AVERAGE(AT231:OFFSET(AT231,$AZ$3-1,0)),(AV232*($AZ$3-1)+AT231)/$AZ$3)</f>
        <v>0.10799947858625984</v>
      </c>
      <c r="AW231" s="8">
        <f ca="1">IF(AW232=0,AVERAGE(AU231:OFFSET(AU231,$AZ$3-1,0)),(AW232*($AZ$3-1)+AU231)/$AZ$3)</f>
        <v>0.23507346045218597</v>
      </c>
      <c r="AX231" s="8">
        <f t="shared" ca="1" si="183"/>
        <v>0.45942863298354764</v>
      </c>
      <c r="AY231" s="8"/>
      <c r="AZ231" s="8">
        <f t="shared" ca="1" si="165"/>
        <v>31.480034213411713</v>
      </c>
      <c r="BB231" s="12">
        <f t="shared" ca="1" si="166"/>
        <v>0</v>
      </c>
      <c r="BC231" s="7">
        <f t="shared" ca="1" si="167"/>
        <v>0</v>
      </c>
      <c r="BD231" s="7">
        <f t="shared" ca="1" si="185"/>
        <v>0</v>
      </c>
      <c r="BE231" s="7">
        <f t="shared" ca="1" si="191"/>
        <v>104</v>
      </c>
      <c r="BG231" s="9">
        <f t="shared" ca="1" si="168"/>
        <v>0</v>
      </c>
      <c r="BH231" s="8">
        <f t="shared" ca="1" si="169"/>
        <v>0</v>
      </c>
      <c r="BI231" s="8">
        <f t="shared" ca="1" si="170"/>
        <v>0</v>
      </c>
      <c r="BJ231" s="9">
        <f t="shared" ca="1" si="171"/>
        <v>0</v>
      </c>
      <c r="BK231" s="8"/>
      <c r="BL231" s="8">
        <f t="shared" ca="1" si="173"/>
        <v>0</v>
      </c>
      <c r="BM231" s="8">
        <f>BK231-MAX(BK231:$BK$258)</f>
        <v>0</v>
      </c>
      <c r="BN231" s="9" t="e">
        <f>(BK231-MAX(BK231:$BK$258))/MAX(BK231:$BK$258)</f>
        <v>#DIV/0!</v>
      </c>
      <c r="BO231" s="17"/>
      <c r="BP231" s="8">
        <f t="shared" ca="1" si="174"/>
        <v>-20.162716660771128</v>
      </c>
      <c r="BR231" s="7">
        <f t="shared" ca="1" si="188"/>
        <v>0</v>
      </c>
      <c r="BS231" s="7">
        <f t="shared" ca="1" si="175"/>
        <v>0</v>
      </c>
      <c r="BT231" s="7">
        <f t="shared" ca="1" si="186"/>
        <v>0</v>
      </c>
      <c r="BU231" s="7">
        <f t="shared" ca="1" si="176"/>
        <v>104</v>
      </c>
      <c r="BW231" s="9">
        <f t="shared" ca="1" si="177"/>
        <v>0</v>
      </c>
      <c r="BX231" s="8">
        <f t="shared" ca="1" si="178"/>
        <v>0</v>
      </c>
      <c r="BY231" s="8">
        <f t="shared" ca="1" si="187"/>
        <v>0</v>
      </c>
      <c r="BZ231" s="9">
        <f t="shared" ca="1" si="184"/>
        <v>0</v>
      </c>
      <c r="CA231" s="8"/>
      <c r="CB231" s="8">
        <f t="shared" ca="1" si="146"/>
        <v>0</v>
      </c>
      <c r="CC231" s="7">
        <f>CA231-MAX($CA231:CA$258)</f>
        <v>0</v>
      </c>
      <c r="CD231" s="7" t="e">
        <f>(CA231-MAX($CA231:CA$258))/MAX($CA231:CA$258)</f>
        <v>#DIV/0!</v>
      </c>
    </row>
    <row r="232" spans="1:82" s="7" customFormat="1" x14ac:dyDescent="0.25">
      <c r="A232" s="6">
        <v>43913</v>
      </c>
      <c r="B232" s="8">
        <v>8.75</v>
      </c>
      <c r="C232" s="8">
        <v>8.75</v>
      </c>
      <c r="D232" s="8">
        <v>8.2469999999999999</v>
      </c>
      <c r="E232" s="8">
        <v>8.2870000000000008</v>
      </c>
      <c r="F232" s="9">
        <f t="shared" si="147"/>
        <v>-3.4261741055820805E-2</v>
      </c>
      <c r="G232" s="41"/>
      <c r="H232" s="9"/>
      <c r="I232" s="17"/>
      <c r="J232" s="8">
        <f ca="1">AVERAGE(E232:OFFSET(E232,$J$3-1,0))</f>
        <v>8.4648000000000003</v>
      </c>
      <c r="K232" s="8">
        <f ca="1">AVERAGE(E232:OFFSET(E232,$K$3-1,0))</f>
        <v>11.836633333333337</v>
      </c>
      <c r="M232" s="7">
        <f t="shared" ca="1" si="179"/>
        <v>0</v>
      </c>
      <c r="N232" s="7">
        <f t="shared" ca="1" si="148"/>
        <v>0</v>
      </c>
      <c r="O232" s="7">
        <f t="shared" ca="1" si="149"/>
        <v>0</v>
      </c>
      <c r="P232" s="7">
        <f t="shared" ca="1" si="189"/>
        <v>103</v>
      </c>
      <c r="R232" s="9">
        <f t="shared" ca="1" si="150"/>
        <v>0</v>
      </c>
      <c r="S232" s="8">
        <f t="shared" ca="1" si="151"/>
        <v>0</v>
      </c>
      <c r="T232" s="8"/>
      <c r="U232" s="9"/>
      <c r="V232" s="8"/>
      <c r="W232" s="8"/>
      <c r="X232" s="8"/>
      <c r="Y232" s="9"/>
      <c r="Z232" s="9"/>
      <c r="AA232" s="17"/>
      <c r="AB232" s="8">
        <f ca="1">E232*(2/($AB$3+1))+IF(AB233=0,AVERAGE(E233:OFFSET(E233,$AB$3-1,0))*(1-(2/($AB$3+1))),AB233*(1-(2/($AB$3+1))))</f>
        <v>8.5403643587125977</v>
      </c>
      <c r="AC232" s="42">
        <f ca="1">E232*(2/($AC$3+1))+IF(AC233=0,AVERAGE(E233:OFFSET(E233,$AC$3-1,0))*(1-(2/($AC$3+1))),AC233*(1-(2/($AC$3+1))))</f>
        <v>11.01129653947868</v>
      </c>
      <c r="AE232" s="7">
        <f t="shared" ca="1" si="180"/>
        <v>0</v>
      </c>
      <c r="AF232" s="7">
        <f t="shared" ca="1" si="156"/>
        <v>0</v>
      </c>
      <c r="AG232" s="7">
        <f t="shared" ca="1" si="157"/>
        <v>0</v>
      </c>
      <c r="AH232" s="7">
        <f t="shared" ca="1" si="190"/>
        <v>103</v>
      </c>
      <c r="AJ232" s="9">
        <f t="shared" ca="1" si="158"/>
        <v>0</v>
      </c>
      <c r="AK232" s="8">
        <f t="shared" ca="1" si="159"/>
        <v>0</v>
      </c>
      <c r="AL232" s="8">
        <f t="shared" ca="1" si="160"/>
        <v>0</v>
      </c>
      <c r="AM232" s="9">
        <f t="shared" ca="1" si="161"/>
        <v>0</v>
      </c>
      <c r="AN232" s="8"/>
      <c r="AO232" s="8">
        <f t="shared" ca="1" si="163"/>
        <v>0</v>
      </c>
      <c r="AP232" s="8">
        <f>AN232-MAX(AN232:$AN$258)</f>
        <v>0</v>
      </c>
      <c r="AQ232" s="9" t="e">
        <f>(AN232-MAX(AN232:$AN$258))/MAX(AN232:$AN$258)</f>
        <v>#DIV/0!</v>
      </c>
      <c r="AS232" s="8">
        <f t="shared" si="164"/>
        <v>-0.29399999999999871</v>
      </c>
      <c r="AT232" s="8">
        <f t="shared" si="181"/>
        <v>0</v>
      </c>
      <c r="AU232" s="8">
        <f t="shared" si="182"/>
        <v>0.29399999999999871</v>
      </c>
      <c r="AV232" s="8">
        <f ca="1">IF(AV233=0,AVERAGE(AT232:OFFSET(AT232,$AZ$3-1,0)),(AV233*($AZ$3-1)+AT232)/$AZ$3)</f>
        <v>5.9307130785202937E-2</v>
      </c>
      <c r="AW232" s="8">
        <f ca="1">IF(AW233=0,AVERAGE(AU232:OFFSET(AU232,$AZ$3-1,0)),(AW233*($AZ$3-1)+AU232)/$AZ$3)</f>
        <v>0.25315603433312334</v>
      </c>
      <c r="AX232" s="8">
        <f t="shared" ca="1" si="183"/>
        <v>0.2342710531922845</v>
      </c>
      <c r="AY232" s="8"/>
      <c r="AZ232" s="8">
        <f t="shared" ca="1" si="165"/>
        <v>18.980519115827292</v>
      </c>
      <c r="BB232" s="12">
        <f t="shared" ca="1" si="166"/>
        <v>0</v>
      </c>
      <c r="BC232" s="7">
        <f t="shared" ca="1" si="167"/>
        <v>0</v>
      </c>
      <c r="BD232" s="7">
        <f t="shared" ca="1" si="185"/>
        <v>0</v>
      </c>
      <c r="BE232" s="7">
        <f t="shared" ca="1" si="191"/>
        <v>103</v>
      </c>
      <c r="BG232" s="9">
        <f t="shared" ca="1" si="168"/>
        <v>0</v>
      </c>
      <c r="BH232" s="8">
        <f t="shared" ca="1" si="169"/>
        <v>0</v>
      </c>
      <c r="BI232" s="8">
        <f t="shared" ca="1" si="170"/>
        <v>0</v>
      </c>
      <c r="BJ232" s="9">
        <f t="shared" ca="1" si="171"/>
        <v>0</v>
      </c>
      <c r="BK232" s="8"/>
      <c r="BL232" s="8">
        <f t="shared" ca="1" si="173"/>
        <v>0</v>
      </c>
      <c r="BM232" s="8">
        <f>BK232-MAX(BK232:$BK$258)</f>
        <v>0</v>
      </c>
      <c r="BN232" s="9" t="e">
        <f>(BK232-MAX(BK232:$BK$258))/MAX(BK232:$BK$258)</f>
        <v>#DIV/0!</v>
      </c>
      <c r="BO232" s="17"/>
      <c r="BP232" s="8">
        <f t="shared" ca="1" si="174"/>
        <v>-29.315933128625037</v>
      </c>
      <c r="BR232" s="7">
        <f t="shared" ca="1" si="188"/>
        <v>0</v>
      </c>
      <c r="BS232" s="7">
        <f t="shared" ca="1" si="175"/>
        <v>0</v>
      </c>
      <c r="BT232" s="7">
        <f t="shared" ca="1" si="186"/>
        <v>0</v>
      </c>
      <c r="BU232" s="7">
        <f t="shared" ca="1" si="176"/>
        <v>103</v>
      </c>
      <c r="BW232" s="9">
        <f t="shared" ca="1" si="177"/>
        <v>0</v>
      </c>
      <c r="BX232" s="8">
        <f t="shared" ca="1" si="178"/>
        <v>0</v>
      </c>
      <c r="BY232" s="8">
        <f t="shared" ca="1" si="187"/>
        <v>0</v>
      </c>
      <c r="BZ232" s="9">
        <f t="shared" ca="1" si="184"/>
        <v>0</v>
      </c>
      <c r="CA232" s="8"/>
      <c r="CB232" s="8">
        <f t="shared" ca="1" si="146"/>
        <v>0</v>
      </c>
      <c r="CC232" s="7">
        <f>CA232-MAX($CA232:CA$258)</f>
        <v>0</v>
      </c>
      <c r="CD232" s="7" t="e">
        <f>(CA232-MAX($CA232:CA$258))/MAX($CA232:CA$258)</f>
        <v>#DIV/0!</v>
      </c>
    </row>
    <row r="233" spans="1:82" s="7" customFormat="1" x14ac:dyDescent="0.25">
      <c r="A233" s="6">
        <v>43910</v>
      </c>
      <c r="B233" s="8">
        <v>8.7110000000000003</v>
      </c>
      <c r="C233" s="8">
        <v>8.9160000000000004</v>
      </c>
      <c r="D233" s="8">
        <v>8.5649999999999995</v>
      </c>
      <c r="E233" s="8">
        <v>8.5809999999999995</v>
      </c>
      <c r="F233" s="9">
        <f t="shared" si="147"/>
        <v>1.2746370824973319E-2</v>
      </c>
      <c r="G233" s="41"/>
      <c r="H233" s="9"/>
      <c r="I233" s="17"/>
      <c r="J233" s="8">
        <f ca="1">AVERAGE(E233:OFFSET(E233,$J$3-1,0))</f>
        <v>8.4826000000000015</v>
      </c>
      <c r="K233" s="8">
        <f ca="1">AVERAGE(E233:OFFSET(E233,$K$3-1,0))</f>
        <v>12.038933333333336</v>
      </c>
      <c r="M233" s="7">
        <f t="shared" ca="1" si="179"/>
        <v>0</v>
      </c>
      <c r="N233" s="7">
        <f t="shared" ca="1" si="148"/>
        <v>0</v>
      </c>
      <c r="O233" s="7">
        <f t="shared" ca="1" si="149"/>
        <v>0</v>
      </c>
      <c r="P233" s="7">
        <f t="shared" ca="1" si="189"/>
        <v>102</v>
      </c>
      <c r="R233" s="9">
        <f t="shared" ca="1" si="150"/>
        <v>0</v>
      </c>
      <c r="S233" s="8">
        <f t="shared" ca="1" si="151"/>
        <v>0</v>
      </c>
      <c r="T233" s="8"/>
      <c r="U233" s="9"/>
      <c r="V233" s="8"/>
      <c r="W233" s="8"/>
      <c r="X233" s="8"/>
      <c r="Y233" s="9"/>
      <c r="Z233" s="9"/>
      <c r="AA233" s="17"/>
      <c r="AB233" s="8">
        <f ca="1">E233*(2/($AB$3+1))+IF(AB234=0,AVERAGE(E234:OFFSET(E234,$AB$3-1,0))*(1-(2/($AB$3+1))),AB234*(1-(2/($AB$3+1))))</f>
        <v>8.6670465380688952</v>
      </c>
      <c r="AC233" s="42">
        <f ca="1">E233*(2/($AC$3+1))+IF(AC234=0,AVERAGE(E234:OFFSET(E234,$AC$3-1,0))*(1-(2/($AC$3+1))),AC234*(1-(2/($AC$3+1))))</f>
        <v>11.199179059442725</v>
      </c>
      <c r="AE233" s="7">
        <f t="shared" ca="1" si="180"/>
        <v>0</v>
      </c>
      <c r="AF233" s="7">
        <f t="shared" ca="1" si="156"/>
        <v>0</v>
      </c>
      <c r="AG233" s="7">
        <f t="shared" ca="1" si="157"/>
        <v>0</v>
      </c>
      <c r="AH233" s="7">
        <f t="shared" ca="1" si="190"/>
        <v>102</v>
      </c>
      <c r="AJ233" s="9">
        <f t="shared" ca="1" si="158"/>
        <v>0</v>
      </c>
      <c r="AK233" s="8">
        <f t="shared" ca="1" si="159"/>
        <v>0</v>
      </c>
      <c r="AL233" s="8">
        <f t="shared" ca="1" si="160"/>
        <v>0</v>
      </c>
      <c r="AM233" s="9">
        <f t="shared" ca="1" si="161"/>
        <v>0</v>
      </c>
      <c r="AN233" s="8"/>
      <c r="AO233" s="8">
        <f t="shared" ca="1" si="163"/>
        <v>0</v>
      </c>
      <c r="AP233" s="8">
        <f>AN233-MAX(AN233:$AN$258)</f>
        <v>0</v>
      </c>
      <c r="AQ233" s="9" t="e">
        <f>(AN233-MAX(AN233:$AN$258))/MAX(AN233:$AN$258)</f>
        <v>#DIV/0!</v>
      </c>
      <c r="AS233" s="8">
        <f t="shared" si="164"/>
        <v>0.10799999999999876</v>
      </c>
      <c r="AT233" s="8">
        <f t="shared" si="181"/>
        <v>0.10799999999999876</v>
      </c>
      <c r="AU233" s="8">
        <f t="shared" si="182"/>
        <v>0</v>
      </c>
      <c r="AV233" s="8">
        <f ca="1">IF(AV234=0,AVERAGE(AT233:OFFSET(AT233,$AZ$3-1,0)),(AV234*($AZ$3-1)+AT233)/$AZ$3)</f>
        <v>6.3869217768680084E-2</v>
      </c>
      <c r="AW233" s="8">
        <f ca="1">IF(AW234=0,AVERAGE(AU233:OFFSET(AU233,$AZ$3-1,0)),(AW234*($AZ$3-1)+AU233)/$AZ$3)</f>
        <v>0.25001419082028675</v>
      </c>
      <c r="AX233" s="8">
        <f t="shared" ca="1" si="183"/>
        <v>0.25546237019237861</v>
      </c>
      <c r="AY233" s="8"/>
      <c r="AZ233" s="8">
        <f t="shared" ca="1" si="165"/>
        <v>20.34807065967523</v>
      </c>
      <c r="BB233" s="12">
        <f t="shared" ca="1" si="166"/>
        <v>0</v>
      </c>
      <c r="BC233" s="7">
        <f t="shared" ca="1" si="167"/>
        <v>0</v>
      </c>
      <c r="BD233" s="7">
        <f t="shared" ca="1" si="185"/>
        <v>0</v>
      </c>
      <c r="BE233" s="7">
        <f t="shared" ca="1" si="191"/>
        <v>102</v>
      </c>
      <c r="BG233" s="9">
        <f t="shared" ca="1" si="168"/>
        <v>0</v>
      </c>
      <c r="BH233" s="8">
        <f t="shared" ca="1" si="169"/>
        <v>0</v>
      </c>
      <c r="BI233" s="8">
        <f t="shared" ca="1" si="170"/>
        <v>0</v>
      </c>
      <c r="BJ233" s="9">
        <f t="shared" ca="1" si="171"/>
        <v>0</v>
      </c>
      <c r="BK233" s="8"/>
      <c r="BL233" s="8">
        <f t="shared" ca="1" si="173"/>
        <v>0</v>
      </c>
      <c r="BM233" s="8">
        <f>BK233-MAX(BK233:$BK$258)</f>
        <v>0</v>
      </c>
      <c r="BN233" s="9" t="e">
        <f>(BK233-MAX(BK233:$BK$258))/MAX(BK233:$BK$258)</f>
        <v>#DIV/0!</v>
      </c>
      <c r="BO233" s="17"/>
      <c r="BP233" s="8">
        <f t="shared" ca="1" si="174"/>
        <v>-28.835627798971643</v>
      </c>
      <c r="BR233" s="7">
        <f t="shared" ca="1" si="188"/>
        <v>0</v>
      </c>
      <c r="BS233" s="7">
        <f t="shared" ca="1" si="175"/>
        <v>0</v>
      </c>
      <c r="BT233" s="7">
        <f t="shared" ca="1" si="186"/>
        <v>0</v>
      </c>
      <c r="BU233" s="7">
        <f t="shared" ca="1" si="176"/>
        <v>102</v>
      </c>
      <c r="BW233" s="9">
        <f t="shared" ca="1" si="177"/>
        <v>0</v>
      </c>
      <c r="BX233" s="8">
        <f t="shared" ca="1" si="178"/>
        <v>0</v>
      </c>
      <c r="BY233" s="8">
        <f t="shared" ca="1" si="187"/>
        <v>0</v>
      </c>
      <c r="BZ233" s="9">
        <f t="shared" ca="1" si="184"/>
        <v>0</v>
      </c>
      <c r="CA233" s="8"/>
      <c r="CB233" s="8">
        <f t="shared" ca="1" si="146"/>
        <v>0</v>
      </c>
      <c r="CC233" s="7">
        <f>CA233-MAX($CA233:CA$258)</f>
        <v>0</v>
      </c>
      <c r="CD233" s="7" t="e">
        <f>(CA233-MAX($CA233:CA$258))/MAX($CA233:CA$258)</f>
        <v>#DIV/0!</v>
      </c>
    </row>
    <row r="234" spans="1:82" s="7" customFormat="1" x14ac:dyDescent="0.25">
      <c r="A234" s="6">
        <v>43909</v>
      </c>
      <c r="B234" s="8">
        <v>8.2539999999999996</v>
      </c>
      <c r="C234" s="8">
        <v>8.5679999999999996</v>
      </c>
      <c r="D234" s="8">
        <v>8.1959999999999997</v>
      </c>
      <c r="E234" s="8">
        <v>8.4730000000000008</v>
      </c>
      <c r="F234" s="9">
        <f t="shared" si="147"/>
        <v>7.8506006899012881E-3</v>
      </c>
      <c r="G234" s="41"/>
      <c r="H234" s="9"/>
      <c r="I234" s="17"/>
      <c r="J234" s="8">
        <f ca="1">AVERAGE(E234:OFFSET(E234,$J$3-1,0))</f>
        <v>8.5817999999999994</v>
      </c>
      <c r="K234" s="8">
        <f ca="1">AVERAGE(E234:OFFSET(E234,$K$3-1,0))</f>
        <v>12.231566666666669</v>
      </c>
      <c r="M234" s="7">
        <f t="shared" ca="1" si="179"/>
        <v>0</v>
      </c>
      <c r="N234" s="7">
        <f t="shared" ca="1" si="148"/>
        <v>0</v>
      </c>
      <c r="O234" s="7">
        <f t="shared" ca="1" si="149"/>
        <v>0</v>
      </c>
      <c r="P234" s="7">
        <f t="shared" ca="1" si="189"/>
        <v>101</v>
      </c>
      <c r="R234" s="9">
        <f t="shared" ca="1" si="150"/>
        <v>0</v>
      </c>
      <c r="S234" s="8">
        <f t="shared" ca="1" si="151"/>
        <v>0</v>
      </c>
      <c r="T234" s="8"/>
      <c r="U234" s="9"/>
      <c r="V234" s="8"/>
      <c r="W234" s="8"/>
      <c r="X234" s="8"/>
      <c r="Y234" s="9"/>
      <c r="Z234" s="9"/>
      <c r="AA234" s="17"/>
      <c r="AB234" s="8">
        <f ca="1">E234*(2/($AB$3+1))+IF(AB235=0,AVERAGE(E235:OFFSET(E235,$AB$3-1,0))*(1-(2/($AB$3+1))),AB235*(1-(2/($AB$3+1))))</f>
        <v>8.7100698071033413</v>
      </c>
      <c r="AC234" s="42">
        <f ca="1">E234*(2/($AC$3+1))+IF(AC235=0,AVERAGE(E235:OFFSET(E235,$AC$3-1,0))*(1-(2/($AC$3+1))),AC235*(1-(2/($AC$3+1))))</f>
        <v>11.379743132507741</v>
      </c>
      <c r="AE234" s="7">
        <f t="shared" ca="1" si="180"/>
        <v>0</v>
      </c>
      <c r="AF234" s="7">
        <f t="shared" ca="1" si="156"/>
        <v>0</v>
      </c>
      <c r="AG234" s="7">
        <f t="shared" ca="1" si="157"/>
        <v>0</v>
      </c>
      <c r="AH234" s="7">
        <f t="shared" ca="1" si="190"/>
        <v>101</v>
      </c>
      <c r="AJ234" s="9">
        <f t="shared" ca="1" si="158"/>
        <v>0</v>
      </c>
      <c r="AK234" s="8">
        <f t="shared" ca="1" si="159"/>
        <v>0</v>
      </c>
      <c r="AL234" s="8">
        <f t="shared" ca="1" si="160"/>
        <v>0</v>
      </c>
      <c r="AM234" s="9">
        <f t="shared" ca="1" si="161"/>
        <v>0</v>
      </c>
      <c r="AN234" s="8"/>
      <c r="AO234" s="8">
        <f t="shared" ca="1" si="163"/>
        <v>0</v>
      </c>
      <c r="AP234" s="8">
        <f>AN234-MAX(AN234:$AN$258)</f>
        <v>0</v>
      </c>
      <c r="AQ234" s="9" t="e">
        <f>(AN234-MAX(AN234:$AN$258))/MAX(AN234:$AN$258)</f>
        <v>#DIV/0!</v>
      </c>
      <c r="AS234" s="8">
        <f t="shared" si="164"/>
        <v>6.6000000000000725E-2</v>
      </c>
      <c r="AT234" s="8">
        <f t="shared" si="181"/>
        <v>6.6000000000000725E-2</v>
      </c>
      <c r="AU234" s="8">
        <f t="shared" si="182"/>
        <v>0</v>
      </c>
      <c r="AV234" s="8">
        <f ca="1">IF(AV235=0,AVERAGE(AT234:OFFSET(AT234,$AZ$3-1,0)),(AV235*($AZ$3-1)+AT234)/$AZ$3)</f>
        <v>6.0474542212424806E-2</v>
      </c>
      <c r="AW234" s="8">
        <f ca="1">IF(AW235=0,AVERAGE(AU234:OFFSET(AU234,$AZ$3-1,0)),(AW235*($AZ$3-1)+AU234)/$AZ$3)</f>
        <v>0.2692460516526165</v>
      </c>
      <c r="AX234" s="8">
        <f t="shared" ca="1" si="183"/>
        <v>0.22460697878849331</v>
      </c>
      <c r="AY234" s="8"/>
      <c r="AZ234" s="8">
        <f t="shared" ca="1" si="165"/>
        <v>18.341148031893255</v>
      </c>
      <c r="BB234" s="12">
        <f t="shared" ca="1" si="166"/>
        <v>0</v>
      </c>
      <c r="BC234" s="7">
        <f t="shared" ca="1" si="167"/>
        <v>0</v>
      </c>
      <c r="BD234" s="7">
        <f t="shared" ca="1" si="185"/>
        <v>0</v>
      </c>
      <c r="BE234" s="7">
        <f t="shared" ca="1" si="191"/>
        <v>101</v>
      </c>
      <c r="BG234" s="9">
        <f t="shared" ca="1" si="168"/>
        <v>0</v>
      </c>
      <c r="BH234" s="8">
        <f t="shared" ca="1" si="169"/>
        <v>0</v>
      </c>
      <c r="BI234" s="8">
        <f t="shared" ca="1" si="170"/>
        <v>0</v>
      </c>
      <c r="BJ234" s="9">
        <f t="shared" ca="1" si="171"/>
        <v>0</v>
      </c>
      <c r="BK234" s="8"/>
      <c r="BL234" s="8">
        <f t="shared" ca="1" si="173"/>
        <v>0</v>
      </c>
      <c r="BM234" s="8">
        <f>BK234-MAX(BK234:$BK$258)</f>
        <v>0</v>
      </c>
      <c r="BN234" s="9" t="e">
        <f>(BK234-MAX(BK234:$BK$258))/MAX(BK234:$BK$258)</f>
        <v>#DIV/0!</v>
      </c>
      <c r="BO234" s="17"/>
      <c r="BP234" s="8">
        <f t="shared" ca="1" si="174"/>
        <v>-29.649618067087346</v>
      </c>
      <c r="BR234" s="7">
        <f t="shared" ca="1" si="188"/>
        <v>0</v>
      </c>
      <c r="BS234" s="7">
        <f t="shared" ca="1" si="175"/>
        <v>0</v>
      </c>
      <c r="BT234" s="7">
        <f t="shared" ca="1" si="186"/>
        <v>0</v>
      </c>
      <c r="BU234" s="7">
        <f t="shared" ca="1" si="176"/>
        <v>101</v>
      </c>
      <c r="BW234" s="9">
        <f t="shared" ca="1" si="177"/>
        <v>0</v>
      </c>
      <c r="BX234" s="8">
        <f t="shared" ca="1" si="178"/>
        <v>0</v>
      </c>
      <c r="BY234" s="8">
        <f t="shared" ca="1" si="187"/>
        <v>0</v>
      </c>
      <c r="BZ234" s="9">
        <f t="shared" ca="1" si="184"/>
        <v>0</v>
      </c>
      <c r="CA234" s="8"/>
      <c r="CB234" s="8">
        <f t="shared" ca="1" si="146"/>
        <v>0</v>
      </c>
      <c r="CC234" s="7">
        <f>CA234-MAX($CA234:CA$258)</f>
        <v>0</v>
      </c>
      <c r="CD234" s="7" t="e">
        <f>(CA234-MAX($CA234:CA$258))/MAX($CA234:CA$258)</f>
        <v>#DIV/0!</v>
      </c>
    </row>
    <row r="235" spans="1:82" s="7" customFormat="1" x14ac:dyDescent="0.25">
      <c r="A235" s="6">
        <v>43908</v>
      </c>
      <c r="B235" s="8">
        <v>8.4670000000000005</v>
      </c>
      <c r="C235" s="8">
        <v>8.5299999999999994</v>
      </c>
      <c r="D235" s="8">
        <v>8.1649999999999991</v>
      </c>
      <c r="E235" s="8">
        <v>8.407</v>
      </c>
      <c r="F235" s="9">
        <f t="shared" si="147"/>
        <v>-1.9706156716417955E-2</v>
      </c>
      <c r="G235" s="41"/>
      <c r="H235" s="9"/>
      <c r="I235" s="17"/>
      <c r="J235" s="8">
        <f ca="1">AVERAGE(E235:OFFSET(E235,$J$3-1,0))</f>
        <v>8.6348000000000003</v>
      </c>
      <c r="K235" s="8">
        <f ca="1">AVERAGE(E235:OFFSET(E235,$K$3-1,0))</f>
        <v>12.423933333333336</v>
      </c>
      <c r="M235" s="7">
        <f t="shared" ca="1" si="179"/>
        <v>0</v>
      </c>
      <c r="N235" s="7">
        <f t="shared" ca="1" si="148"/>
        <v>0</v>
      </c>
      <c r="O235" s="7">
        <f t="shared" ca="1" si="149"/>
        <v>0</v>
      </c>
      <c r="P235" s="7">
        <f t="shared" ca="1" si="189"/>
        <v>100</v>
      </c>
      <c r="R235" s="9">
        <f t="shared" ca="1" si="150"/>
        <v>0</v>
      </c>
      <c r="S235" s="8">
        <f t="shared" ca="1" si="151"/>
        <v>0</v>
      </c>
      <c r="T235" s="8"/>
      <c r="U235" s="9"/>
      <c r="V235" s="8"/>
      <c r="W235" s="8"/>
      <c r="X235" s="8"/>
      <c r="Y235" s="9"/>
      <c r="Z235" s="9"/>
      <c r="AA235" s="17"/>
      <c r="AB235" s="8">
        <f ca="1">E235*(2/($AB$3+1))+IF(AB236=0,AVERAGE(E236:OFFSET(E236,$AB$3-1,0))*(1-(2/($AB$3+1))),AB236*(1-(2/($AB$3+1))))</f>
        <v>8.8286047106550107</v>
      </c>
      <c r="AC235" s="42">
        <f ca="1">E235*(2/($AC$3+1))+IF(AC236=0,AVERAGE(E236:OFFSET(E236,$AC$3-1,0))*(1-(2/($AC$3+1))),AC236*(1-(2/($AC$3+1))))</f>
        <v>11.580208176128963</v>
      </c>
      <c r="AE235" s="7">
        <f t="shared" ca="1" si="180"/>
        <v>0</v>
      </c>
      <c r="AF235" s="7">
        <f t="shared" ca="1" si="156"/>
        <v>0</v>
      </c>
      <c r="AG235" s="7">
        <f t="shared" ca="1" si="157"/>
        <v>0</v>
      </c>
      <c r="AH235" s="7">
        <f t="shared" ca="1" si="190"/>
        <v>100</v>
      </c>
      <c r="AJ235" s="9">
        <f t="shared" ca="1" si="158"/>
        <v>0</v>
      </c>
      <c r="AK235" s="8">
        <f t="shared" ca="1" si="159"/>
        <v>0</v>
      </c>
      <c r="AL235" s="8">
        <f t="shared" ca="1" si="160"/>
        <v>0</v>
      </c>
      <c r="AM235" s="9">
        <f t="shared" ca="1" si="161"/>
        <v>0</v>
      </c>
      <c r="AN235" s="8"/>
      <c r="AO235" s="8">
        <f t="shared" ca="1" si="163"/>
        <v>0</v>
      </c>
      <c r="AP235" s="8">
        <f>AN235-MAX(AN235:$AN$258)</f>
        <v>0</v>
      </c>
      <c r="AQ235" s="9" t="e">
        <f>(AN235-MAX(AN235:$AN$258))/MAX(AN235:$AN$258)</f>
        <v>#DIV/0!</v>
      </c>
      <c r="AS235" s="8">
        <f t="shared" si="164"/>
        <v>-0.16900000000000048</v>
      </c>
      <c r="AT235" s="8">
        <f t="shared" si="181"/>
        <v>0</v>
      </c>
      <c r="AU235" s="8">
        <f t="shared" si="182"/>
        <v>0.16900000000000048</v>
      </c>
      <c r="AV235" s="8">
        <f ca="1">IF(AV236=0,AVERAGE(AT235:OFFSET(AT235,$AZ$3-1,0)),(AV236*($AZ$3-1)+AT235)/$AZ$3)</f>
        <v>6.004950699799589E-2</v>
      </c>
      <c r="AW235" s="8">
        <f ca="1">IF(AW236=0,AVERAGE(AU235:OFFSET(AU235,$AZ$3-1,0)),(AW236*($AZ$3-1)+AU235)/$AZ$3)</f>
        <v>0.28995728639512547</v>
      </c>
      <c r="AX235" s="8">
        <f t="shared" ca="1" si="183"/>
        <v>0.20709776858708179</v>
      </c>
      <c r="AY235" s="8"/>
      <c r="AZ235" s="8">
        <f t="shared" ca="1" si="165"/>
        <v>17.156668993721325</v>
      </c>
      <c r="BB235" s="12">
        <f t="shared" ca="1" si="166"/>
        <v>0</v>
      </c>
      <c r="BC235" s="7">
        <f t="shared" ca="1" si="167"/>
        <v>0</v>
      </c>
      <c r="BD235" s="7">
        <f t="shared" ca="1" si="185"/>
        <v>0</v>
      </c>
      <c r="BE235" s="7">
        <f t="shared" ca="1" si="191"/>
        <v>100</v>
      </c>
      <c r="BG235" s="9">
        <f t="shared" ca="1" si="168"/>
        <v>0</v>
      </c>
      <c r="BH235" s="8">
        <f t="shared" ca="1" si="169"/>
        <v>0</v>
      </c>
      <c r="BI235" s="8">
        <f t="shared" ca="1" si="170"/>
        <v>0</v>
      </c>
      <c r="BJ235" s="9">
        <f t="shared" ca="1" si="171"/>
        <v>0</v>
      </c>
      <c r="BK235" s="8"/>
      <c r="BL235" s="8">
        <f t="shared" ca="1" si="173"/>
        <v>0</v>
      </c>
      <c r="BM235" s="8">
        <f>BK235-MAX(BK235:$BK$258)</f>
        <v>0</v>
      </c>
      <c r="BN235" s="9" t="e">
        <f>(BK235-MAX(BK235:$BK$258))/MAX(BK235:$BK$258)</f>
        <v>#DIV/0!</v>
      </c>
      <c r="BO235" s="17"/>
      <c r="BP235" s="8">
        <f t="shared" ca="1" si="174"/>
        <v>-31.056257175660164</v>
      </c>
      <c r="BR235" s="7">
        <f t="shared" ca="1" si="188"/>
        <v>0</v>
      </c>
      <c r="BS235" s="7">
        <f t="shared" ca="1" si="175"/>
        <v>0</v>
      </c>
      <c r="BT235" s="7">
        <f t="shared" ca="1" si="186"/>
        <v>0</v>
      </c>
      <c r="BU235" s="7">
        <f t="shared" ca="1" si="176"/>
        <v>100</v>
      </c>
      <c r="BW235" s="9">
        <f t="shared" ca="1" si="177"/>
        <v>0</v>
      </c>
      <c r="BX235" s="8">
        <f t="shared" ca="1" si="178"/>
        <v>0</v>
      </c>
      <c r="BY235" s="8">
        <f t="shared" ca="1" si="187"/>
        <v>0</v>
      </c>
      <c r="BZ235" s="9">
        <f t="shared" ca="1" si="184"/>
        <v>0</v>
      </c>
      <c r="CA235" s="8"/>
      <c r="CB235" s="8">
        <f t="shared" ca="1" si="146"/>
        <v>0</v>
      </c>
      <c r="CC235" s="7">
        <f>CA235-MAX($CA235:CA$258)</f>
        <v>0</v>
      </c>
      <c r="CD235" s="7" t="e">
        <f>(CA235-MAX($CA235:CA$258))/MAX($CA235:CA$258)</f>
        <v>#DIV/0!</v>
      </c>
    </row>
    <row r="236" spans="1:82" s="7" customFormat="1" x14ac:dyDescent="0.25">
      <c r="A236" s="6">
        <v>43907</v>
      </c>
      <c r="B236" s="8">
        <v>8.3840000000000003</v>
      </c>
      <c r="C236" s="8">
        <v>8.718</v>
      </c>
      <c r="D236" s="8">
        <v>8.0030000000000001</v>
      </c>
      <c r="E236" s="8">
        <v>8.5760000000000005</v>
      </c>
      <c r="F236" s="9">
        <f t="shared" si="147"/>
        <v>2.387774594078329E-2</v>
      </c>
      <c r="G236" s="41"/>
      <c r="H236" s="9"/>
      <c r="I236" s="17"/>
      <c r="J236" s="8">
        <f ca="1">AVERAGE(E236:OFFSET(E236,$J$3-1,0))</f>
        <v>9.0077999999999996</v>
      </c>
      <c r="K236" s="8">
        <f ca="1">AVERAGE(E236:OFFSET(E236,$K$3-1,0))</f>
        <v>12.608900000000002</v>
      </c>
      <c r="M236" s="7">
        <f t="shared" ca="1" si="179"/>
        <v>0</v>
      </c>
      <c r="N236" s="7">
        <f t="shared" ca="1" si="148"/>
        <v>0</v>
      </c>
      <c r="O236" s="7">
        <f t="shared" ca="1" si="149"/>
        <v>0</v>
      </c>
      <c r="P236" s="7">
        <f t="shared" ca="1" si="189"/>
        <v>99</v>
      </c>
      <c r="R236" s="9">
        <f t="shared" ca="1" si="150"/>
        <v>0</v>
      </c>
      <c r="S236" s="8">
        <f t="shared" ca="1" si="151"/>
        <v>0</v>
      </c>
      <c r="T236" s="8"/>
      <c r="U236" s="9"/>
      <c r="V236" s="8"/>
      <c r="W236" s="8"/>
      <c r="X236" s="8"/>
      <c r="Y236" s="9"/>
      <c r="Z236" s="9"/>
      <c r="AA236" s="17"/>
      <c r="AB236" s="8">
        <f ca="1">E236*(2/($AB$3+1))+IF(AB237=0,AVERAGE(E237:OFFSET(E237,$AB$3-1,0))*(1-(2/($AB$3+1))),AB237*(1-(2/($AB$3+1))))</f>
        <v>9.0394070659825143</v>
      </c>
      <c r="AC236" s="42">
        <f ca="1">E236*(2/($AC$3+1))+IF(AC237=0,AVERAGE(E237:OFFSET(E237,$AC$3-1,0))*(1-(2/($AC$3+1))),AC237*(1-(2/($AC$3+1))))</f>
        <v>11.799050119310269</v>
      </c>
      <c r="AE236" s="7">
        <f t="shared" ca="1" si="180"/>
        <v>0</v>
      </c>
      <c r="AF236" s="7">
        <f t="shared" ca="1" si="156"/>
        <v>0</v>
      </c>
      <c r="AG236" s="7">
        <f t="shared" ca="1" si="157"/>
        <v>0</v>
      </c>
      <c r="AH236" s="7">
        <f t="shared" ca="1" si="190"/>
        <v>99</v>
      </c>
      <c r="AJ236" s="9">
        <f t="shared" ca="1" si="158"/>
        <v>0</v>
      </c>
      <c r="AK236" s="8">
        <f t="shared" ca="1" si="159"/>
        <v>0</v>
      </c>
      <c r="AL236" s="8">
        <f t="shared" ca="1" si="160"/>
        <v>0</v>
      </c>
      <c r="AM236" s="9">
        <f t="shared" ca="1" si="161"/>
        <v>0</v>
      </c>
      <c r="AN236" s="8"/>
      <c r="AO236" s="8">
        <f t="shared" ca="1" si="163"/>
        <v>0</v>
      </c>
      <c r="AP236" s="8">
        <f>AN236-MAX(AN236:$AN$258)</f>
        <v>0</v>
      </c>
      <c r="AQ236" s="9" t="e">
        <f>(AN236-MAX(AN236:$AN$258))/MAX(AN236:$AN$258)</f>
        <v>#DIV/0!</v>
      </c>
      <c r="AS236" s="8">
        <f t="shared" si="164"/>
        <v>0.20000000000000107</v>
      </c>
      <c r="AT236" s="8">
        <f t="shared" si="181"/>
        <v>0.20000000000000107</v>
      </c>
      <c r="AU236" s="8">
        <f t="shared" si="182"/>
        <v>0</v>
      </c>
      <c r="AV236" s="8">
        <f ca="1">IF(AV237=0,AVERAGE(AT236:OFFSET(AT236,$AZ$3-1,0)),(AV237*($AZ$3-1)+AT236)/$AZ$3)</f>
        <v>6.4668699843995578E-2</v>
      </c>
      <c r="AW236" s="8">
        <f ca="1">IF(AW237=0,AVERAGE(AU236:OFFSET(AU236,$AZ$3-1,0)),(AW237*($AZ$3-1)+AU236)/$AZ$3)</f>
        <v>0.29926169304090428</v>
      </c>
      <c r="AX236" s="8">
        <f t="shared" ca="1" si="183"/>
        <v>0.21609414551817163</v>
      </c>
      <c r="AY236" s="8"/>
      <c r="AZ236" s="8">
        <f t="shared" ca="1" si="165"/>
        <v>17.76952436738317</v>
      </c>
      <c r="BB236" s="12">
        <f t="shared" ca="1" si="166"/>
        <v>0</v>
      </c>
      <c r="BC236" s="7">
        <f t="shared" ca="1" si="167"/>
        <v>0</v>
      </c>
      <c r="BD236" s="7">
        <f t="shared" ca="1" si="185"/>
        <v>0</v>
      </c>
      <c r="BE236" s="7">
        <f t="shared" ca="1" si="191"/>
        <v>99</v>
      </c>
      <c r="BG236" s="9">
        <f t="shared" ca="1" si="168"/>
        <v>0</v>
      </c>
      <c r="BH236" s="8">
        <f t="shared" ca="1" si="169"/>
        <v>0</v>
      </c>
      <c r="BI236" s="8">
        <f t="shared" ca="1" si="170"/>
        <v>0</v>
      </c>
      <c r="BJ236" s="9">
        <f t="shared" ca="1" si="171"/>
        <v>0</v>
      </c>
      <c r="BK236" s="8"/>
      <c r="BL236" s="8">
        <f t="shared" ca="1" si="173"/>
        <v>0</v>
      </c>
      <c r="BM236" s="8">
        <f>BK236-MAX(BK236:$BK$258)</f>
        <v>0</v>
      </c>
      <c r="BN236" s="9" t="e">
        <f>(BK236-MAX(BK236:$BK$258))/MAX(BK236:$BK$258)</f>
        <v>#DIV/0!</v>
      </c>
      <c r="BO236" s="17"/>
      <c r="BP236" s="8">
        <f t="shared" ca="1" si="174"/>
        <v>-30.670978172999185</v>
      </c>
      <c r="BR236" s="7">
        <f t="shared" ca="1" si="188"/>
        <v>0</v>
      </c>
      <c r="BS236" s="7">
        <f t="shared" ca="1" si="175"/>
        <v>0</v>
      </c>
      <c r="BT236" s="7">
        <f t="shared" ca="1" si="186"/>
        <v>0</v>
      </c>
      <c r="BU236" s="7">
        <f t="shared" ca="1" si="176"/>
        <v>99</v>
      </c>
      <c r="BW236" s="9">
        <f t="shared" ca="1" si="177"/>
        <v>0</v>
      </c>
      <c r="BX236" s="8">
        <f t="shared" ca="1" si="178"/>
        <v>0</v>
      </c>
      <c r="BY236" s="8">
        <f t="shared" ca="1" si="187"/>
        <v>0</v>
      </c>
      <c r="BZ236" s="9">
        <f t="shared" ca="1" si="184"/>
        <v>0</v>
      </c>
      <c r="CA236" s="8"/>
      <c r="CB236" s="8">
        <f t="shared" ca="1" si="146"/>
        <v>0</v>
      </c>
      <c r="CC236" s="7">
        <f>CA236-MAX($CA236:CA$258)</f>
        <v>0</v>
      </c>
      <c r="CD236" s="7" t="e">
        <f>(CA236-MAX($CA236:CA$258))/MAX($CA236:CA$258)</f>
        <v>#DIV/0!</v>
      </c>
    </row>
    <row r="237" spans="1:82" s="7" customFormat="1" x14ac:dyDescent="0.25">
      <c r="A237" s="6">
        <v>43906</v>
      </c>
      <c r="B237" s="8">
        <v>8.3490000000000002</v>
      </c>
      <c r="C237" s="8">
        <v>8.4870000000000001</v>
      </c>
      <c r="D237" s="8">
        <v>7.8760000000000003</v>
      </c>
      <c r="E237" s="8">
        <v>8.3759999999999994</v>
      </c>
      <c r="F237" s="9">
        <f t="shared" si="147"/>
        <v>-7.7228159083397641E-2</v>
      </c>
      <c r="G237" s="41"/>
      <c r="H237" s="9"/>
      <c r="I237" s="17"/>
      <c r="J237" s="8">
        <f ca="1">AVERAGE(E237:OFFSET(E237,$J$3-1,0))</f>
        <v>9.3217999999999996</v>
      </c>
      <c r="K237" s="8">
        <f ca="1">AVERAGE(E237:OFFSET(E237,$K$3-1,0))</f>
        <v>12.781166666666673</v>
      </c>
      <c r="M237" s="7">
        <f t="shared" ca="1" si="179"/>
        <v>0</v>
      </c>
      <c r="N237" s="7">
        <f t="shared" ca="1" si="148"/>
        <v>0</v>
      </c>
      <c r="O237" s="7">
        <f t="shared" ca="1" si="149"/>
        <v>0</v>
      </c>
      <c r="P237" s="7">
        <f t="shared" ca="1" si="189"/>
        <v>98</v>
      </c>
      <c r="R237" s="9">
        <f t="shared" ca="1" si="150"/>
        <v>0</v>
      </c>
      <c r="S237" s="8">
        <f t="shared" ca="1" si="151"/>
        <v>0</v>
      </c>
      <c r="T237" s="8"/>
      <c r="U237" s="9"/>
      <c r="V237" s="8"/>
      <c r="W237" s="8"/>
      <c r="X237" s="8"/>
      <c r="Y237" s="9"/>
      <c r="Z237" s="9"/>
      <c r="AA237" s="17"/>
      <c r="AB237" s="8">
        <f ca="1">E237*(2/($AB$3+1))+IF(AB238=0,AVERAGE(E238:OFFSET(E238,$AB$3-1,0))*(1-(2/($AB$3+1))),AB238*(1-(2/($AB$3+1))))</f>
        <v>9.2711105989737703</v>
      </c>
      <c r="AC237" s="42">
        <f ca="1">E237*(2/($AC$3+1))+IF(AC238=0,AVERAGE(E238:OFFSET(E238,$AC$3-1,0))*(1-(2/($AC$3+1))),AC238*(1-(2/($AC$3+1))))</f>
        <v>12.021329437883391</v>
      </c>
      <c r="AE237" s="7">
        <f t="shared" ca="1" si="180"/>
        <v>0</v>
      </c>
      <c r="AF237" s="7">
        <f t="shared" ca="1" si="156"/>
        <v>0</v>
      </c>
      <c r="AG237" s="7">
        <f t="shared" ca="1" si="157"/>
        <v>0</v>
      </c>
      <c r="AH237" s="7">
        <f t="shared" ca="1" si="190"/>
        <v>98</v>
      </c>
      <c r="AJ237" s="9">
        <f t="shared" ca="1" si="158"/>
        <v>0</v>
      </c>
      <c r="AK237" s="8">
        <f t="shared" ca="1" si="159"/>
        <v>0</v>
      </c>
      <c r="AL237" s="8">
        <f t="shared" ca="1" si="160"/>
        <v>0</v>
      </c>
      <c r="AM237" s="9">
        <f t="shared" ca="1" si="161"/>
        <v>0</v>
      </c>
      <c r="AN237" s="8"/>
      <c r="AO237" s="8">
        <f t="shared" ca="1" si="163"/>
        <v>0</v>
      </c>
      <c r="AP237" s="8">
        <f>AN237-MAX(AN237:$AN$258)</f>
        <v>0</v>
      </c>
      <c r="AQ237" s="9" t="e">
        <f>(AN237-MAX(AN237:$AN$258))/MAX(AN237:$AN$258)</f>
        <v>#DIV/0!</v>
      </c>
      <c r="AS237" s="8">
        <f t="shared" si="164"/>
        <v>-0.70100000000000051</v>
      </c>
      <c r="AT237" s="8">
        <f t="shared" si="181"/>
        <v>0</v>
      </c>
      <c r="AU237" s="8">
        <f t="shared" si="182"/>
        <v>0.70100000000000051</v>
      </c>
      <c r="AV237" s="8">
        <f ca="1">IF(AV238=0,AVERAGE(AT237:OFFSET(AT237,$AZ$3-1,0)),(AV238*($AZ$3-1)+AT237)/$AZ$3)</f>
        <v>5.4258599831995165E-2</v>
      </c>
      <c r="AW237" s="8">
        <f ca="1">IF(AW238=0,AVERAGE(AU237:OFFSET(AU237,$AZ$3-1,0)),(AW238*($AZ$3-1)+AU237)/$AZ$3)</f>
        <v>0.32228182327481997</v>
      </c>
      <c r="AX237" s="8">
        <f t="shared" ca="1" si="183"/>
        <v>0.16835761719557832</v>
      </c>
      <c r="AY237" s="8"/>
      <c r="AZ237" s="8">
        <f t="shared" ca="1" si="165"/>
        <v>14.409767584662049</v>
      </c>
      <c r="BB237" s="12">
        <f t="shared" ca="1" si="166"/>
        <v>0</v>
      </c>
      <c r="BC237" s="7">
        <f t="shared" ca="1" si="167"/>
        <v>0</v>
      </c>
      <c r="BD237" s="7">
        <f t="shared" ca="1" si="185"/>
        <v>0</v>
      </c>
      <c r="BE237" s="7">
        <f t="shared" ca="1" si="191"/>
        <v>98</v>
      </c>
      <c r="BG237" s="9">
        <f t="shared" ca="1" si="168"/>
        <v>0</v>
      </c>
      <c r="BH237" s="8">
        <f t="shared" ca="1" si="169"/>
        <v>0</v>
      </c>
      <c r="BI237" s="8">
        <f t="shared" ca="1" si="170"/>
        <v>0</v>
      </c>
      <c r="BJ237" s="9">
        <f t="shared" ca="1" si="171"/>
        <v>0</v>
      </c>
      <c r="BK237" s="8"/>
      <c r="BL237" s="8">
        <f t="shared" ca="1" si="173"/>
        <v>0</v>
      </c>
      <c r="BM237" s="8">
        <f>BK237-MAX(BK237:$BK$258)</f>
        <v>0</v>
      </c>
      <c r="BN237" s="9" t="e">
        <f>(BK237-MAX(BK237:$BK$258))/MAX(BK237:$BK$258)</f>
        <v>#DIV/0!</v>
      </c>
      <c r="BO237" s="17"/>
      <c r="BP237" s="8">
        <f t="shared" ca="1" si="174"/>
        <v>-34.674777725783812</v>
      </c>
      <c r="BR237" s="7">
        <f t="shared" ca="1" si="188"/>
        <v>0</v>
      </c>
      <c r="BS237" s="7">
        <f t="shared" ca="1" si="175"/>
        <v>0</v>
      </c>
      <c r="BT237" s="7">
        <f t="shared" ca="1" si="186"/>
        <v>0</v>
      </c>
      <c r="BU237" s="7">
        <f t="shared" ca="1" si="176"/>
        <v>98</v>
      </c>
      <c r="BW237" s="9">
        <f t="shared" ca="1" si="177"/>
        <v>0</v>
      </c>
      <c r="BX237" s="8">
        <f t="shared" ca="1" si="178"/>
        <v>0</v>
      </c>
      <c r="BY237" s="8">
        <f t="shared" ca="1" si="187"/>
        <v>0</v>
      </c>
      <c r="BZ237" s="9">
        <f t="shared" ca="1" si="184"/>
        <v>0</v>
      </c>
      <c r="CA237" s="8"/>
      <c r="CB237" s="8">
        <f t="shared" ca="1" si="146"/>
        <v>0</v>
      </c>
      <c r="CC237" s="7">
        <f>CA237-MAX($CA237:CA$258)</f>
        <v>0</v>
      </c>
      <c r="CD237" s="7" t="e">
        <f>(CA237-MAX($CA237:CA$258))/MAX($CA237:CA$258)</f>
        <v>#DIV/0!</v>
      </c>
    </row>
    <row r="238" spans="1:82" s="7" customFormat="1" x14ac:dyDescent="0.25">
      <c r="A238" s="6">
        <v>43903</v>
      </c>
      <c r="B238" s="8">
        <v>9.0719999999999992</v>
      </c>
      <c r="C238" s="8">
        <v>9.7620000000000005</v>
      </c>
      <c r="D238" s="8">
        <v>8.8059999999999992</v>
      </c>
      <c r="E238" s="8">
        <v>9.077</v>
      </c>
      <c r="F238" s="9">
        <f t="shared" si="147"/>
        <v>3.8796063172350737E-2</v>
      </c>
      <c r="G238" s="41"/>
      <c r="H238" s="9"/>
      <c r="I238" s="17"/>
      <c r="J238" s="8">
        <f ca="1">AVERAGE(E238:OFFSET(E238,$J$3-1,0))</f>
        <v>9.6617999999999995</v>
      </c>
      <c r="K238" s="8">
        <f ca="1">AVERAGE(E238:OFFSET(E238,$K$3-1,0))</f>
        <v>12.950833333333337</v>
      </c>
      <c r="M238" s="7">
        <f t="shared" ca="1" si="179"/>
        <v>0</v>
      </c>
      <c r="N238" s="7">
        <f t="shared" ca="1" si="148"/>
        <v>0</v>
      </c>
      <c r="O238" s="7">
        <f t="shared" ca="1" si="149"/>
        <v>0</v>
      </c>
      <c r="P238" s="7">
        <f t="shared" ca="1" si="189"/>
        <v>97</v>
      </c>
      <c r="R238" s="9">
        <f t="shared" ca="1" si="150"/>
        <v>0</v>
      </c>
      <c r="S238" s="8">
        <f t="shared" ca="1" si="151"/>
        <v>0</v>
      </c>
      <c r="T238" s="8"/>
      <c r="U238" s="9"/>
      <c r="V238" s="8"/>
      <c r="W238" s="8"/>
      <c r="X238" s="8"/>
      <c r="Y238" s="9"/>
      <c r="Z238" s="9"/>
      <c r="AA238" s="17"/>
      <c r="AB238" s="8">
        <f ca="1">E238*(2/($AB$3+1))+IF(AB239=0,AVERAGE(E239:OFFSET(E239,$AB$3-1,0))*(1-(2/($AB$3+1))),AB239*(1-(2/($AB$3+1))))</f>
        <v>9.7186658984606549</v>
      </c>
      <c r="AC238" s="42">
        <f ca="1">E238*(2/($AC$3+1))+IF(AC239=0,AVERAGE(E239:OFFSET(E239,$AC$3-1,0))*(1-(2/($AC$3+1))),AC239*(1-(2/($AC$3+1))))</f>
        <v>12.272731468082245</v>
      </c>
      <c r="AE238" s="7">
        <f t="shared" ca="1" si="180"/>
        <v>0</v>
      </c>
      <c r="AF238" s="7">
        <f t="shared" ca="1" si="156"/>
        <v>0</v>
      </c>
      <c r="AG238" s="7">
        <f t="shared" ca="1" si="157"/>
        <v>0</v>
      </c>
      <c r="AH238" s="7">
        <f t="shared" ca="1" si="190"/>
        <v>97</v>
      </c>
      <c r="AJ238" s="9">
        <f t="shared" ca="1" si="158"/>
        <v>0</v>
      </c>
      <c r="AK238" s="8">
        <f t="shared" ca="1" si="159"/>
        <v>0</v>
      </c>
      <c r="AL238" s="8">
        <f t="shared" ca="1" si="160"/>
        <v>0</v>
      </c>
      <c r="AM238" s="9">
        <f t="shared" ca="1" si="161"/>
        <v>0</v>
      </c>
      <c r="AN238" s="8"/>
      <c r="AO238" s="8">
        <f t="shared" ca="1" si="163"/>
        <v>0</v>
      </c>
      <c r="AP238" s="8">
        <f>AN238-MAX(AN238:$AN$258)</f>
        <v>0</v>
      </c>
      <c r="AQ238" s="9" t="e">
        <f>(AN238-MAX(AN238:$AN$258))/MAX(AN238:$AN$258)</f>
        <v>#DIV/0!</v>
      </c>
      <c r="AS238" s="8">
        <f t="shared" si="164"/>
        <v>0.33900000000000041</v>
      </c>
      <c r="AT238" s="8">
        <f t="shared" si="181"/>
        <v>0.33900000000000041</v>
      </c>
      <c r="AU238" s="8">
        <f t="shared" si="182"/>
        <v>0</v>
      </c>
      <c r="AV238" s="8">
        <f ca="1">IF(AV239=0,AVERAGE(AT238:OFFSET(AT238,$AZ$3-1,0)),(AV239*($AZ$3-1)+AT238)/$AZ$3)</f>
        <v>5.8432338280610181E-2</v>
      </c>
      <c r="AW238" s="8">
        <f ca="1">IF(AW239=0,AVERAGE(AU238:OFFSET(AU238,$AZ$3-1,0)),(AW239*($AZ$3-1)+AU238)/$AZ$3)</f>
        <v>0.29314965583442143</v>
      </c>
      <c r="AX238" s="8">
        <f t="shared" ca="1" si="183"/>
        <v>0.19932596582550413</v>
      </c>
      <c r="AY238" s="8"/>
      <c r="AZ238" s="8">
        <f t="shared" ca="1" si="165"/>
        <v>16.619832431319608</v>
      </c>
      <c r="BB238" s="12">
        <f t="shared" ca="1" si="166"/>
        <v>0</v>
      </c>
      <c r="BC238" s="7">
        <f t="shared" ca="1" si="167"/>
        <v>0</v>
      </c>
      <c r="BD238" s="7">
        <f t="shared" ca="1" si="185"/>
        <v>0</v>
      </c>
      <c r="BE238" s="7">
        <f t="shared" ca="1" si="191"/>
        <v>97</v>
      </c>
      <c r="BG238" s="9">
        <f t="shared" ca="1" si="168"/>
        <v>0</v>
      </c>
      <c r="BH238" s="8">
        <f t="shared" ca="1" si="169"/>
        <v>0</v>
      </c>
      <c r="BI238" s="8">
        <f t="shared" ca="1" si="170"/>
        <v>0</v>
      </c>
      <c r="BJ238" s="9">
        <f t="shared" ca="1" si="171"/>
        <v>0</v>
      </c>
      <c r="BK238" s="8"/>
      <c r="BL238" s="8">
        <f t="shared" ca="1" si="173"/>
        <v>0</v>
      </c>
      <c r="BM238" s="8">
        <f>BK238-MAX(BK238:$BK$258)</f>
        <v>0</v>
      </c>
      <c r="BN238" s="9" t="e">
        <f>(BK238-MAX(BK238:$BK$258))/MAX(BK238:$BK$258)</f>
        <v>#DIV/0!</v>
      </c>
      <c r="BO238" s="17"/>
      <c r="BP238" s="8">
        <f t="shared" ca="1" si="174"/>
        <v>-32.170079210880289</v>
      </c>
      <c r="BR238" s="7">
        <f t="shared" ca="1" si="188"/>
        <v>0</v>
      </c>
      <c r="BS238" s="7">
        <f t="shared" ca="1" si="175"/>
        <v>0</v>
      </c>
      <c r="BT238" s="7">
        <f t="shared" ca="1" si="186"/>
        <v>0</v>
      </c>
      <c r="BU238" s="7">
        <f t="shared" ca="1" si="176"/>
        <v>97</v>
      </c>
      <c r="BW238" s="9">
        <f t="shared" ca="1" si="177"/>
        <v>0</v>
      </c>
      <c r="BX238" s="8">
        <f t="shared" ca="1" si="178"/>
        <v>0</v>
      </c>
      <c r="BY238" s="8">
        <f t="shared" ca="1" si="187"/>
        <v>0</v>
      </c>
      <c r="BZ238" s="9">
        <f t="shared" ca="1" si="184"/>
        <v>0</v>
      </c>
      <c r="CA238" s="8"/>
      <c r="CB238" s="8">
        <f t="shared" ca="1" si="146"/>
        <v>0</v>
      </c>
      <c r="CC238" s="7">
        <f>CA238-MAX($CA238:CA$258)</f>
        <v>0</v>
      </c>
      <c r="CD238" s="7" t="e">
        <f>(CA238-MAX($CA238:CA$258))/MAX($CA238:CA$258)</f>
        <v>#DIV/0!</v>
      </c>
    </row>
    <row r="239" spans="1:82" s="7" customFormat="1" x14ac:dyDescent="0.25">
      <c r="A239" s="6">
        <v>43902</v>
      </c>
      <c r="B239" s="8">
        <v>9.6839999999999993</v>
      </c>
      <c r="C239" s="8">
        <v>9.766</v>
      </c>
      <c r="D239" s="8">
        <v>8.6989999999999998</v>
      </c>
      <c r="E239" s="8">
        <v>8.7379999999999995</v>
      </c>
      <c r="F239" s="9">
        <f t="shared" si="147"/>
        <v>-0.14933800623052962</v>
      </c>
      <c r="G239" s="41"/>
      <c r="H239" s="9"/>
      <c r="I239" s="17"/>
      <c r="J239" s="8">
        <f ca="1">AVERAGE(E239:OFFSET(E239,$J$3-1,0))</f>
        <v>10.108000000000001</v>
      </c>
      <c r="K239" s="8">
        <f ca="1">AVERAGE(E239:OFFSET(E239,$K$3-1,0))</f>
        <v>13.098000000000004</v>
      </c>
      <c r="M239" s="7">
        <f t="shared" ca="1" si="179"/>
        <v>0</v>
      </c>
      <c r="N239" s="7">
        <f t="shared" ca="1" si="148"/>
        <v>0</v>
      </c>
      <c r="O239" s="7">
        <f t="shared" ca="1" si="149"/>
        <v>0</v>
      </c>
      <c r="P239" s="7">
        <f t="shared" ca="1" si="189"/>
        <v>96</v>
      </c>
      <c r="R239" s="9">
        <f t="shared" ca="1" si="150"/>
        <v>0</v>
      </c>
      <c r="S239" s="8">
        <f t="shared" ca="1" si="151"/>
        <v>0</v>
      </c>
      <c r="T239" s="8"/>
      <c r="U239" s="9"/>
      <c r="V239" s="8"/>
      <c r="W239" s="8"/>
      <c r="X239" s="8"/>
      <c r="Y239" s="9"/>
      <c r="Z239" s="9"/>
      <c r="AA239" s="17"/>
      <c r="AB239" s="8">
        <f ca="1">E239*(2/($AB$3+1))+IF(AB240=0,AVERAGE(E240:OFFSET(E240,$AB$3-1,0))*(1-(2/($AB$3+1))),AB240*(1-(2/($AB$3+1))))</f>
        <v>10.039498847690982</v>
      </c>
      <c r="AC239" s="42">
        <f ca="1">E239*(2/($AC$3+1))+IF(AC240=0,AVERAGE(E240:OFFSET(E240,$AC$3-1,0))*(1-(2/($AC$3+1))),AC240*(1-(2/($AC$3+1))))</f>
        <v>12.493126741743088</v>
      </c>
      <c r="AE239" s="7">
        <f t="shared" ca="1" si="180"/>
        <v>0</v>
      </c>
      <c r="AF239" s="7">
        <f t="shared" ca="1" si="156"/>
        <v>0</v>
      </c>
      <c r="AG239" s="7">
        <f t="shared" ca="1" si="157"/>
        <v>0</v>
      </c>
      <c r="AH239" s="7">
        <f t="shared" ca="1" si="190"/>
        <v>96</v>
      </c>
      <c r="AJ239" s="9">
        <f t="shared" ca="1" si="158"/>
        <v>0</v>
      </c>
      <c r="AK239" s="8">
        <f t="shared" ca="1" si="159"/>
        <v>0</v>
      </c>
      <c r="AL239" s="8">
        <f t="shared" ca="1" si="160"/>
        <v>0</v>
      </c>
      <c r="AM239" s="9">
        <f t="shared" ca="1" si="161"/>
        <v>0</v>
      </c>
      <c r="AN239" s="8"/>
      <c r="AO239" s="8">
        <f t="shared" ca="1" si="163"/>
        <v>0</v>
      </c>
      <c r="AP239" s="8">
        <f>AN239-MAX(AN239:$AN$258)</f>
        <v>0</v>
      </c>
      <c r="AQ239" s="9" t="e">
        <f>(AN239-MAX(AN239:$AN$258))/MAX(AN239:$AN$258)</f>
        <v>#DIV/0!</v>
      </c>
      <c r="AS239" s="8">
        <f t="shared" si="164"/>
        <v>-1.5340000000000007</v>
      </c>
      <c r="AT239" s="8">
        <f t="shared" si="181"/>
        <v>0</v>
      </c>
      <c r="AU239" s="8">
        <f t="shared" si="182"/>
        <v>1.5340000000000007</v>
      </c>
      <c r="AV239" s="8">
        <f ca="1">IF(AV240=0,AVERAGE(AT239:OFFSET(AT239,$AZ$3-1,0)),(AV240*($AZ$3-1)+AT239)/$AZ$3)</f>
        <v>3.6850210456041699E-2</v>
      </c>
      <c r="AW239" s="8">
        <f ca="1">IF(AW240=0,AVERAGE(AU239:OFFSET(AU239,$AZ$3-1,0)),(AW240*($AZ$3-1)+AU239)/$AZ$3)</f>
        <v>0.31569962936014612</v>
      </c>
      <c r="AX239" s="8">
        <f t="shared" ca="1" si="183"/>
        <v>0.11672554234773411</v>
      </c>
      <c r="AY239" s="8"/>
      <c r="AZ239" s="8">
        <f t="shared" ca="1" si="165"/>
        <v>10.452482541264132</v>
      </c>
      <c r="BB239" s="12">
        <f t="shared" ca="1" si="166"/>
        <v>0</v>
      </c>
      <c r="BC239" s="7">
        <f t="shared" ca="1" si="167"/>
        <v>0</v>
      </c>
      <c r="BD239" s="7">
        <f t="shared" ca="1" si="185"/>
        <v>0</v>
      </c>
      <c r="BE239" s="7">
        <f t="shared" ca="1" si="191"/>
        <v>96</v>
      </c>
      <c r="BG239" s="9">
        <f t="shared" ca="1" si="168"/>
        <v>0</v>
      </c>
      <c r="BH239" s="8">
        <f t="shared" ca="1" si="169"/>
        <v>0</v>
      </c>
      <c r="BI239" s="8">
        <f t="shared" ca="1" si="170"/>
        <v>0</v>
      </c>
      <c r="BJ239" s="9">
        <f t="shared" ca="1" si="171"/>
        <v>0</v>
      </c>
      <c r="BK239" s="8"/>
      <c r="BL239" s="8">
        <f t="shared" ca="1" si="173"/>
        <v>0</v>
      </c>
      <c r="BM239" s="8">
        <f>BK239-MAX(BK239:$BK$258)</f>
        <v>0</v>
      </c>
      <c r="BN239" s="9" t="e">
        <f>(BK239-MAX(BK239:$BK$258))/MAX(BK239:$BK$258)</f>
        <v>#DIV/0!</v>
      </c>
      <c r="BO239" s="17"/>
      <c r="BP239" s="8">
        <f t="shared" ca="1" si="174"/>
        <v>-34.625168337572951</v>
      </c>
      <c r="BR239" s="7">
        <f t="shared" ca="1" si="188"/>
        <v>0</v>
      </c>
      <c r="BS239" s="7">
        <f t="shared" ca="1" si="175"/>
        <v>0</v>
      </c>
      <c r="BT239" s="7">
        <f t="shared" ca="1" si="186"/>
        <v>0</v>
      </c>
      <c r="BU239" s="7">
        <f t="shared" ca="1" si="176"/>
        <v>96</v>
      </c>
      <c r="BW239" s="9">
        <f t="shared" ca="1" si="177"/>
        <v>0</v>
      </c>
      <c r="BX239" s="8">
        <f t="shared" ca="1" si="178"/>
        <v>0</v>
      </c>
      <c r="BY239" s="8">
        <f t="shared" ca="1" si="187"/>
        <v>0</v>
      </c>
      <c r="BZ239" s="9">
        <f t="shared" ca="1" si="184"/>
        <v>0</v>
      </c>
      <c r="CA239" s="8"/>
      <c r="CB239" s="8">
        <f t="shared" ca="1" si="146"/>
        <v>0</v>
      </c>
      <c r="CC239" s="7">
        <f>CA239-MAX($CA239:CA$258)</f>
        <v>0</v>
      </c>
      <c r="CD239" s="7" t="e">
        <f>(CA239-MAX($CA239:CA$258))/MAX($CA239:CA$258)</f>
        <v>#DIV/0!</v>
      </c>
    </row>
    <row r="240" spans="1:82" s="7" customFormat="1" x14ac:dyDescent="0.25">
      <c r="A240" s="6">
        <v>43901</v>
      </c>
      <c r="B240" s="8">
        <v>10.31</v>
      </c>
      <c r="C240" s="8">
        <v>10.587999999999999</v>
      </c>
      <c r="D240" s="8">
        <v>10.103999999999999</v>
      </c>
      <c r="E240" s="8">
        <v>10.272</v>
      </c>
      <c r="F240" s="9">
        <f t="shared" si="147"/>
        <v>1.2418687167356612E-2</v>
      </c>
      <c r="G240" s="41"/>
      <c r="H240" s="9"/>
      <c r="I240" s="17"/>
      <c r="J240" s="8">
        <f ca="1">AVERAGE(E240:OFFSET(E240,$J$3-1,0))</f>
        <v>10.7052</v>
      </c>
      <c r="K240" s="8">
        <f ca="1">AVERAGE(E240:OFFSET(E240,$K$3-1,0))</f>
        <v>13.263066666666669</v>
      </c>
      <c r="M240" s="7">
        <f t="shared" ca="1" si="179"/>
        <v>0</v>
      </c>
      <c r="N240" s="7">
        <f t="shared" ca="1" si="148"/>
        <v>0</v>
      </c>
      <c r="O240" s="7">
        <f t="shared" ca="1" si="149"/>
        <v>0</v>
      </c>
      <c r="P240" s="7">
        <f ca="1">IF(M240=1,0,P241+1)</f>
        <v>95</v>
      </c>
      <c r="R240" s="9">
        <f t="shared" ca="1" si="150"/>
        <v>0</v>
      </c>
      <c r="S240" s="8">
        <f t="shared" ca="1" si="151"/>
        <v>0</v>
      </c>
      <c r="T240" s="8"/>
      <c r="U240" s="9"/>
      <c r="V240" s="8"/>
      <c r="W240" s="8"/>
      <c r="X240" s="8"/>
      <c r="Y240" s="9"/>
      <c r="Z240" s="9"/>
      <c r="AA240" s="17"/>
      <c r="AB240" s="8">
        <f ca="1">E240*(2/($AB$3+1))+IF(AB241=0,AVERAGE(E241:OFFSET(E241,$AB$3-1,0))*(1-(2/($AB$3+1))),AB241*(1-(2/($AB$3+1))))</f>
        <v>10.690248271536472</v>
      </c>
      <c r="AC240" s="42">
        <f ca="1">E240*(2/($AC$3+1))+IF(AC241=0,AVERAGE(E241:OFFSET(E241,$AC$3-1,0))*(1-(2/($AC$3+1))),AC241*(1-(2/($AC$3+1))))</f>
        <v>12.752100999794337</v>
      </c>
      <c r="AE240" s="7">
        <f t="shared" ca="1" si="180"/>
        <v>0</v>
      </c>
      <c r="AF240" s="7">
        <f t="shared" ca="1" si="156"/>
        <v>0</v>
      </c>
      <c r="AG240" s="7">
        <f t="shared" ca="1" si="157"/>
        <v>0</v>
      </c>
      <c r="AH240" s="7">
        <f t="shared" ca="1" si="190"/>
        <v>95</v>
      </c>
      <c r="AJ240" s="9">
        <f t="shared" ca="1" si="158"/>
        <v>0</v>
      </c>
      <c r="AK240" s="8">
        <f t="shared" ca="1" si="159"/>
        <v>0</v>
      </c>
      <c r="AL240" s="8">
        <f t="shared" ca="1" si="160"/>
        <v>0</v>
      </c>
      <c r="AM240" s="9">
        <f t="shared" ca="1" si="161"/>
        <v>0</v>
      </c>
      <c r="AN240" s="8"/>
      <c r="AO240" s="8">
        <f t="shared" ca="1" si="163"/>
        <v>0</v>
      </c>
      <c r="AP240" s="8">
        <f>AN240-MAX(AN240:$AN$258)</f>
        <v>0</v>
      </c>
      <c r="AQ240" s="9" t="e">
        <f>(AN240-MAX(AN240:$AN$258))/MAX(AN240:$AN$258)</f>
        <v>#DIV/0!</v>
      </c>
      <c r="AS240" s="8">
        <f t="shared" si="164"/>
        <v>0.12599999999999945</v>
      </c>
      <c r="AT240" s="8">
        <f t="shared" si="181"/>
        <v>0.12599999999999945</v>
      </c>
      <c r="AU240" s="8">
        <f t="shared" si="182"/>
        <v>0</v>
      </c>
      <c r="AV240" s="8">
        <f ca="1">IF(AV241=0,AVERAGE(AT240:OFFSET(AT240,$AZ$3-1,0)),(AV241*($AZ$3-1)+AT240)/$AZ$3)</f>
        <v>3.9684842029583368E-2</v>
      </c>
      <c r="AW240" s="8">
        <f ca="1">IF(AW241=0,AVERAGE(AU240:OFFSET(AU240,$AZ$3-1,0)),(AW241*($AZ$3-1)+AU240)/$AZ$3)</f>
        <v>0.2219842162340035</v>
      </c>
      <c r="AX240" s="8">
        <f t="shared" ca="1" si="183"/>
        <v>0.17877326011210545</v>
      </c>
      <c r="AY240" s="8"/>
      <c r="AZ240" s="8">
        <f t="shared" ca="1" si="165"/>
        <v>15.166043051833697</v>
      </c>
      <c r="BB240" s="12">
        <f t="shared" ca="1" si="166"/>
        <v>0</v>
      </c>
      <c r="BC240" s="7">
        <f t="shared" ca="1" si="167"/>
        <v>0</v>
      </c>
      <c r="BD240" s="7">
        <f t="shared" ca="1" si="185"/>
        <v>0</v>
      </c>
      <c r="BE240" s="7">
        <f t="shared" ca="1" si="191"/>
        <v>95</v>
      </c>
      <c r="BG240" s="9">
        <f t="shared" ca="1" si="168"/>
        <v>0</v>
      </c>
      <c r="BH240" s="8">
        <f t="shared" ca="1" si="169"/>
        <v>0</v>
      </c>
      <c r="BI240" s="8">
        <f t="shared" ca="1" si="170"/>
        <v>0</v>
      </c>
      <c r="BJ240" s="9">
        <f t="shared" ca="1" si="171"/>
        <v>0</v>
      </c>
      <c r="BK240" s="8"/>
      <c r="BL240" s="8">
        <f t="shared" ca="1" si="173"/>
        <v>0</v>
      </c>
      <c r="BM240" s="8">
        <f>BK240-MAX(BK240:$BK$258)</f>
        <v>0</v>
      </c>
      <c r="BN240" s="9" t="e">
        <f>(BK240-MAX(BK240:$BK$258))/MAX(BK240:$BK$258)</f>
        <v>#DIV/0!</v>
      </c>
      <c r="BO240" s="17"/>
      <c r="BP240" s="8">
        <f t="shared" ca="1" si="174"/>
        <v>-25.207514198339886</v>
      </c>
      <c r="BR240" s="7">
        <f t="shared" ca="1" si="188"/>
        <v>0</v>
      </c>
      <c r="BS240" s="7">
        <f t="shared" ca="1" si="175"/>
        <v>0</v>
      </c>
      <c r="BT240" s="7">
        <f t="shared" ca="1" si="186"/>
        <v>0</v>
      </c>
      <c r="BU240" s="7">
        <f t="shared" ca="1" si="176"/>
        <v>95</v>
      </c>
      <c r="BW240" s="9">
        <f t="shared" ca="1" si="177"/>
        <v>0</v>
      </c>
      <c r="BX240" s="8">
        <f t="shared" ca="1" si="178"/>
        <v>0</v>
      </c>
      <c r="BY240" s="8">
        <f t="shared" ca="1" si="187"/>
        <v>0</v>
      </c>
      <c r="BZ240" s="9">
        <f t="shared" ca="1" si="184"/>
        <v>0</v>
      </c>
      <c r="CA240" s="8"/>
      <c r="CB240" s="8">
        <f t="shared" ca="1" si="146"/>
        <v>0</v>
      </c>
      <c r="CC240" s="7">
        <f>CA240-MAX($CA240:CA$258)</f>
        <v>0</v>
      </c>
      <c r="CD240" s="7" t="e">
        <f>(CA240-MAX($CA240:CA$258))/MAX($CA240:CA$258)</f>
        <v>#DIV/0!</v>
      </c>
    </row>
    <row r="241" spans="1:82" s="7" customFormat="1" x14ac:dyDescent="0.25">
      <c r="A241" s="6">
        <v>43900</v>
      </c>
      <c r="B241" s="8">
        <v>10.214</v>
      </c>
      <c r="C241" s="8">
        <v>10.76</v>
      </c>
      <c r="D241" s="8">
        <v>10.06</v>
      </c>
      <c r="E241" s="8">
        <v>10.146000000000001</v>
      </c>
      <c r="F241" s="9">
        <f t="shared" si="147"/>
        <v>6.9472012703453156E-3</v>
      </c>
      <c r="G241" s="41"/>
      <c r="H241" s="9"/>
      <c r="I241" s="17"/>
      <c r="J241" s="8">
        <f ca="1">AVERAGE(E241:OFFSET(E241,$J$3-1,0))</f>
        <v>11.0624</v>
      </c>
      <c r="K241" s="8">
        <f ca="1">AVERAGE(E241:OFFSET(E241,$K$3-1,0))</f>
        <v>13.38006666666667</v>
      </c>
      <c r="M241" s="7">
        <f t="shared" ca="1" si="179"/>
        <v>0</v>
      </c>
      <c r="N241" s="7">
        <f t="shared" ca="1" si="148"/>
        <v>0</v>
      </c>
      <c r="O241" s="7">
        <f t="shared" ca="1" si="149"/>
        <v>0</v>
      </c>
      <c r="P241" s="7">
        <f t="shared" ca="1" si="189"/>
        <v>94</v>
      </c>
      <c r="R241" s="9">
        <f t="shared" ca="1" si="150"/>
        <v>0</v>
      </c>
      <c r="S241" s="8">
        <f t="shared" ca="1" si="151"/>
        <v>0</v>
      </c>
      <c r="T241" s="8"/>
      <c r="U241" s="9"/>
      <c r="V241" s="8"/>
      <c r="W241" s="8"/>
      <c r="X241" s="8"/>
      <c r="Y241" s="9"/>
      <c r="Z241" s="9"/>
      <c r="AA241" s="17"/>
      <c r="AB241" s="8">
        <f ca="1">E241*(2/($AB$3+1))+IF(AB242=0,AVERAGE(E242:OFFSET(E242,$AB$3-1,0))*(1-(2/($AB$3+1))),AB242*(1-(2/($AB$3+1))))</f>
        <v>10.899372407304707</v>
      </c>
      <c r="AC241" s="42">
        <f ca="1">E241*(2/($AC$3+1))+IF(AC242=0,AVERAGE(E242:OFFSET(E242,$AC$3-1,0))*(1-(2/($AC$3+1))),AC242*(1-(2/($AC$3+1))))</f>
        <v>12.923142448056016</v>
      </c>
      <c r="AE241" s="7">
        <f t="shared" ca="1" si="180"/>
        <v>0</v>
      </c>
      <c r="AF241" s="7">
        <f t="shared" ca="1" si="156"/>
        <v>0</v>
      </c>
      <c r="AG241" s="7">
        <f t="shared" ca="1" si="157"/>
        <v>0</v>
      </c>
      <c r="AH241" s="7">
        <f t="shared" ca="1" si="190"/>
        <v>94</v>
      </c>
      <c r="AJ241" s="9">
        <f t="shared" ca="1" si="158"/>
        <v>0</v>
      </c>
      <c r="AK241" s="8">
        <f t="shared" ca="1" si="159"/>
        <v>0</v>
      </c>
      <c r="AL241" s="8">
        <f t="shared" ca="1" si="160"/>
        <v>0</v>
      </c>
      <c r="AM241" s="9">
        <f t="shared" ca="1" si="161"/>
        <v>0</v>
      </c>
      <c r="AN241" s="8"/>
      <c r="AO241" s="8">
        <f t="shared" ca="1" si="163"/>
        <v>0</v>
      </c>
      <c r="AP241" s="8">
        <f>AN241-MAX(AN241:$AN$258)</f>
        <v>0</v>
      </c>
      <c r="AQ241" s="9" t="e">
        <f>(AN241-MAX(AN241:$AN$258))/MAX(AN241:$AN$258)</f>
        <v>#DIV/0!</v>
      </c>
      <c r="AS241" s="8">
        <f t="shared" si="164"/>
        <v>7.0000000000000284E-2</v>
      </c>
      <c r="AT241" s="8">
        <f t="shared" si="181"/>
        <v>7.0000000000000284E-2</v>
      </c>
      <c r="AU241" s="8">
        <f t="shared" si="182"/>
        <v>0</v>
      </c>
      <c r="AV241" s="8">
        <f ca="1">IF(AV242=0,AVERAGE(AT241:OFFSET(AT241,$AZ$3-1,0)),(AV242*($AZ$3-1)+AT241)/$AZ$3)</f>
        <v>3.3045214493397514E-2</v>
      </c>
      <c r="AW241" s="8">
        <f ca="1">IF(AW242=0,AVERAGE(AU241:OFFSET(AU241,$AZ$3-1,0)),(AW242*($AZ$3-1)+AU241)/$AZ$3)</f>
        <v>0.23905992517508068</v>
      </c>
      <c r="AX241" s="8">
        <f t="shared" ca="1" si="183"/>
        <v>0.13822983701344396</v>
      </c>
      <c r="AY241" s="8"/>
      <c r="AZ241" s="8">
        <f t="shared" ca="1" si="165"/>
        <v>12.144281630864626</v>
      </c>
      <c r="BB241" s="12">
        <f t="shared" ca="1" si="166"/>
        <v>0</v>
      </c>
      <c r="BC241" s="7">
        <f t="shared" ca="1" si="167"/>
        <v>0</v>
      </c>
      <c r="BD241" s="7">
        <f t="shared" ca="1" si="185"/>
        <v>0</v>
      </c>
      <c r="BE241" s="7">
        <f t="shared" ca="1" si="191"/>
        <v>94</v>
      </c>
      <c r="BG241" s="9">
        <f t="shared" ca="1" si="168"/>
        <v>0</v>
      </c>
      <c r="BH241" s="8">
        <f t="shared" ca="1" si="169"/>
        <v>0</v>
      </c>
      <c r="BI241" s="8">
        <f t="shared" ca="1" si="170"/>
        <v>0</v>
      </c>
      <c r="BJ241" s="9">
        <f t="shared" ca="1" si="171"/>
        <v>0</v>
      </c>
      <c r="BK241" s="8"/>
      <c r="BL241" s="8">
        <f t="shared" ca="1" si="173"/>
        <v>0</v>
      </c>
      <c r="BM241" s="8">
        <f>BK241-MAX(BK241:$BK$258)</f>
        <v>0</v>
      </c>
      <c r="BN241" s="9" t="e">
        <f>(BK241-MAX(BK241:$BK$258))/MAX(BK241:$BK$258)</f>
        <v>#DIV/0!</v>
      </c>
      <c r="BO241" s="17"/>
      <c r="BP241" s="8">
        <f t="shared" ca="1" si="174"/>
        <v>-29.068791946308725</v>
      </c>
      <c r="BR241" s="7">
        <f t="shared" ca="1" si="188"/>
        <v>0</v>
      </c>
      <c r="BS241" s="7">
        <f t="shared" ca="1" si="175"/>
        <v>0</v>
      </c>
      <c r="BT241" s="7">
        <f t="shared" ca="1" si="186"/>
        <v>0</v>
      </c>
      <c r="BU241" s="7">
        <f t="shared" ca="1" si="176"/>
        <v>94</v>
      </c>
      <c r="BW241" s="9">
        <f t="shared" ca="1" si="177"/>
        <v>0</v>
      </c>
      <c r="BX241" s="8">
        <f t="shared" ca="1" si="178"/>
        <v>0</v>
      </c>
      <c r="BY241" s="8">
        <f t="shared" ca="1" si="187"/>
        <v>0</v>
      </c>
      <c r="BZ241" s="9">
        <f t="shared" ca="1" si="184"/>
        <v>0</v>
      </c>
      <c r="CA241" s="8"/>
      <c r="CB241" s="8">
        <f t="shared" ca="1" si="146"/>
        <v>0</v>
      </c>
      <c r="CC241" s="7">
        <f>CA241-MAX($CA241:CA$258)</f>
        <v>0</v>
      </c>
      <c r="CD241" s="7" t="e">
        <f>(CA241-MAX($CA241:CA$258))/MAX($CA241:CA$258)</f>
        <v>#DIV/0!</v>
      </c>
    </row>
    <row r="242" spans="1:82" s="7" customFormat="1" x14ac:dyDescent="0.25">
      <c r="A242" s="6">
        <v>43899</v>
      </c>
      <c r="B242" s="8">
        <v>10.103999999999999</v>
      </c>
      <c r="C242" s="8">
        <v>10.6</v>
      </c>
      <c r="D242" s="8">
        <v>9.9510000000000005</v>
      </c>
      <c r="E242" s="8">
        <v>10.076000000000001</v>
      </c>
      <c r="F242" s="9">
        <f t="shared" si="147"/>
        <v>-0.1089494163424124</v>
      </c>
      <c r="G242" s="41"/>
      <c r="H242" s="9"/>
      <c r="I242" s="17"/>
      <c r="J242" s="8">
        <f ca="1">AVERAGE(E242:OFFSET(E242,$J$3-1,0))</f>
        <v>11.442000000000002</v>
      </c>
      <c r="K242" s="8">
        <f ca="1">AVERAGE(E242:OFFSET(E242,$K$3-1,0))</f>
        <v>13.498933333333333</v>
      </c>
      <c r="M242" s="7">
        <f t="shared" ca="1" si="179"/>
        <v>0</v>
      </c>
      <c r="N242" s="7">
        <f t="shared" ca="1" si="148"/>
        <v>0</v>
      </c>
      <c r="O242" s="7">
        <f t="shared" ca="1" si="149"/>
        <v>0</v>
      </c>
      <c r="P242" s="7">
        <f t="shared" ca="1" si="189"/>
        <v>93</v>
      </c>
      <c r="R242" s="9">
        <f t="shared" ca="1" si="150"/>
        <v>0</v>
      </c>
      <c r="S242" s="8">
        <f t="shared" ca="1" si="151"/>
        <v>0</v>
      </c>
      <c r="T242" s="8"/>
      <c r="U242" s="9"/>
      <c r="V242" s="8"/>
      <c r="W242" s="8"/>
      <c r="X242" s="8"/>
      <c r="Y242" s="9"/>
      <c r="Z242" s="9"/>
      <c r="AA242" s="17"/>
      <c r="AB242" s="8">
        <f ca="1">E242*(2/($AB$3+1))+IF(AB243=0,AVERAGE(E243:OFFSET(E243,$AB$3-1,0))*(1-(2/($AB$3+1))),AB243*(1-(2/($AB$3+1))))</f>
        <v>11.276058610957058</v>
      </c>
      <c r="AC242" s="42">
        <f ca="1">E242*(2/($AC$3+1))+IF(AC243=0,AVERAGE(E243:OFFSET(E243,$AC$3-1,0))*(1-(2/($AC$3+1))),AC243*(1-(2/($AC$3+1))))</f>
        <v>13.114669513439187</v>
      </c>
      <c r="AE242" s="7">
        <f t="shared" ca="1" si="180"/>
        <v>0</v>
      </c>
      <c r="AF242" s="7">
        <f t="shared" ca="1" si="156"/>
        <v>0</v>
      </c>
      <c r="AG242" s="7">
        <f t="shared" ca="1" si="157"/>
        <v>0</v>
      </c>
      <c r="AH242" s="7">
        <f t="shared" ca="1" si="190"/>
        <v>93</v>
      </c>
      <c r="AJ242" s="9">
        <f t="shared" ca="1" si="158"/>
        <v>0</v>
      </c>
      <c r="AK242" s="8">
        <f t="shared" ca="1" si="159"/>
        <v>0</v>
      </c>
      <c r="AL242" s="8">
        <f t="shared" ca="1" si="160"/>
        <v>0</v>
      </c>
      <c r="AM242" s="9">
        <f t="shared" ca="1" si="161"/>
        <v>0</v>
      </c>
      <c r="AN242" s="8"/>
      <c r="AO242" s="8">
        <f t="shared" ca="1" si="163"/>
        <v>0</v>
      </c>
      <c r="AP242" s="8">
        <f>AN242-MAX(AN242:$AN$258)</f>
        <v>0</v>
      </c>
      <c r="AQ242" s="9" t="e">
        <f>(AN242-MAX(AN242:$AN$258))/MAX(AN242:$AN$258)</f>
        <v>#DIV/0!</v>
      </c>
      <c r="AS242" s="8">
        <f t="shared" si="164"/>
        <v>-1.2319999999999993</v>
      </c>
      <c r="AT242" s="8">
        <f t="shared" si="181"/>
        <v>0</v>
      </c>
      <c r="AU242" s="8">
        <f t="shared" si="182"/>
        <v>1.2319999999999993</v>
      </c>
      <c r="AV242" s="8">
        <f ca="1">IF(AV243=0,AVERAGE(AT242:OFFSET(AT242,$AZ$3-1,0)),(AV243*($AZ$3-1)+AT242)/$AZ$3)</f>
        <v>3.0202538685197299E-2</v>
      </c>
      <c r="AW242" s="8">
        <f ca="1">IF(AW243=0,AVERAGE(AU242:OFFSET(AU242,$AZ$3-1,0)),(AW243*($AZ$3-1)+AU242)/$AZ$3)</f>
        <v>0.25744915018854841</v>
      </c>
      <c r="AX242" s="8">
        <f t="shared" ca="1" si="183"/>
        <v>0.11731457906572161</v>
      </c>
      <c r="AY242" s="8"/>
      <c r="AZ242" s="8">
        <f t="shared" ca="1" si="165"/>
        <v>10.499691068545602</v>
      </c>
      <c r="BB242" s="12">
        <f t="shared" ca="1" si="166"/>
        <v>0</v>
      </c>
      <c r="BC242" s="7">
        <f t="shared" ca="1" si="167"/>
        <v>0</v>
      </c>
      <c r="BD242" s="7">
        <f t="shared" ca="1" si="185"/>
        <v>0</v>
      </c>
      <c r="BE242" s="7">
        <f t="shared" ca="1" si="191"/>
        <v>93</v>
      </c>
      <c r="BG242" s="9">
        <f t="shared" ca="1" si="168"/>
        <v>0</v>
      </c>
      <c r="BH242" s="8">
        <f t="shared" ca="1" si="169"/>
        <v>0</v>
      </c>
      <c r="BI242" s="8">
        <f t="shared" ca="1" si="170"/>
        <v>0</v>
      </c>
      <c r="BJ242" s="9">
        <f t="shared" ca="1" si="171"/>
        <v>0</v>
      </c>
      <c r="BK242" s="8"/>
      <c r="BL242" s="8">
        <f t="shared" ca="1" si="173"/>
        <v>0</v>
      </c>
      <c r="BM242" s="8">
        <f>BK242-MAX(BK242:$BK$258)</f>
        <v>0</v>
      </c>
      <c r="BN242" s="9" t="e">
        <f>(BK242-MAX(BK242:$BK$258))/MAX(BK242:$BK$258)</f>
        <v>#DIV/0!</v>
      </c>
      <c r="BO242" s="17"/>
      <c r="BP242" s="8">
        <f t="shared" ca="1" si="174"/>
        <v>-30.056920727474669</v>
      </c>
      <c r="BR242" s="7">
        <f t="shared" ca="1" si="188"/>
        <v>0</v>
      </c>
      <c r="BS242" s="7">
        <f t="shared" ca="1" si="175"/>
        <v>0</v>
      </c>
      <c r="BT242" s="7">
        <f t="shared" ca="1" si="186"/>
        <v>0</v>
      </c>
      <c r="BU242" s="7">
        <f t="shared" ca="1" si="176"/>
        <v>93</v>
      </c>
      <c r="BW242" s="9">
        <f t="shared" ca="1" si="177"/>
        <v>0</v>
      </c>
      <c r="BX242" s="8">
        <f t="shared" ca="1" si="178"/>
        <v>0</v>
      </c>
      <c r="BY242" s="8">
        <f t="shared" ca="1" si="187"/>
        <v>0</v>
      </c>
      <c r="BZ242" s="9">
        <f t="shared" ca="1" si="184"/>
        <v>0</v>
      </c>
      <c r="CA242" s="8"/>
      <c r="CB242" s="8">
        <f t="shared" ca="1" si="146"/>
        <v>0</v>
      </c>
      <c r="CC242" s="7">
        <f>CA242-MAX($CA242:CA$258)</f>
        <v>0</v>
      </c>
      <c r="CD242" s="7" t="e">
        <f>(CA242-MAX($CA242:CA$258))/MAX($CA242:CA$258)</f>
        <v>#DIV/0!</v>
      </c>
    </row>
    <row r="243" spans="1:82" s="7" customFormat="1" x14ac:dyDescent="0.25">
      <c r="A243" s="6">
        <v>43896</v>
      </c>
      <c r="B243" s="8">
        <v>11.536</v>
      </c>
      <c r="C243" s="8">
        <v>11.536</v>
      </c>
      <c r="D243" s="8">
        <v>11.214</v>
      </c>
      <c r="E243" s="8">
        <v>11.308</v>
      </c>
      <c r="F243" s="9">
        <f t="shared" si="147"/>
        <v>-3.5482770385533935E-2</v>
      </c>
      <c r="G243" s="41"/>
      <c r="H243" s="9"/>
      <c r="I243" s="17"/>
      <c r="J243" s="8">
        <f ca="1">AVERAGE(E243:OFFSET(E243,$J$3-1,0))</f>
        <v>11.865600000000001</v>
      </c>
      <c r="K243" s="8">
        <f ca="1">AVERAGE(E243:OFFSET(E243,$K$3-1,0))</f>
        <v>13.6136</v>
      </c>
      <c r="M243" s="7">
        <f t="shared" ca="1" si="179"/>
        <v>0</v>
      </c>
      <c r="N243" s="7">
        <f t="shared" ca="1" si="148"/>
        <v>0</v>
      </c>
      <c r="O243" s="7">
        <f t="shared" ca="1" si="149"/>
        <v>0</v>
      </c>
      <c r="P243" s="7">
        <f t="shared" ca="1" si="189"/>
        <v>92</v>
      </c>
      <c r="R243" s="9">
        <f t="shared" ca="1" si="150"/>
        <v>0</v>
      </c>
      <c r="S243" s="8">
        <f t="shared" ca="1" si="151"/>
        <v>0</v>
      </c>
      <c r="T243" s="8"/>
      <c r="U243" s="9"/>
      <c r="V243" s="8"/>
      <c r="W243" s="8"/>
      <c r="X243" s="8"/>
      <c r="Y243" s="9"/>
      <c r="Z243" s="9"/>
      <c r="AA243" s="17"/>
      <c r="AB243" s="8">
        <f ca="1">E243*(2/($AB$3+1))+IF(AB244=0,AVERAGE(E244:OFFSET(E244,$AB$3-1,0))*(1-(2/($AB$3+1))),AB244*(1-(2/($AB$3+1))))</f>
        <v>11.876087916435587</v>
      </c>
      <c r="AC243" s="42">
        <f ca="1">E243*(2/($AC$3+1))+IF(AC244=0,AVERAGE(E244:OFFSET(E244,$AC$3-1,0))*(1-(2/($AC$3+1))),AC244*(1-(2/($AC$3+1))))</f>
        <v>13.324232928159132</v>
      </c>
      <c r="AE243" s="7">
        <f t="shared" ca="1" si="180"/>
        <v>0</v>
      </c>
      <c r="AF243" s="7">
        <f t="shared" ca="1" si="156"/>
        <v>0</v>
      </c>
      <c r="AG243" s="7">
        <f t="shared" ca="1" si="157"/>
        <v>0</v>
      </c>
      <c r="AH243" s="7">
        <f t="shared" ca="1" si="190"/>
        <v>92</v>
      </c>
      <c r="AJ243" s="9">
        <f t="shared" ca="1" si="158"/>
        <v>0</v>
      </c>
      <c r="AK243" s="8">
        <f t="shared" ca="1" si="159"/>
        <v>0</v>
      </c>
      <c r="AL243" s="8">
        <f t="shared" ca="1" si="160"/>
        <v>0</v>
      </c>
      <c r="AM243" s="9">
        <f t="shared" ca="1" si="161"/>
        <v>0</v>
      </c>
      <c r="AN243" s="8"/>
      <c r="AO243" s="8">
        <f t="shared" ca="1" si="163"/>
        <v>0</v>
      </c>
      <c r="AP243" s="8">
        <f>AN243-MAX(AN243:$AN$258)</f>
        <v>0</v>
      </c>
      <c r="AQ243" s="9" t="e">
        <f>(AN243-MAX(AN243:$AN$258))/MAX(AN243:$AN$258)</f>
        <v>#DIV/0!</v>
      </c>
      <c r="AS243" s="8">
        <f t="shared" si="164"/>
        <v>-0.41600000000000037</v>
      </c>
      <c r="AT243" s="8">
        <f t="shared" si="181"/>
        <v>0</v>
      </c>
      <c r="AU243" s="8">
        <f t="shared" si="182"/>
        <v>0.41600000000000037</v>
      </c>
      <c r="AV243" s="8">
        <f ca="1">IF(AV244=0,AVERAGE(AT243:OFFSET(AT243,$AZ$3-1,0)),(AV244*($AZ$3-1)+AT243)/$AZ$3)</f>
        <v>3.2525810891750939E-2</v>
      </c>
      <c r="AW243" s="8">
        <f ca="1">IF(AW244=0,AVERAGE(AU243:OFFSET(AU243,$AZ$3-1,0)),(AW244*($AZ$3-1)+AU243)/$AZ$3)</f>
        <v>0.18248370020305216</v>
      </c>
      <c r="AX243" s="8">
        <f t="shared" ca="1" si="183"/>
        <v>0.17823954060312794</v>
      </c>
      <c r="AY243" s="8"/>
      <c r="AZ243" s="8">
        <f t="shared" ca="1" si="165"/>
        <v>15.127614925559953</v>
      </c>
      <c r="BB243" s="12">
        <f t="shared" ca="1" si="166"/>
        <v>0</v>
      </c>
      <c r="BC243" s="7">
        <f t="shared" ca="1" si="167"/>
        <v>0</v>
      </c>
      <c r="BD243" s="7">
        <f t="shared" ca="1" si="185"/>
        <v>0</v>
      </c>
      <c r="BE243" s="7">
        <f t="shared" ca="1" si="191"/>
        <v>92</v>
      </c>
      <c r="BG243" s="9">
        <f t="shared" ca="1" si="168"/>
        <v>0</v>
      </c>
      <c r="BH243" s="8">
        <f t="shared" ca="1" si="169"/>
        <v>0</v>
      </c>
      <c r="BI243" s="8">
        <f t="shared" ca="1" si="170"/>
        <v>0</v>
      </c>
      <c r="BJ243" s="9">
        <f t="shared" ca="1" si="171"/>
        <v>0</v>
      </c>
      <c r="BK243" s="8"/>
      <c r="BL243" s="8">
        <f t="shared" ca="1" si="173"/>
        <v>0</v>
      </c>
      <c r="BM243" s="8">
        <f>BK243-MAX(BK243:$BK$258)</f>
        <v>0</v>
      </c>
      <c r="BN243" s="9" t="e">
        <f>(BK243-MAX(BK243:$BK$258))/MAX(BK243:$BK$258)</f>
        <v>#DIV/0!</v>
      </c>
      <c r="BO243" s="17"/>
      <c r="BP243" s="8">
        <f t="shared" ca="1" si="174"/>
        <v>-22.099751997795536</v>
      </c>
      <c r="BR243" s="7">
        <f t="shared" ca="1" si="188"/>
        <v>0</v>
      </c>
      <c r="BS243" s="7">
        <f t="shared" ca="1" si="175"/>
        <v>0</v>
      </c>
      <c r="BT243" s="7">
        <f t="shared" ca="1" si="186"/>
        <v>0</v>
      </c>
      <c r="BU243" s="7">
        <f t="shared" ca="1" si="176"/>
        <v>92</v>
      </c>
      <c r="BW243" s="9">
        <f t="shared" ca="1" si="177"/>
        <v>0</v>
      </c>
      <c r="BX243" s="8">
        <f t="shared" ca="1" si="178"/>
        <v>0</v>
      </c>
      <c r="BY243" s="8">
        <f t="shared" ca="1" si="187"/>
        <v>0</v>
      </c>
      <c r="BZ243" s="9">
        <f t="shared" ca="1" si="184"/>
        <v>0</v>
      </c>
      <c r="CA243" s="8"/>
      <c r="CB243" s="8">
        <f t="shared" ca="1" si="146"/>
        <v>0</v>
      </c>
      <c r="CC243" s="7">
        <f>CA243-MAX($CA243:CA$258)</f>
        <v>0</v>
      </c>
      <c r="CD243" s="7" t="e">
        <f>(CA243-MAX($CA243:CA$258))/MAX($CA243:CA$258)</f>
        <v>#DIV/0!</v>
      </c>
    </row>
    <row r="244" spans="1:82" s="7" customFormat="1" x14ac:dyDescent="0.25">
      <c r="A244" s="6">
        <v>43895</v>
      </c>
      <c r="B244" s="8">
        <v>12.134</v>
      </c>
      <c r="C244" s="8">
        <v>12.134</v>
      </c>
      <c r="D244" s="8">
        <v>11.641999999999999</v>
      </c>
      <c r="E244" s="8">
        <v>11.724</v>
      </c>
      <c r="F244" s="9">
        <f t="shared" si="147"/>
        <v>-2.7699452645546518E-2</v>
      </c>
      <c r="G244" s="41"/>
      <c r="H244" s="9"/>
      <c r="I244" s="17"/>
      <c r="J244" s="8">
        <f ca="1">AVERAGE(E244:OFFSET(E244,$J$3-1,0))</f>
        <v>12.077999999999999</v>
      </c>
      <c r="K244" s="8">
        <f ca="1">AVERAGE(E244:OFFSET(E244,$K$3-1,0))</f>
        <v>13.698333333333334</v>
      </c>
      <c r="M244" s="7">
        <f t="shared" ca="1" si="179"/>
        <v>0</v>
      </c>
      <c r="N244" s="7">
        <f t="shared" ca="1" si="148"/>
        <v>0</v>
      </c>
      <c r="O244" s="7">
        <f t="shared" ca="1" si="149"/>
        <v>0</v>
      </c>
      <c r="P244" s="7">
        <f t="shared" ca="1" si="189"/>
        <v>91</v>
      </c>
      <c r="R244" s="9">
        <f t="shared" ca="1" si="150"/>
        <v>0</v>
      </c>
      <c r="S244" s="8">
        <f t="shared" ca="1" si="151"/>
        <v>0</v>
      </c>
      <c r="T244" s="8"/>
      <c r="U244" s="9"/>
      <c r="V244" s="8"/>
      <c r="W244" s="8"/>
      <c r="X244" s="8"/>
      <c r="Y244" s="9"/>
      <c r="Z244" s="9"/>
      <c r="AA244" s="17"/>
      <c r="AB244" s="8">
        <f ca="1">E244*(2/($AB$3+1))+IF(AB245=0,AVERAGE(E245:OFFSET(E245,$AB$3-1,0))*(1-(2/($AB$3+1))),AB245*(1-(2/($AB$3+1))))</f>
        <v>12.160131874653377</v>
      </c>
      <c r="AC244" s="42">
        <f ca="1">E244*(2/($AC$3+1))+IF(AC245=0,AVERAGE(E245:OFFSET(E245,$AC$3-1,0))*(1-(2/($AC$3+1))),AC245*(1-(2/($AC$3+1))))</f>
        <v>13.463283474928728</v>
      </c>
      <c r="AE244" s="7">
        <f t="shared" ca="1" si="180"/>
        <v>0</v>
      </c>
      <c r="AF244" s="7">
        <f t="shared" ca="1" si="156"/>
        <v>0</v>
      </c>
      <c r="AG244" s="7">
        <f t="shared" ca="1" si="157"/>
        <v>0</v>
      </c>
      <c r="AH244" s="7">
        <f t="shared" ca="1" si="190"/>
        <v>91</v>
      </c>
      <c r="AJ244" s="9">
        <f t="shared" ca="1" si="158"/>
        <v>0</v>
      </c>
      <c r="AK244" s="8">
        <f t="shared" ca="1" si="159"/>
        <v>0</v>
      </c>
      <c r="AL244" s="8">
        <f t="shared" ca="1" si="160"/>
        <v>0</v>
      </c>
      <c r="AM244" s="9">
        <f t="shared" ca="1" si="161"/>
        <v>0</v>
      </c>
      <c r="AN244" s="8"/>
      <c r="AO244" s="8">
        <f t="shared" ca="1" si="163"/>
        <v>0</v>
      </c>
      <c r="AP244" s="8">
        <f>AN244-MAX(AN244:$AN$258)</f>
        <v>0</v>
      </c>
      <c r="AQ244" s="9" t="e">
        <f>(AN244-MAX(AN244:$AN$258))/MAX(AN244:$AN$258)</f>
        <v>#DIV/0!</v>
      </c>
      <c r="AS244" s="8">
        <f t="shared" si="164"/>
        <v>-0.33399999999999963</v>
      </c>
      <c r="AT244" s="8">
        <f t="shared" si="181"/>
        <v>0</v>
      </c>
      <c r="AU244" s="8">
        <f t="shared" si="182"/>
        <v>0.33399999999999963</v>
      </c>
      <c r="AV244" s="8">
        <f ca="1">IF(AV245=0,AVERAGE(AT244:OFFSET(AT244,$AZ$3-1,0)),(AV245*($AZ$3-1)+AT244)/$AZ$3)</f>
        <v>3.5027796344962552E-2</v>
      </c>
      <c r="AW244" s="8">
        <f ca="1">IF(AW245=0,AVERAGE(AU244:OFFSET(AU244,$AZ$3-1,0)),(AW245*($AZ$3-1)+AU244)/$AZ$3)</f>
        <v>0.1645209079109792</v>
      </c>
      <c r="AX244" s="8">
        <f t="shared" ca="1" si="183"/>
        <v>0.21290787164823927</v>
      </c>
      <c r="AY244" s="8"/>
      <c r="AZ244" s="8">
        <f t="shared" ca="1" si="165"/>
        <v>17.55350728814345</v>
      </c>
      <c r="BB244" s="12">
        <f t="shared" ca="1" si="166"/>
        <v>0</v>
      </c>
      <c r="BC244" s="7">
        <f t="shared" ca="1" si="167"/>
        <v>0</v>
      </c>
      <c r="BD244" s="7">
        <f t="shared" ca="1" si="185"/>
        <v>0</v>
      </c>
      <c r="BE244" s="7">
        <f t="shared" ca="1" si="191"/>
        <v>91</v>
      </c>
      <c r="BG244" s="9">
        <f t="shared" ca="1" si="168"/>
        <v>0</v>
      </c>
      <c r="BH244" s="8">
        <f t="shared" ca="1" si="169"/>
        <v>0</v>
      </c>
      <c r="BI244" s="8">
        <f t="shared" ca="1" si="170"/>
        <v>0</v>
      </c>
      <c r="BJ244" s="9">
        <f t="shared" ca="1" si="171"/>
        <v>0</v>
      </c>
      <c r="BK244" s="8"/>
      <c r="BL244" s="8">
        <f t="shared" ca="1" si="173"/>
        <v>0</v>
      </c>
      <c r="BM244" s="8">
        <f>BK244-MAX(BK244:$BK$258)</f>
        <v>0</v>
      </c>
      <c r="BN244" s="9" t="e">
        <f>(BK244-MAX(BK244:$BK$258))/MAX(BK244:$BK$258)</f>
        <v>#DIV/0!</v>
      </c>
      <c r="BO244" s="17"/>
      <c r="BP244" s="8">
        <f t="shared" ca="1" si="174"/>
        <v>-19.044330893522986</v>
      </c>
      <c r="BR244" s="7">
        <f t="shared" ca="1" si="188"/>
        <v>0</v>
      </c>
      <c r="BS244" s="7">
        <f t="shared" ca="1" si="175"/>
        <v>0</v>
      </c>
      <c r="BT244" s="7">
        <f t="shared" ca="1" si="186"/>
        <v>0</v>
      </c>
      <c r="BU244" s="7">
        <f t="shared" ca="1" si="176"/>
        <v>91</v>
      </c>
      <c r="BW244" s="9">
        <f t="shared" ca="1" si="177"/>
        <v>0</v>
      </c>
      <c r="BX244" s="8">
        <f t="shared" ca="1" si="178"/>
        <v>0</v>
      </c>
      <c r="BY244" s="8">
        <f t="shared" ca="1" si="187"/>
        <v>0</v>
      </c>
      <c r="BZ244" s="9">
        <f t="shared" ca="1" si="184"/>
        <v>0</v>
      </c>
      <c r="CA244" s="8"/>
      <c r="CB244" s="8">
        <f t="shared" ca="1" si="146"/>
        <v>0</v>
      </c>
      <c r="CC244" s="7">
        <f>CA244-MAX($CA244:CA$258)</f>
        <v>0</v>
      </c>
      <c r="CD244" s="7" t="e">
        <f>(CA244-MAX($CA244:CA$258))/MAX($CA244:CA$258)</f>
        <v>#DIV/0!</v>
      </c>
    </row>
    <row r="245" spans="1:82" s="7" customFormat="1" x14ac:dyDescent="0.25">
      <c r="A245" s="6">
        <v>43894</v>
      </c>
      <c r="B245" s="8">
        <v>12.03</v>
      </c>
      <c r="C245" s="8">
        <v>12.23</v>
      </c>
      <c r="D245" s="8">
        <v>11.938000000000001</v>
      </c>
      <c r="E245" s="8">
        <v>12.058</v>
      </c>
      <c r="F245" s="9">
        <f t="shared" si="147"/>
        <v>1.1624045167717423E-3</v>
      </c>
      <c r="G245" s="41"/>
      <c r="H245" s="9"/>
      <c r="I245" s="17"/>
      <c r="J245" s="8">
        <f ca="1">AVERAGE(E245:OFFSET(E245,$J$3-1,0))</f>
        <v>12.297599999999999</v>
      </c>
      <c r="K245" s="8">
        <f ca="1">AVERAGE(E245:OFFSET(E245,$K$3-1,0))</f>
        <v>13.766333333333334</v>
      </c>
      <c r="M245" s="7">
        <f t="shared" ca="1" si="179"/>
        <v>0</v>
      </c>
      <c r="N245" s="7">
        <f t="shared" ca="1" si="148"/>
        <v>0</v>
      </c>
      <c r="O245" s="7">
        <f t="shared" ca="1" si="149"/>
        <v>0</v>
      </c>
      <c r="P245" s="7">
        <f t="shared" ca="1" si="189"/>
        <v>90</v>
      </c>
      <c r="R245" s="9">
        <f t="shared" ca="1" si="150"/>
        <v>0</v>
      </c>
      <c r="S245" s="8">
        <f t="shared" ca="1" si="151"/>
        <v>0</v>
      </c>
      <c r="T245" s="8"/>
      <c r="U245" s="9"/>
      <c r="V245" s="8"/>
      <c r="W245" s="8"/>
      <c r="X245" s="8"/>
      <c r="Y245" s="9"/>
      <c r="Z245" s="9"/>
      <c r="AA245" s="17"/>
      <c r="AB245" s="8">
        <f ca="1">E245*(2/($AB$3+1))+IF(AB246=0,AVERAGE(E246:OFFSET(E246,$AB$3-1,0))*(1-(2/($AB$3+1))),AB246*(1-(2/($AB$3+1))))</f>
        <v>12.378197811980066</v>
      </c>
      <c r="AC245" s="42">
        <f ca="1">E245*(2/($AC$3+1))+IF(AC246=0,AVERAGE(E246:OFFSET(E246,$AC$3-1,0))*(1-(2/($AC$3+1))),AC246*(1-(2/($AC$3+1))))</f>
        <v>13.583234059406569</v>
      </c>
      <c r="AE245" s="7">
        <f t="shared" ca="1" si="180"/>
        <v>0</v>
      </c>
      <c r="AF245" s="7">
        <f t="shared" ca="1" si="156"/>
        <v>0</v>
      </c>
      <c r="AG245" s="7">
        <f t="shared" ca="1" si="157"/>
        <v>0</v>
      </c>
      <c r="AH245" s="7">
        <f t="shared" ca="1" si="190"/>
        <v>90</v>
      </c>
      <c r="AJ245" s="9">
        <f t="shared" ca="1" si="158"/>
        <v>0</v>
      </c>
      <c r="AK245" s="8">
        <f t="shared" ca="1" si="159"/>
        <v>0</v>
      </c>
      <c r="AL245" s="8">
        <f t="shared" ca="1" si="160"/>
        <v>0</v>
      </c>
      <c r="AM245" s="9">
        <f t="shared" ca="1" si="161"/>
        <v>0</v>
      </c>
      <c r="AN245" s="8"/>
      <c r="AO245" s="8">
        <f t="shared" ca="1" si="163"/>
        <v>0</v>
      </c>
      <c r="AP245" s="8">
        <f>AN245-MAX(AN245:$AN$258)</f>
        <v>0</v>
      </c>
      <c r="AQ245" s="9" t="e">
        <f>(AN245-MAX(AN245:$AN$258))/MAX(AN245:$AN$258)</f>
        <v>#DIV/0!</v>
      </c>
      <c r="AS245" s="8">
        <f t="shared" si="164"/>
        <v>1.3999999999999346E-2</v>
      </c>
      <c r="AT245" s="8">
        <f t="shared" si="181"/>
        <v>1.3999999999999346E-2</v>
      </c>
      <c r="AU245" s="8">
        <f t="shared" si="182"/>
        <v>0</v>
      </c>
      <c r="AV245" s="8">
        <f ca="1">IF(AV246=0,AVERAGE(AT245:OFFSET(AT245,$AZ$3-1,0)),(AV246*($AZ$3-1)+AT245)/$AZ$3)</f>
        <v>3.7722242217651976E-2</v>
      </c>
      <c r="AW245" s="8">
        <f ca="1">IF(AW246=0,AVERAGE(AU245:OFFSET(AU245,$AZ$3-1,0)),(AW246*($AZ$3-1)+AU245)/$AZ$3)</f>
        <v>0.15148405467336223</v>
      </c>
      <c r="AX245" s="8">
        <f t="shared" ca="1" si="183"/>
        <v>0.24901790686148867</v>
      </c>
      <c r="AY245" s="8"/>
      <c r="AZ245" s="8">
        <f t="shared" ca="1" si="165"/>
        <v>19.937096617551035</v>
      </c>
      <c r="BB245" s="12">
        <f t="shared" ca="1" si="166"/>
        <v>0</v>
      </c>
      <c r="BC245" s="7">
        <f t="shared" ca="1" si="167"/>
        <v>0</v>
      </c>
      <c r="BD245" s="7">
        <f t="shared" ca="1" si="185"/>
        <v>0</v>
      </c>
      <c r="BE245" s="7">
        <f t="shared" ca="1" si="191"/>
        <v>90</v>
      </c>
      <c r="BG245" s="9">
        <f t="shared" ca="1" si="168"/>
        <v>0</v>
      </c>
      <c r="BH245" s="8">
        <f t="shared" ca="1" si="169"/>
        <v>0</v>
      </c>
      <c r="BI245" s="8">
        <f t="shared" ca="1" si="170"/>
        <v>0</v>
      </c>
      <c r="BJ245" s="9">
        <f t="shared" ca="1" si="171"/>
        <v>0</v>
      </c>
      <c r="BK245" s="8"/>
      <c r="BL245" s="8">
        <f t="shared" ca="1" si="173"/>
        <v>0</v>
      </c>
      <c r="BM245" s="8">
        <f>BK245-MAX(BK245:$BK$258)</f>
        <v>0</v>
      </c>
      <c r="BN245" s="9" t="e">
        <f>(BK245-MAX(BK245:$BK$258))/MAX(BK245:$BK$258)</f>
        <v>#DIV/0!</v>
      </c>
      <c r="BO245" s="17"/>
      <c r="BP245" s="8">
        <f t="shared" ca="1" si="174"/>
        <v>-18.250847457627117</v>
      </c>
      <c r="BR245" s="7">
        <f t="shared" ca="1" si="188"/>
        <v>0</v>
      </c>
      <c r="BS245" s="7">
        <f t="shared" ca="1" si="175"/>
        <v>0</v>
      </c>
      <c r="BT245" s="7">
        <f t="shared" ca="1" si="186"/>
        <v>0</v>
      </c>
      <c r="BU245" s="7">
        <f t="shared" ca="1" si="176"/>
        <v>90</v>
      </c>
      <c r="BW245" s="9">
        <f t="shared" ca="1" si="177"/>
        <v>0</v>
      </c>
      <c r="BX245" s="8">
        <f t="shared" ca="1" si="178"/>
        <v>0</v>
      </c>
      <c r="BY245" s="8">
        <f t="shared" ca="1" si="187"/>
        <v>0</v>
      </c>
      <c r="BZ245" s="9">
        <f t="shared" ca="1" si="184"/>
        <v>0</v>
      </c>
      <c r="CA245" s="8"/>
      <c r="CB245" s="8">
        <f t="shared" ca="1" si="146"/>
        <v>0</v>
      </c>
      <c r="CC245" s="7">
        <f>CA245-MAX($CA245:CA$258)</f>
        <v>0</v>
      </c>
      <c r="CD245" s="7" t="e">
        <f>(CA245-MAX($CA245:CA$258))/MAX($CA245:CA$258)</f>
        <v>#DIV/0!</v>
      </c>
    </row>
    <row r="246" spans="1:82" s="7" customFormat="1" x14ac:dyDescent="0.25">
      <c r="A246" s="6">
        <v>43893</v>
      </c>
      <c r="B246" s="8">
        <v>12.374000000000001</v>
      </c>
      <c r="C246" s="8">
        <v>12.512</v>
      </c>
      <c r="D246" s="8">
        <v>11.992000000000001</v>
      </c>
      <c r="E246" s="8">
        <v>12.044</v>
      </c>
      <c r="F246" s="9">
        <f t="shared" si="147"/>
        <v>-1.2301131704116841E-2</v>
      </c>
      <c r="G246" s="41"/>
      <c r="H246" s="9"/>
      <c r="I246" s="17"/>
      <c r="J246" s="8">
        <f ca="1">AVERAGE(E246:OFFSET(E246,$J$3-1,0))</f>
        <v>12.562399999999998</v>
      </c>
      <c r="K246" s="8">
        <f ca="1">AVERAGE(E246:OFFSET(E246,$K$3-1,0))</f>
        <v>13.827133333333334</v>
      </c>
      <c r="M246" s="7">
        <f t="shared" ca="1" si="179"/>
        <v>0</v>
      </c>
      <c r="N246" s="7">
        <f t="shared" ca="1" si="148"/>
        <v>0</v>
      </c>
      <c r="O246" s="7">
        <f t="shared" ca="1" si="149"/>
        <v>0</v>
      </c>
      <c r="P246" s="7">
        <f t="shared" ca="1" si="189"/>
        <v>89</v>
      </c>
      <c r="R246" s="9">
        <f t="shared" ca="1" si="150"/>
        <v>0</v>
      </c>
      <c r="S246" s="8">
        <f t="shared" ca="1" si="151"/>
        <v>0</v>
      </c>
      <c r="T246" s="8"/>
      <c r="U246" s="9"/>
      <c r="V246" s="8"/>
      <c r="W246" s="8"/>
      <c r="X246" s="8"/>
      <c r="Y246" s="9"/>
      <c r="Z246" s="9"/>
      <c r="AA246" s="17"/>
      <c r="AB246" s="8">
        <f ca="1">E246*(2/($AB$3+1))+IF(AB247=0,AVERAGE(E247:OFFSET(E247,$AB$3-1,0))*(1-(2/($AB$3+1))),AB247*(1-(2/($AB$3+1))))</f>
        <v>12.538296717970098</v>
      </c>
      <c r="AC246" s="42">
        <f ca="1">E246*(2/($AC$3+1))+IF(AC247=0,AVERAGE(E247:OFFSET(E247,$AC$3-1,0))*(1-(2/($AC$3+1))),AC247*(1-(2/($AC$3+1))))</f>
        <v>13.688422615227712</v>
      </c>
      <c r="AE246" s="7">
        <f t="shared" ca="1" si="180"/>
        <v>0</v>
      </c>
      <c r="AF246" s="7">
        <f t="shared" ca="1" si="156"/>
        <v>0</v>
      </c>
      <c r="AG246" s="7">
        <f t="shared" ca="1" si="157"/>
        <v>0</v>
      </c>
      <c r="AH246" s="7">
        <f t="shared" ca="1" si="190"/>
        <v>89</v>
      </c>
      <c r="AJ246" s="9">
        <f t="shared" ca="1" si="158"/>
        <v>0</v>
      </c>
      <c r="AK246" s="8">
        <f t="shared" ca="1" si="159"/>
        <v>0</v>
      </c>
      <c r="AL246" s="8">
        <f t="shared" ca="1" si="160"/>
        <v>0</v>
      </c>
      <c r="AM246" s="9">
        <f t="shared" ca="1" si="161"/>
        <v>0</v>
      </c>
      <c r="AN246" s="8"/>
      <c r="AO246" s="8">
        <f t="shared" ca="1" si="163"/>
        <v>0</v>
      </c>
      <c r="AP246" s="8">
        <f>AN246-MAX(AN246:$AN$258)</f>
        <v>0</v>
      </c>
      <c r="AQ246" s="9" t="e">
        <f>(AN246-MAX(AN246:$AN$258))/MAX(AN246:$AN$258)</f>
        <v>#DIV/0!</v>
      </c>
      <c r="AS246" s="8">
        <f t="shared" si="164"/>
        <v>-0.15000000000000036</v>
      </c>
      <c r="AT246" s="8">
        <f t="shared" si="181"/>
        <v>0</v>
      </c>
      <c r="AU246" s="8">
        <f t="shared" si="182"/>
        <v>0.15000000000000036</v>
      </c>
      <c r="AV246" s="8">
        <f ca="1">IF(AV247=0,AVERAGE(AT246:OFFSET(AT246,$AZ$3-1,0)),(AV247*($AZ$3-1)+AT246)/$AZ$3)</f>
        <v>3.9547030080548336E-2</v>
      </c>
      <c r="AW246" s="8">
        <f ca="1">IF(AW247=0,AVERAGE(AU246:OFFSET(AU246,$AZ$3-1,0)),(AW247*($AZ$3-1)+AU246)/$AZ$3)</f>
        <v>0.16313667426362088</v>
      </c>
      <c r="AX246" s="8">
        <f t="shared" ca="1" si="183"/>
        <v>0.24241655200499104</v>
      </c>
      <c r="AY246" s="8"/>
      <c r="AZ246" s="8">
        <f t="shared" ca="1" si="165"/>
        <v>19.511696911457207</v>
      </c>
      <c r="BB246" s="12">
        <f t="shared" ca="1" si="166"/>
        <v>0</v>
      </c>
      <c r="BC246" s="7">
        <f t="shared" ca="1" si="167"/>
        <v>0</v>
      </c>
      <c r="BD246" s="7">
        <f t="shared" ca="1" si="185"/>
        <v>0</v>
      </c>
      <c r="BE246" s="7">
        <f t="shared" ca="1" si="191"/>
        <v>89</v>
      </c>
      <c r="BG246" s="9">
        <f t="shared" ca="1" si="168"/>
        <v>0</v>
      </c>
      <c r="BH246" s="8">
        <f t="shared" ca="1" si="169"/>
        <v>0</v>
      </c>
      <c r="BI246" s="8">
        <f t="shared" ca="1" si="170"/>
        <v>0</v>
      </c>
      <c r="BJ246" s="9">
        <f t="shared" ca="1" si="171"/>
        <v>0</v>
      </c>
      <c r="BK246" s="8"/>
      <c r="BL246" s="8">
        <f t="shared" ca="1" si="173"/>
        <v>0</v>
      </c>
      <c r="BM246" s="8">
        <f>BK246-MAX(BK246:$BK$258)</f>
        <v>0</v>
      </c>
      <c r="BN246" s="9" t="e">
        <f>(BK246-MAX(BK246:$BK$258))/MAX(BK246:$BK$258)</f>
        <v>#DIV/0!</v>
      </c>
      <c r="BO246" s="17"/>
      <c r="BP246" s="8">
        <f t="shared" ca="1" si="174"/>
        <v>-17.777170944838883</v>
      </c>
      <c r="BR246" s="7">
        <f t="shared" ca="1" si="188"/>
        <v>0</v>
      </c>
      <c r="BS246" s="7">
        <f t="shared" ca="1" si="175"/>
        <v>0</v>
      </c>
      <c r="BT246" s="7">
        <f t="shared" ca="1" si="186"/>
        <v>0</v>
      </c>
      <c r="BU246" s="7">
        <f t="shared" ca="1" si="176"/>
        <v>89</v>
      </c>
      <c r="BW246" s="9">
        <f t="shared" ca="1" si="177"/>
        <v>0</v>
      </c>
      <c r="BX246" s="8">
        <f t="shared" ca="1" si="178"/>
        <v>0</v>
      </c>
      <c r="BY246" s="8">
        <f t="shared" ca="1" si="187"/>
        <v>0</v>
      </c>
      <c r="BZ246" s="9">
        <f t="shared" ca="1" si="184"/>
        <v>0</v>
      </c>
      <c r="CA246" s="8"/>
      <c r="CB246" s="8">
        <f t="shared" ca="1" si="146"/>
        <v>0</v>
      </c>
      <c r="CC246" s="7">
        <f>CA246-MAX($CA246:CA$258)</f>
        <v>0</v>
      </c>
      <c r="CD246" s="7" t="e">
        <f>(CA246-MAX($CA246:CA$258))/MAX($CA246:CA$258)</f>
        <v>#DIV/0!</v>
      </c>
    </row>
    <row r="247" spans="1:82" s="7" customFormat="1" x14ac:dyDescent="0.25">
      <c r="A247" s="6">
        <v>43892</v>
      </c>
      <c r="B247" s="8">
        <v>12.624000000000001</v>
      </c>
      <c r="C247" s="8">
        <v>12.624000000000001</v>
      </c>
      <c r="D247" s="8">
        <v>11.896000000000001</v>
      </c>
      <c r="E247" s="8">
        <v>12.194000000000001</v>
      </c>
      <c r="F247" s="9">
        <f t="shared" si="147"/>
        <v>-1.4227970897332076E-2</v>
      </c>
      <c r="G247" s="41"/>
      <c r="H247" s="9"/>
      <c r="I247" s="17"/>
      <c r="J247" s="8">
        <f ca="1">AVERAGE(E247:OFFSET(E247,$J$3-1,0))</f>
        <v>12.826799999999997</v>
      </c>
      <c r="K247" s="8">
        <f ca="1">AVERAGE(E247:OFFSET(E247,$K$3-1,0))</f>
        <v>13.889266666666668</v>
      </c>
      <c r="M247" s="7">
        <f t="shared" ca="1" si="179"/>
        <v>0</v>
      </c>
      <c r="N247" s="7">
        <f t="shared" ca="1" si="148"/>
        <v>0</v>
      </c>
      <c r="O247" s="7">
        <f t="shared" ca="1" si="149"/>
        <v>0</v>
      </c>
      <c r="P247" s="7">
        <f t="shared" ca="1" si="189"/>
        <v>88</v>
      </c>
      <c r="R247" s="9">
        <f t="shared" ca="1" si="150"/>
        <v>0</v>
      </c>
      <c r="S247" s="8">
        <f t="shared" ca="1" si="151"/>
        <v>0</v>
      </c>
      <c r="T247" s="8"/>
      <c r="U247" s="9"/>
      <c r="V247" s="8"/>
      <c r="W247" s="8"/>
      <c r="X247" s="8"/>
      <c r="Y247" s="9"/>
      <c r="Z247" s="9"/>
      <c r="AA247" s="17"/>
      <c r="AB247" s="8">
        <f ca="1">E247*(2/($AB$3+1))+IF(AB248=0,AVERAGE(E248:OFFSET(E248,$AB$3-1,0))*(1-(2/($AB$3+1))),AB248*(1-(2/($AB$3+1))))</f>
        <v>12.785445076955146</v>
      </c>
      <c r="AC247" s="42">
        <f ca="1">E247*(2/($AC$3+1))+IF(AC248=0,AVERAGE(E248:OFFSET(E248,$AC$3-1,0))*(1-(2/($AC$3+1))),AC248*(1-(2/($AC$3+1))))</f>
        <v>13.801831071450312</v>
      </c>
      <c r="AE247" s="7">
        <f t="shared" ca="1" si="180"/>
        <v>0</v>
      </c>
      <c r="AF247" s="7">
        <f t="shared" ca="1" si="156"/>
        <v>0</v>
      </c>
      <c r="AG247" s="7">
        <f t="shared" ca="1" si="157"/>
        <v>0</v>
      </c>
      <c r="AH247" s="7">
        <f t="shared" ca="1" si="190"/>
        <v>88</v>
      </c>
      <c r="AJ247" s="9">
        <f t="shared" ca="1" si="158"/>
        <v>0</v>
      </c>
      <c r="AK247" s="8">
        <f t="shared" ca="1" si="159"/>
        <v>0</v>
      </c>
      <c r="AL247" s="8">
        <f t="shared" ca="1" si="160"/>
        <v>0</v>
      </c>
      <c r="AM247" s="9">
        <f t="shared" ca="1" si="161"/>
        <v>0</v>
      </c>
      <c r="AN247" s="8"/>
      <c r="AO247" s="8">
        <f t="shared" ca="1" si="163"/>
        <v>0</v>
      </c>
      <c r="AP247" s="8">
        <f>AN247-MAX(AN247:$AN$258)</f>
        <v>0</v>
      </c>
      <c r="AQ247" s="9" t="e">
        <f>(AN247-MAX(AN247:$AN$258))/MAX(AN247:$AN$258)</f>
        <v>#DIV/0!</v>
      </c>
      <c r="AS247" s="8">
        <f t="shared" si="164"/>
        <v>-0.17599999999999838</v>
      </c>
      <c r="AT247" s="8">
        <f t="shared" si="181"/>
        <v>0</v>
      </c>
      <c r="AU247" s="8">
        <f t="shared" si="182"/>
        <v>0.17599999999999838</v>
      </c>
      <c r="AV247" s="8">
        <f ca="1">IF(AV248=0,AVERAGE(AT247:OFFSET(AT247,$AZ$3-1,0)),(AV248*($AZ$3-1)+AT247)/$AZ$3)</f>
        <v>4.2589109317513592E-2</v>
      </c>
      <c r="AW247" s="8">
        <f ca="1">IF(AW248=0,AVERAGE(AU247:OFFSET(AU247,$AZ$3-1,0)),(AW248*($AZ$3-1)+AU247)/$AZ$3)</f>
        <v>0.16414718766851477</v>
      </c>
      <c r="AX247" s="8">
        <f t="shared" ca="1" si="183"/>
        <v>0.25945683214213633</v>
      </c>
      <c r="AY247" s="8"/>
      <c r="AZ247" s="8">
        <f t="shared" ca="1" si="165"/>
        <v>20.600692736792041</v>
      </c>
      <c r="BB247" s="12">
        <f t="shared" ca="1" si="166"/>
        <v>0</v>
      </c>
      <c r="BC247" s="7">
        <f t="shared" ca="1" si="167"/>
        <v>0</v>
      </c>
      <c r="BD247" s="7">
        <f t="shared" ca="1" si="185"/>
        <v>0</v>
      </c>
      <c r="BE247" s="7">
        <f t="shared" ca="1" si="191"/>
        <v>88</v>
      </c>
      <c r="BG247" s="9">
        <f t="shared" ca="1" si="168"/>
        <v>0</v>
      </c>
      <c r="BH247" s="8">
        <f t="shared" ca="1" si="169"/>
        <v>0</v>
      </c>
      <c r="BI247" s="8">
        <f t="shared" ca="1" si="170"/>
        <v>0</v>
      </c>
      <c r="BJ247" s="9">
        <f t="shared" ca="1" si="171"/>
        <v>0</v>
      </c>
      <c r="BK247" s="8"/>
      <c r="BL247" s="8">
        <f t="shared" ca="1" si="173"/>
        <v>0</v>
      </c>
      <c r="BM247" s="8">
        <f>BK247-MAX(BK247:$BK$258)</f>
        <v>0</v>
      </c>
      <c r="BN247" s="9" t="e">
        <f>(BK247-MAX(BK247:$BK$258))/MAX(BK247:$BK$258)</f>
        <v>#DIV/0!</v>
      </c>
      <c r="BO247" s="17"/>
      <c r="BP247" s="8">
        <f t="shared" ca="1" si="174"/>
        <v>-17.283950617283949</v>
      </c>
      <c r="BR247" s="7">
        <f t="shared" ca="1" si="188"/>
        <v>0</v>
      </c>
      <c r="BS247" s="7">
        <f t="shared" ca="1" si="175"/>
        <v>0</v>
      </c>
      <c r="BT247" s="7">
        <f t="shared" ca="1" si="186"/>
        <v>0</v>
      </c>
      <c r="BU247" s="7">
        <f t="shared" ca="1" si="176"/>
        <v>88</v>
      </c>
      <c r="BW247" s="9">
        <f t="shared" ca="1" si="177"/>
        <v>0</v>
      </c>
      <c r="BX247" s="8">
        <f t="shared" ca="1" si="178"/>
        <v>0</v>
      </c>
      <c r="BY247" s="8">
        <f t="shared" ca="1" si="187"/>
        <v>0</v>
      </c>
      <c r="BZ247" s="9">
        <f t="shared" ca="1" si="184"/>
        <v>0</v>
      </c>
      <c r="CA247" s="8"/>
      <c r="CB247" s="8">
        <f t="shared" ca="1" si="146"/>
        <v>0</v>
      </c>
      <c r="CC247" s="7">
        <f>CA247-MAX($CA247:CA$258)</f>
        <v>0</v>
      </c>
      <c r="CD247" s="7" t="e">
        <f>(CA247-MAX($CA247:CA$258))/MAX($CA247:CA$258)</f>
        <v>#DIV/0!</v>
      </c>
    </row>
    <row r="248" spans="1:82" s="7" customFormat="1" x14ac:dyDescent="0.25">
      <c r="A248" s="6">
        <v>43889</v>
      </c>
      <c r="B248" s="8">
        <v>12.465999999999999</v>
      </c>
      <c r="C248" s="8">
        <v>12.56</v>
      </c>
      <c r="D248" s="8">
        <v>12.215999999999999</v>
      </c>
      <c r="E248" s="8">
        <v>12.37</v>
      </c>
      <c r="F248" s="9">
        <f t="shared" si="147"/>
        <v>-3.525191077834966E-2</v>
      </c>
      <c r="G248" s="41"/>
      <c r="H248" s="9"/>
      <c r="I248" s="17"/>
      <c r="J248" s="8">
        <f ca="1">AVERAGE(E248:OFFSET(E248,$J$3-1,0))</f>
        <v>13.134799999999998</v>
      </c>
      <c r="K248" s="8">
        <f ca="1">AVERAGE(E248:OFFSET(E248,$K$3-1,0))</f>
        <v>13.950333333333333</v>
      </c>
      <c r="M248" s="7">
        <f t="shared" ca="1" si="179"/>
        <v>0</v>
      </c>
      <c r="N248" s="7">
        <f ca="1">IF(AND(O249=1,AND(J249&gt;K249,J248&lt;K248)),1,0)</f>
        <v>0</v>
      </c>
      <c r="O248" s="7">
        <f t="shared" ca="1" si="149"/>
        <v>0</v>
      </c>
      <c r="P248" s="7">
        <f t="shared" ca="1" si="189"/>
        <v>87</v>
      </c>
      <c r="R248" s="9">
        <f ca="1">IF(O249=0,0,IF(N248&gt;0,E248/OFFSET(E248,P248,0)-1,0))</f>
        <v>0</v>
      </c>
      <c r="S248" s="8">
        <f ca="1">IF(O249=0,0,IF(N248&gt;0,(E248-OFFSET(E248,P248,0))*$F$3,0))</f>
        <v>0</v>
      </c>
      <c r="T248" s="8"/>
      <c r="U248" s="9"/>
      <c r="V248" s="8"/>
      <c r="W248" s="8"/>
      <c r="X248" s="8"/>
      <c r="Y248" s="9"/>
      <c r="Z248" s="9"/>
      <c r="AA248" s="17"/>
      <c r="AB248" s="8">
        <f ca="1">E248*(2/($AB$3+1))+IF(AB249=0,AVERAGE(E249:OFFSET(E249,$AB$3-1,0))*(1-(2/($AB$3+1))),AB249*(1-(2/($AB$3+1))))</f>
        <v>13.081167615432715</v>
      </c>
      <c r="AC248" s="42">
        <f ca="1">E248*(2/($AC$3+1))+IF(AC249=0,AVERAGE(E249:OFFSET(E249,$AC$3-1,0))*(1-(2/($AC$3+1))),AC249*(1-(2/($AC$3+1))))</f>
        <v>13.912715972929643</v>
      </c>
      <c r="AE248" s="7">
        <f t="shared" ca="1" si="180"/>
        <v>0</v>
      </c>
      <c r="AF248" s="7">
        <f t="shared" ca="1" si="156"/>
        <v>0</v>
      </c>
      <c r="AG248" s="7">
        <f t="shared" ca="1" si="157"/>
        <v>0</v>
      </c>
      <c r="AH248" s="7">
        <f t="shared" ca="1" si="190"/>
        <v>87</v>
      </c>
      <c r="AJ248" s="9">
        <f t="shared" ca="1" si="158"/>
        <v>0</v>
      </c>
      <c r="AK248" s="8">
        <f t="shared" ca="1" si="159"/>
        <v>0</v>
      </c>
      <c r="AL248" s="8">
        <f t="shared" ca="1" si="160"/>
        <v>0</v>
      </c>
      <c r="AM248" s="9">
        <f t="shared" ca="1" si="161"/>
        <v>0</v>
      </c>
      <c r="AN248" s="8"/>
      <c r="AO248" s="8">
        <f t="shared" ca="1" si="163"/>
        <v>0</v>
      </c>
      <c r="AP248" s="8">
        <f>AN248-MAX(AN248:$AN$258)</f>
        <v>0</v>
      </c>
      <c r="AQ248" s="9" t="e">
        <f>(AN248-MAX(AN248:$AN$258))/MAX(AN248:$AN$258)</f>
        <v>#DIV/0!</v>
      </c>
      <c r="AS248" s="8">
        <f t="shared" si="164"/>
        <v>-0.45199999999999996</v>
      </c>
      <c r="AT248" s="8">
        <f t="shared" si="181"/>
        <v>0</v>
      </c>
      <c r="AU248" s="8">
        <f t="shared" si="182"/>
        <v>0.45199999999999996</v>
      </c>
      <c r="AV248" s="8">
        <f ca="1">IF(AV249=0,AVERAGE(AT248:OFFSET(AT248,$AZ$3-1,0)),(AV249*($AZ$3-1)+AT248)/$AZ$3)</f>
        <v>4.5865194649630021E-2</v>
      </c>
      <c r="AW248" s="8">
        <f ca="1">IF(AW249=0,AVERAGE(AU248:OFFSET(AU248,$AZ$3-1,0)),(AW249*($AZ$3-1)+AU248)/$AZ$3)</f>
        <v>0.16323543287378525</v>
      </c>
      <c r="AX248" s="8">
        <f t="shared" ca="1" si="183"/>
        <v>0.28097572838302393</v>
      </c>
      <c r="AY248" s="8"/>
      <c r="AZ248" s="8">
        <f t="shared" ca="1" si="165"/>
        <v>21.934508371809642</v>
      </c>
      <c r="BB248" s="12">
        <f t="shared" ca="1" si="166"/>
        <v>0</v>
      </c>
      <c r="BC248" s="7">
        <f t="shared" ca="1" si="167"/>
        <v>0</v>
      </c>
      <c r="BD248" s="7">
        <f t="shared" ca="1" si="185"/>
        <v>0</v>
      </c>
      <c r="BE248" s="7">
        <f t="shared" ca="1" si="191"/>
        <v>87</v>
      </c>
      <c r="BG248" s="9">
        <f t="shared" ca="1" si="168"/>
        <v>0</v>
      </c>
      <c r="BH248" s="8">
        <f t="shared" ca="1" si="169"/>
        <v>0</v>
      </c>
      <c r="BI248" s="8">
        <f t="shared" ca="1" si="170"/>
        <v>0</v>
      </c>
      <c r="BJ248" s="9">
        <f t="shared" ca="1" si="171"/>
        <v>0</v>
      </c>
      <c r="BK248" s="8"/>
      <c r="BL248" s="8">
        <f t="shared" ca="1" si="173"/>
        <v>0</v>
      </c>
      <c r="BM248" s="8">
        <f>BK248-MAX(BK248:$BK$258)</f>
        <v>0</v>
      </c>
      <c r="BN248" s="9" t="e">
        <f>(BK248-MAX(BK248:$BK$258))/MAX(BK248:$BK$258)</f>
        <v>#DIV/0!</v>
      </c>
      <c r="BO248" s="17"/>
      <c r="BP248" s="8">
        <f t="shared" ca="1" si="174"/>
        <v>-16.021724372029876</v>
      </c>
      <c r="BR248" s="7">
        <f t="shared" ca="1" si="188"/>
        <v>0</v>
      </c>
      <c r="BS248" s="7">
        <f t="shared" ca="1" si="175"/>
        <v>0</v>
      </c>
      <c r="BT248" s="7">
        <f t="shared" ca="1" si="186"/>
        <v>0</v>
      </c>
      <c r="BU248" s="7">
        <f t="shared" ca="1" si="176"/>
        <v>87</v>
      </c>
      <c r="BW248" s="9">
        <f t="shared" ca="1" si="177"/>
        <v>0</v>
      </c>
      <c r="BX248" s="8">
        <f t="shared" ca="1" si="178"/>
        <v>0</v>
      </c>
      <c r="BY248" s="8">
        <f t="shared" ca="1" si="187"/>
        <v>0</v>
      </c>
      <c r="BZ248" s="9">
        <f t="shared" ca="1" si="184"/>
        <v>0</v>
      </c>
      <c r="CA248" s="8"/>
      <c r="CB248" s="8">
        <f t="shared" ca="1" si="146"/>
        <v>0</v>
      </c>
      <c r="CC248" s="7">
        <f>CA248-MAX($CA248:CA$258)</f>
        <v>0</v>
      </c>
      <c r="CD248" s="7" t="e">
        <f>(CA248-MAX($CA248:CA$258))/MAX($CA248:CA$258)</f>
        <v>#DIV/0!</v>
      </c>
    </row>
    <row r="249" spans="1:82" s="7" customFormat="1" x14ac:dyDescent="0.25">
      <c r="A249" s="6">
        <v>43888</v>
      </c>
      <c r="B249" s="8">
        <v>13.183999999999999</v>
      </c>
      <c r="C249" s="8">
        <v>13.202</v>
      </c>
      <c r="D249" s="8">
        <v>12.662000000000001</v>
      </c>
      <c r="E249" s="8">
        <v>12.821999999999999</v>
      </c>
      <c r="F249" s="9">
        <f t="shared" si="147"/>
        <v>-4.184725751008822E-2</v>
      </c>
      <c r="G249" s="41"/>
      <c r="H249" s="9"/>
      <c r="I249" s="17"/>
      <c r="J249" s="8">
        <f ca="1">AVERAGE(E249:OFFSET(E249,$J$3-1,0))</f>
        <v>13.521600000000001</v>
      </c>
      <c r="K249" s="8">
        <f ca="1">AVERAGE(E249:OFFSET(E249,$K$3-1,0))</f>
        <v>14.008466666666667</v>
      </c>
      <c r="M249" s="7">
        <f t="shared" ca="1" si="179"/>
        <v>0</v>
      </c>
      <c r="N249" s="7">
        <f t="shared" ca="1" si="148"/>
        <v>0</v>
      </c>
      <c r="O249" s="7">
        <f t="shared" ca="1" si="149"/>
        <v>0</v>
      </c>
      <c r="P249" s="7">
        <f t="shared" ca="1" si="189"/>
        <v>86</v>
      </c>
      <c r="R249" s="9">
        <f t="shared" ca="1" si="150"/>
        <v>0</v>
      </c>
      <c r="S249" s="8">
        <f t="shared" ca="1" si="151"/>
        <v>0</v>
      </c>
      <c r="T249" s="8"/>
      <c r="U249" s="9"/>
      <c r="V249" s="8"/>
      <c r="W249" s="8"/>
      <c r="X249" s="8"/>
      <c r="Y249" s="9"/>
      <c r="Z249" s="9"/>
      <c r="AA249" s="17"/>
      <c r="AB249" s="8">
        <f ca="1">E249*(2/($AB$3+1))+IF(AB250=0,AVERAGE(E250:OFFSET(E250,$AB$3-1,0))*(1-(2/($AB$3+1))),AB250*(1-(2/($AB$3+1))))</f>
        <v>13.436751423149071</v>
      </c>
      <c r="AC249" s="42">
        <f ca="1">E249*(2/($AC$3+1))+IF(AC250=0,AVERAGE(E250:OFFSET(E250,$AC$3-1,0))*(1-(2/($AC$3+1))),AC250*(1-(2/($AC$3+1))))</f>
        <v>14.019110177959272</v>
      </c>
      <c r="AE249" s="7">
        <f t="shared" ca="1" si="180"/>
        <v>0</v>
      </c>
      <c r="AF249" s="7">
        <f t="shared" ca="1" si="156"/>
        <v>0</v>
      </c>
      <c r="AG249" s="7">
        <f t="shared" ca="1" si="157"/>
        <v>0</v>
      </c>
      <c r="AH249" s="7">
        <f t="shared" ca="1" si="190"/>
        <v>86</v>
      </c>
      <c r="AJ249" s="9">
        <f t="shared" ca="1" si="158"/>
        <v>0</v>
      </c>
      <c r="AK249" s="8">
        <f t="shared" ca="1" si="159"/>
        <v>0</v>
      </c>
      <c r="AL249" s="8">
        <f t="shared" ca="1" si="160"/>
        <v>0</v>
      </c>
      <c r="AM249" s="9">
        <f t="shared" ca="1" si="161"/>
        <v>0</v>
      </c>
      <c r="AN249" s="8"/>
      <c r="AO249" s="8">
        <f t="shared" ca="1" si="163"/>
        <v>0</v>
      </c>
      <c r="AP249" s="8">
        <f>AN249-MAX(AN249:$AN$258)</f>
        <v>0</v>
      </c>
      <c r="AQ249" s="9" t="e">
        <f>(AN249-MAX(AN249:$AN$258))/MAX(AN249:$AN$258)</f>
        <v>#DIV/0!</v>
      </c>
      <c r="AS249" s="8">
        <f t="shared" si="164"/>
        <v>-0.5600000000000005</v>
      </c>
      <c r="AT249" s="8">
        <f t="shared" si="181"/>
        <v>0</v>
      </c>
      <c r="AU249" s="8">
        <f t="shared" si="182"/>
        <v>0.5600000000000005</v>
      </c>
      <c r="AV249" s="8">
        <f ca="1">IF(AV250=0,AVERAGE(AT249:OFFSET(AT249,$AZ$3-1,0)),(AV250*($AZ$3-1)+AT249)/$AZ$3)</f>
        <v>4.9393286545755408E-2</v>
      </c>
      <c r="AW249" s="8">
        <f ca="1">IF(AW250=0,AVERAGE(AU249:OFFSET(AU249,$AZ$3-1,0)),(AW250*($AZ$3-1)+AU249)/$AZ$3)</f>
        <v>0.14102277386407641</v>
      </c>
      <c r="AX249" s="8">
        <f t="shared" ca="1" si="183"/>
        <v>0.35025042546222146</v>
      </c>
      <c r="AY249" s="8"/>
      <c r="AZ249" s="8">
        <f t="shared" ca="1" si="165"/>
        <v>25.939664143584537</v>
      </c>
      <c r="BB249" s="12">
        <f t="shared" ca="1" si="166"/>
        <v>0</v>
      </c>
      <c r="BC249" s="7">
        <f t="shared" ca="1" si="167"/>
        <v>0</v>
      </c>
      <c r="BD249" s="7">
        <f t="shared" ca="1" si="185"/>
        <v>0</v>
      </c>
      <c r="BE249" s="7">
        <f t="shared" ca="1" si="191"/>
        <v>86</v>
      </c>
      <c r="BG249" s="9">
        <f t="shared" ca="1" si="168"/>
        <v>0</v>
      </c>
      <c r="BH249" s="8">
        <f t="shared" ca="1" si="169"/>
        <v>0</v>
      </c>
      <c r="BI249" s="8">
        <f t="shared" ca="1" si="170"/>
        <v>0</v>
      </c>
      <c r="BJ249" s="9">
        <f t="shared" ca="1" si="171"/>
        <v>0</v>
      </c>
      <c r="BK249" s="8"/>
      <c r="BL249" s="8">
        <f t="shared" ca="1" si="173"/>
        <v>0</v>
      </c>
      <c r="BM249" s="8">
        <f>BK249-MAX(BK249:$BK$258)</f>
        <v>0</v>
      </c>
      <c r="BN249" s="9" t="e">
        <f>(BK249-MAX(BK249:$BK$258))/MAX(BK249:$BK$258)</f>
        <v>#DIV/0!</v>
      </c>
      <c r="BO249" s="17"/>
      <c r="BP249" s="8">
        <f t="shared" ca="1" si="174"/>
        <v>-11.633356305995868</v>
      </c>
      <c r="BR249" s="7">
        <f t="shared" ca="1" si="188"/>
        <v>0</v>
      </c>
      <c r="BS249" s="7">
        <f t="shared" ca="1" si="175"/>
        <v>0</v>
      </c>
      <c r="BT249" s="7">
        <f t="shared" ca="1" si="186"/>
        <v>0</v>
      </c>
      <c r="BU249" s="7">
        <f t="shared" ca="1" si="176"/>
        <v>86</v>
      </c>
      <c r="BW249" s="9">
        <f t="shared" ca="1" si="177"/>
        <v>0</v>
      </c>
      <c r="BX249" s="8">
        <f t="shared" ca="1" si="178"/>
        <v>0</v>
      </c>
      <c r="BY249" s="8">
        <f t="shared" ca="1" si="187"/>
        <v>0</v>
      </c>
      <c r="BZ249" s="9">
        <f t="shared" ca="1" si="184"/>
        <v>0</v>
      </c>
      <c r="CA249" s="8"/>
      <c r="CB249" s="8">
        <f t="shared" ca="1" si="146"/>
        <v>0</v>
      </c>
      <c r="CC249" s="7">
        <f>CA249-MAX($CA249:CA$258)</f>
        <v>0</v>
      </c>
      <c r="CD249" s="7" t="e">
        <f>(CA249-MAX($CA249:CA$258))/MAX($CA249:CA$258)</f>
        <v>#DIV/0!</v>
      </c>
    </row>
    <row r="250" spans="1:82" s="7" customFormat="1" x14ac:dyDescent="0.25">
      <c r="A250" s="6">
        <v>43887</v>
      </c>
      <c r="B250" s="8">
        <v>13.273999999999999</v>
      </c>
      <c r="C250" s="8">
        <v>13.48</v>
      </c>
      <c r="D250" s="8">
        <v>13.106</v>
      </c>
      <c r="E250" s="8">
        <v>13.382</v>
      </c>
      <c r="F250" s="9">
        <f t="shared" si="147"/>
        <v>1.1970671853958059E-3</v>
      </c>
      <c r="G250" s="41"/>
      <c r="H250" s="9"/>
      <c r="I250" s="17"/>
      <c r="J250" s="8">
        <f ca="1">AVERAGE(E250:OFFSET(E250,$J$3-1,0))</f>
        <v>13.838400000000002</v>
      </c>
      <c r="K250" s="8">
        <f ca="1">AVERAGE(E250:OFFSET(E250,$K$3-1,0))</f>
        <v>14.048866666666667</v>
      </c>
      <c r="M250" s="7">
        <f t="shared" ca="1" si="179"/>
        <v>0</v>
      </c>
      <c r="N250" s="7">
        <f t="shared" ca="1" si="148"/>
        <v>0</v>
      </c>
      <c r="O250" s="7">
        <f t="shared" ca="1" si="149"/>
        <v>0</v>
      </c>
      <c r="P250" s="7">
        <f t="shared" ca="1" si="189"/>
        <v>85</v>
      </c>
      <c r="R250" s="9">
        <f t="shared" ca="1" si="150"/>
        <v>0</v>
      </c>
      <c r="S250" s="8">
        <f t="shared" ca="1" si="151"/>
        <v>0</v>
      </c>
      <c r="T250" s="8"/>
      <c r="U250" s="9"/>
      <c r="V250" s="8"/>
      <c r="W250" s="8"/>
      <c r="X250" s="8"/>
      <c r="Y250" s="9"/>
      <c r="Z250" s="9"/>
      <c r="AA250" s="17"/>
      <c r="AB250" s="8">
        <f ca="1">E250*(2/($AB$3+1))+IF(AB251=0,AVERAGE(E251:OFFSET(E251,$AB$3-1,0))*(1-(2/($AB$3+1))),AB251*(1-(2/($AB$3+1))))</f>
        <v>13.744127134723605</v>
      </c>
      <c r="AC250" s="42">
        <f ca="1">E250*(2/($AC$3+1))+IF(AC251=0,AVERAGE(E251:OFFSET(E251,$AC$3-1,0))*(1-(2/($AC$3+1))),AC251*(1-(2/($AC$3+1))))</f>
        <v>14.101669500577151</v>
      </c>
      <c r="AE250" s="7">
        <f t="shared" ca="1" si="180"/>
        <v>0</v>
      </c>
      <c r="AF250" s="7">
        <f t="shared" ca="1" si="156"/>
        <v>0</v>
      </c>
      <c r="AG250" s="7">
        <f t="shared" ca="1" si="157"/>
        <v>0</v>
      </c>
      <c r="AH250" s="7">
        <f t="shared" ca="1" si="190"/>
        <v>85</v>
      </c>
      <c r="AJ250" s="9">
        <f t="shared" ca="1" si="158"/>
        <v>0</v>
      </c>
      <c r="AK250" s="8">
        <f t="shared" ca="1" si="159"/>
        <v>0</v>
      </c>
      <c r="AL250" s="8">
        <f t="shared" ca="1" si="160"/>
        <v>0</v>
      </c>
      <c r="AM250" s="9">
        <f t="shared" ca="1" si="161"/>
        <v>0</v>
      </c>
      <c r="AN250" s="8"/>
      <c r="AO250" s="8">
        <f t="shared" ca="1" si="163"/>
        <v>0</v>
      </c>
      <c r="AP250" s="8">
        <f>AN250-MAX(AN250:$AN$258)</f>
        <v>0</v>
      </c>
      <c r="AQ250" s="9" t="e">
        <f>(AN250-MAX(AN250:$AN$258))/MAX(AN250:$AN$258)</f>
        <v>#DIV/0!</v>
      </c>
      <c r="AS250" s="8">
        <f t="shared" si="164"/>
        <v>1.6000000000000014E-2</v>
      </c>
      <c r="AT250" s="8">
        <f t="shared" si="181"/>
        <v>1.6000000000000014E-2</v>
      </c>
      <c r="AU250" s="8">
        <f t="shared" si="182"/>
        <v>0</v>
      </c>
      <c r="AV250" s="8">
        <f ca="1">IF(AV251=0,AVERAGE(AT250:OFFSET(AT250,$AZ$3-1,0)),(AV251*($AZ$3-1)+AT250)/$AZ$3)</f>
        <v>5.3192770126198129E-2</v>
      </c>
      <c r="AW250" s="8">
        <f ca="1">IF(AW251=0,AVERAGE(AU250:OFFSET(AU250,$AZ$3-1,0)),(AW251*($AZ$3-1)+AU250)/$AZ$3)</f>
        <v>0.10879375646900533</v>
      </c>
      <c r="AX250" s="8">
        <f t="shared" ca="1" si="183"/>
        <v>0.48893219475652927</v>
      </c>
      <c r="AY250" s="8"/>
      <c r="AZ250" s="8">
        <f t="shared" ca="1" si="165"/>
        <v>32.837774378065589</v>
      </c>
      <c r="BB250" s="12">
        <f t="shared" ca="1" si="166"/>
        <v>0</v>
      </c>
      <c r="BC250" s="7">
        <f t="shared" ca="1" si="167"/>
        <v>0</v>
      </c>
      <c r="BD250" s="7">
        <f t="shared" ca="1" si="185"/>
        <v>0</v>
      </c>
      <c r="BE250" s="7">
        <f t="shared" ca="1" si="191"/>
        <v>85</v>
      </c>
      <c r="BG250" s="9">
        <f t="shared" ca="1" si="168"/>
        <v>0</v>
      </c>
      <c r="BH250" s="8">
        <f t="shared" ca="1" si="169"/>
        <v>0</v>
      </c>
      <c r="BI250" s="8">
        <f t="shared" ca="1" si="170"/>
        <v>0</v>
      </c>
      <c r="BJ250" s="9">
        <f t="shared" ca="1" si="171"/>
        <v>0</v>
      </c>
      <c r="BK250" s="8"/>
      <c r="BL250" s="8">
        <f t="shared" ca="1" si="173"/>
        <v>0</v>
      </c>
      <c r="BM250" s="8">
        <f>BK250-MAX(BK250:$BK$258)</f>
        <v>0</v>
      </c>
      <c r="BN250" s="9" t="e">
        <f>(BK250-MAX(BK250:$BK$258))/MAX(BK250:$BK$258)</f>
        <v>#DIV/0!</v>
      </c>
      <c r="BO250" s="17"/>
      <c r="BP250" s="8">
        <f t="shared" ca="1" si="174"/>
        <v>-6.784619671217607</v>
      </c>
      <c r="BR250" s="7">
        <f t="shared" ca="1" si="188"/>
        <v>0</v>
      </c>
      <c r="BS250" s="7">
        <f t="shared" ca="1" si="175"/>
        <v>0</v>
      </c>
      <c r="BT250" s="7">
        <f t="shared" ca="1" si="186"/>
        <v>0</v>
      </c>
      <c r="BU250" s="7">
        <f t="shared" ca="1" si="176"/>
        <v>85</v>
      </c>
      <c r="BW250" s="9">
        <f t="shared" ca="1" si="177"/>
        <v>0</v>
      </c>
      <c r="BX250" s="8">
        <f t="shared" ca="1" si="178"/>
        <v>0</v>
      </c>
      <c r="BY250" s="8">
        <f t="shared" ca="1" si="187"/>
        <v>0</v>
      </c>
      <c r="BZ250" s="9">
        <f t="shared" ca="1" si="184"/>
        <v>0</v>
      </c>
      <c r="CA250" s="8"/>
      <c r="CB250" s="8">
        <f t="shared" ca="1" si="146"/>
        <v>0</v>
      </c>
      <c r="CC250" s="7">
        <f>CA250-MAX($CA250:CA$258)</f>
        <v>0</v>
      </c>
      <c r="CD250" s="7" t="e">
        <f>(CA250-MAX($CA250:CA$258))/MAX($CA250:CA$258)</f>
        <v>#DIV/0!</v>
      </c>
    </row>
    <row r="251" spans="1:82" s="7" customFormat="1" x14ac:dyDescent="0.25">
      <c r="A251" s="6">
        <v>43886</v>
      </c>
      <c r="B251" s="8">
        <v>13.827999999999999</v>
      </c>
      <c r="C251" s="8">
        <v>13.827999999999999</v>
      </c>
      <c r="D251" s="8">
        <v>13.35</v>
      </c>
      <c r="E251" s="8">
        <v>13.366</v>
      </c>
      <c r="F251" s="9">
        <f t="shared" si="147"/>
        <v>-2.6794815785641468E-2</v>
      </c>
      <c r="G251" s="41"/>
      <c r="H251" s="9"/>
      <c r="I251" s="17"/>
      <c r="J251" s="8">
        <f ca="1">AVERAGE(E251:OFFSET(E251,$J$3-1,0))</f>
        <v>14.065200000000001</v>
      </c>
      <c r="K251" s="8">
        <f ca="1">AVERAGE(E251:OFFSET(E251,$K$3-1,0))</f>
        <v>14.0684</v>
      </c>
      <c r="M251" s="7">
        <f t="shared" ca="1" si="179"/>
        <v>0</v>
      </c>
      <c r="N251" s="7">
        <f t="shared" ca="1" si="148"/>
        <v>0</v>
      </c>
      <c r="O251" s="7">
        <f t="shared" ca="1" si="149"/>
        <v>0</v>
      </c>
      <c r="P251" s="7">
        <f t="shared" ca="1" si="189"/>
        <v>84</v>
      </c>
      <c r="R251" s="9">
        <f t="shared" ca="1" si="150"/>
        <v>0</v>
      </c>
      <c r="S251" s="8">
        <f t="shared" ca="1" si="151"/>
        <v>0</v>
      </c>
      <c r="T251" s="8"/>
      <c r="U251" s="9"/>
      <c r="V251" s="8"/>
      <c r="W251" s="8"/>
      <c r="X251" s="8"/>
      <c r="Y251" s="9"/>
      <c r="Z251" s="9"/>
      <c r="AA251" s="17"/>
      <c r="AB251" s="8">
        <f ca="1">E251*(2/($AB$3+1))+IF(AB252=0,AVERAGE(E252:OFFSET(E252,$AB$3-1,0))*(1-(2/($AB$3+1))),AB252*(1-(2/($AB$3+1))))</f>
        <v>13.925190702085406</v>
      </c>
      <c r="AC251" s="42">
        <f ca="1">E251*(2/($AC$3+1))+IF(AC252=0,AVERAGE(E252:OFFSET(E252,$AC$3-1,0))*(1-(2/($AC$3+1))),AC252*(1-(2/($AC$3+1))))</f>
        <v>14.151301879927299</v>
      </c>
      <c r="AE251" s="7">
        <f t="shared" ca="1" si="180"/>
        <v>0</v>
      </c>
      <c r="AF251" s="7">
        <f t="shared" ca="1" si="156"/>
        <v>0</v>
      </c>
      <c r="AG251" s="7">
        <f t="shared" ca="1" si="157"/>
        <v>0</v>
      </c>
      <c r="AH251" s="7">
        <f t="shared" ca="1" si="190"/>
        <v>84</v>
      </c>
      <c r="AJ251" s="9">
        <f t="shared" ca="1" si="158"/>
        <v>0</v>
      </c>
      <c r="AK251" s="8">
        <f t="shared" ca="1" si="159"/>
        <v>0</v>
      </c>
      <c r="AL251" s="8">
        <f t="shared" ca="1" si="160"/>
        <v>0</v>
      </c>
      <c r="AM251" s="9">
        <f t="shared" ca="1" si="161"/>
        <v>0</v>
      </c>
      <c r="AN251" s="8"/>
      <c r="AO251" s="8">
        <f t="shared" ca="1" si="163"/>
        <v>0</v>
      </c>
      <c r="AP251" s="8">
        <f>AN251-MAX(AN251:$AN$258)</f>
        <v>0</v>
      </c>
      <c r="AQ251" s="9" t="e">
        <f>(AN251-MAX(AN251:$AN$258))/MAX(AN251:$AN$258)</f>
        <v>#DIV/0!</v>
      </c>
      <c r="AS251" s="8">
        <f t="shared" si="164"/>
        <v>-0.36800000000000033</v>
      </c>
      <c r="AT251" s="8">
        <f t="shared" si="181"/>
        <v>0</v>
      </c>
      <c r="AU251" s="8">
        <f t="shared" si="182"/>
        <v>0.36800000000000033</v>
      </c>
      <c r="AV251" s="8">
        <f ca="1">IF(AV252=0,AVERAGE(AT251:OFFSET(AT251,$AZ$3-1,0)),(AV252*($AZ$3-1)+AT251)/$AZ$3)</f>
        <v>5.605375244359799E-2</v>
      </c>
      <c r="AW251" s="8">
        <f ca="1">IF(AW252=0,AVERAGE(AU251:OFFSET(AU251,$AZ$3-1,0)),(AW252*($AZ$3-1)+AU251)/$AZ$3)</f>
        <v>0.11716250696662112</v>
      </c>
      <c r="AX251" s="8">
        <f t="shared" ca="1" si="183"/>
        <v>0.47842739025349945</v>
      </c>
      <c r="AY251" s="8"/>
      <c r="AZ251" s="8">
        <f t="shared" ca="1" si="165"/>
        <v>32.360560512306634</v>
      </c>
      <c r="BB251" s="12">
        <f t="shared" ca="1" si="166"/>
        <v>0</v>
      </c>
      <c r="BC251" s="7">
        <f t="shared" ca="1" si="167"/>
        <v>0</v>
      </c>
      <c r="BD251" s="7">
        <f t="shared" ca="1" si="185"/>
        <v>0</v>
      </c>
      <c r="BE251" s="7">
        <f t="shared" ca="1" si="191"/>
        <v>84</v>
      </c>
      <c r="BG251" s="9">
        <f t="shared" ca="1" si="168"/>
        <v>0</v>
      </c>
      <c r="BH251" s="8">
        <f t="shared" ca="1" si="169"/>
        <v>0</v>
      </c>
      <c r="BI251" s="8">
        <f t="shared" ca="1" si="170"/>
        <v>0</v>
      </c>
      <c r="BJ251" s="9">
        <f t="shared" ca="1" si="171"/>
        <v>0</v>
      </c>
      <c r="BK251" s="8"/>
      <c r="BL251" s="8">
        <f t="shared" ca="1" si="173"/>
        <v>0</v>
      </c>
      <c r="BM251" s="8">
        <f>BK251-MAX(BK251:$BK$258)</f>
        <v>0</v>
      </c>
      <c r="BN251" s="9" t="e">
        <f>(BK251-MAX(BK251:$BK$258))/MAX(BK251:$BK$258)</f>
        <v>#DIV/0!</v>
      </c>
      <c r="BO251" s="17"/>
      <c r="BP251" s="8">
        <f t="shared" ca="1" si="174"/>
        <v>-6.9220055710306427</v>
      </c>
      <c r="BR251" s="7">
        <f t="shared" ca="1" si="188"/>
        <v>0</v>
      </c>
      <c r="BS251" s="7">
        <f t="shared" ca="1" si="175"/>
        <v>0</v>
      </c>
      <c r="BT251" s="7">
        <f t="shared" ca="1" si="186"/>
        <v>0</v>
      </c>
      <c r="BU251" s="7">
        <f t="shared" ca="1" si="176"/>
        <v>84</v>
      </c>
      <c r="BW251" s="9">
        <f t="shared" ca="1" si="177"/>
        <v>0</v>
      </c>
      <c r="BX251" s="8">
        <f t="shared" ca="1" si="178"/>
        <v>0</v>
      </c>
      <c r="BY251" s="8">
        <f t="shared" ca="1" si="187"/>
        <v>0</v>
      </c>
      <c r="BZ251" s="9">
        <f t="shared" ca="1" si="184"/>
        <v>0</v>
      </c>
      <c r="CA251" s="8"/>
      <c r="CB251" s="8">
        <f t="shared" ca="1" si="146"/>
        <v>0</v>
      </c>
      <c r="CC251" s="7">
        <f>CA251-MAX($CA251:CA$258)</f>
        <v>0</v>
      </c>
      <c r="CD251" s="7" t="e">
        <f>(CA251-MAX($CA251:CA$258))/MAX($CA251:CA$258)</f>
        <v>#DIV/0!</v>
      </c>
    </row>
    <row r="252" spans="1:82" s="7" customFormat="1" x14ac:dyDescent="0.25">
      <c r="A252" s="6">
        <v>43885</v>
      </c>
      <c r="B252" s="8">
        <v>13.864000000000001</v>
      </c>
      <c r="C252" s="8">
        <v>13.868</v>
      </c>
      <c r="D252" s="8">
        <v>13.676</v>
      </c>
      <c r="E252" s="8">
        <v>13.734</v>
      </c>
      <c r="F252" s="9">
        <f t="shared" si="147"/>
        <v>-3.9848993288590595E-2</v>
      </c>
      <c r="G252" s="41"/>
      <c r="H252" s="9"/>
      <c r="I252" s="17"/>
      <c r="J252" s="8">
        <f ca="1">AVERAGE(E252:OFFSET(E252,$J$3-1,0))</f>
        <v>14.288400000000001</v>
      </c>
      <c r="K252" s="8">
        <f ca="1">AVERAGE(E252:OFFSET(E252,$K$3-1,0))</f>
        <v>14.098066666666666</v>
      </c>
      <c r="M252" s="7">
        <f t="shared" ca="1" si="179"/>
        <v>0</v>
      </c>
      <c r="N252" s="7">
        <f t="shared" ca="1" si="148"/>
        <v>0</v>
      </c>
      <c r="O252" s="7">
        <f t="shared" ca="1" si="149"/>
        <v>0</v>
      </c>
      <c r="P252" s="7">
        <f t="shared" ca="1" si="189"/>
        <v>83</v>
      </c>
      <c r="R252" s="9">
        <f t="shared" ca="1" si="150"/>
        <v>0</v>
      </c>
      <c r="S252" s="8">
        <f t="shared" ca="1" si="151"/>
        <v>0</v>
      </c>
      <c r="T252" s="8"/>
      <c r="U252" s="9"/>
      <c r="V252" s="8"/>
      <c r="W252" s="8"/>
      <c r="X252" s="8"/>
      <c r="Y252" s="9"/>
      <c r="Z252" s="9"/>
      <c r="AA252" s="17"/>
      <c r="AB252" s="8">
        <f ca="1">E252*(2/($AB$3+1))+IF(AB253=0,AVERAGE(E253:OFFSET(E253,$AB$3-1,0))*(1-(2/($AB$3+1))),AB253*(1-(2/($AB$3+1))))</f>
        <v>14.204786053128108</v>
      </c>
      <c r="AC252" s="42">
        <f ca="1">E252*(2/($AC$3+1))+IF(AC253=0,AVERAGE(E253:OFFSET(E253,$AC$3-1,0))*(1-(2/($AC$3+1))),AC253*(1-(2/($AC$3+1))))</f>
        <v>14.205460630267112</v>
      </c>
      <c r="AE252" s="7">
        <f t="shared" ca="1" si="180"/>
        <v>0</v>
      </c>
      <c r="AF252" s="7">
        <f t="shared" ca="1" si="156"/>
        <v>0</v>
      </c>
      <c r="AG252" s="7">
        <f t="shared" ca="1" si="157"/>
        <v>0</v>
      </c>
      <c r="AH252" s="7">
        <f t="shared" ca="1" si="190"/>
        <v>83</v>
      </c>
      <c r="AJ252" s="9">
        <f t="shared" ca="1" si="158"/>
        <v>0</v>
      </c>
      <c r="AK252" s="8">
        <f t="shared" ca="1" si="159"/>
        <v>0</v>
      </c>
      <c r="AL252" s="8">
        <f t="shared" ca="1" si="160"/>
        <v>0</v>
      </c>
      <c r="AM252" s="9">
        <f t="shared" ca="1" si="161"/>
        <v>0</v>
      </c>
      <c r="AN252" s="8"/>
      <c r="AO252" s="8">
        <f t="shared" ca="1" si="163"/>
        <v>0</v>
      </c>
      <c r="AP252" s="8">
        <f>AN252-MAX(AN252:$AN$258)</f>
        <v>0</v>
      </c>
      <c r="AQ252" s="9" t="e">
        <f>(AN252-MAX(AN252:$AN$258))/MAX(AN252:$AN$258)</f>
        <v>#DIV/0!</v>
      </c>
      <c r="AS252" s="8">
        <f t="shared" si="164"/>
        <v>-0.57000000000000028</v>
      </c>
      <c r="AT252" s="8">
        <f t="shared" si="181"/>
        <v>0</v>
      </c>
      <c r="AU252" s="8">
        <f t="shared" si="182"/>
        <v>0.57000000000000028</v>
      </c>
      <c r="AV252" s="8">
        <f ca="1">IF(AV253=0,AVERAGE(AT252:OFFSET(AT252,$AZ$3-1,0)),(AV253*($AZ$3-1)+AT252)/$AZ$3)</f>
        <v>6.0365579554643986E-2</v>
      </c>
      <c r="AW252" s="8">
        <f ca="1">IF(AW253=0,AVERAGE(AU252:OFFSET(AU252,$AZ$3-1,0)),(AW253*($AZ$3-1)+AU252)/$AZ$3)</f>
        <v>9.786731519482271E-2</v>
      </c>
      <c r="AX252" s="8">
        <f t="shared" ca="1" si="183"/>
        <v>0.61681041759933142</v>
      </c>
      <c r="AY252" s="8"/>
      <c r="AZ252" s="8">
        <f t="shared" ca="1" si="165"/>
        <v>38.149829496718752</v>
      </c>
      <c r="BB252" s="12">
        <f t="shared" ca="1" si="166"/>
        <v>0</v>
      </c>
      <c r="BC252" s="7">
        <f t="shared" ca="1" si="167"/>
        <v>0</v>
      </c>
      <c r="BD252" s="7">
        <f t="shared" ca="1" si="185"/>
        <v>0</v>
      </c>
      <c r="BE252" s="7">
        <f t="shared" ca="1" si="191"/>
        <v>83</v>
      </c>
      <c r="BG252" s="9">
        <f t="shared" ca="1" si="168"/>
        <v>0</v>
      </c>
      <c r="BH252" s="8">
        <f t="shared" ca="1" si="169"/>
        <v>0</v>
      </c>
      <c r="BI252" s="8">
        <f t="shared" ca="1" si="170"/>
        <v>0</v>
      </c>
      <c r="BJ252" s="9">
        <f t="shared" ca="1" si="171"/>
        <v>0</v>
      </c>
      <c r="BK252" s="8"/>
      <c r="BL252" s="8">
        <f t="shared" ca="1" si="173"/>
        <v>0</v>
      </c>
      <c r="BM252" s="8">
        <f>BK252-MAX(BK252:$BK$258)</f>
        <v>0</v>
      </c>
      <c r="BN252" s="9" t="e">
        <f>(BK252-MAX(BK252:$BK$258))/MAX(BK252:$BK$258)</f>
        <v>#DIV/0!</v>
      </c>
      <c r="BO252" s="17"/>
      <c r="BP252" s="8">
        <f t="shared" ca="1" si="174"/>
        <v>-3.5804549283908971</v>
      </c>
      <c r="BR252" s="7">
        <f t="shared" ca="1" si="188"/>
        <v>0</v>
      </c>
      <c r="BS252" s="7">
        <f t="shared" ca="1" si="175"/>
        <v>0</v>
      </c>
      <c r="BT252" s="7">
        <f t="shared" ca="1" si="186"/>
        <v>0</v>
      </c>
      <c r="BU252" s="7">
        <f t="shared" ca="1" si="176"/>
        <v>83</v>
      </c>
      <c r="BW252" s="9">
        <f t="shared" ca="1" si="177"/>
        <v>0</v>
      </c>
      <c r="BX252" s="8">
        <f t="shared" ca="1" si="178"/>
        <v>0</v>
      </c>
      <c r="BY252" s="8">
        <f t="shared" ca="1" si="187"/>
        <v>0</v>
      </c>
      <c r="BZ252" s="9">
        <f t="shared" ca="1" si="184"/>
        <v>0</v>
      </c>
      <c r="CA252" s="8"/>
      <c r="CB252" s="8">
        <f t="shared" ca="1" si="146"/>
        <v>0</v>
      </c>
      <c r="CC252" s="7">
        <f>CA252-MAX($CA252:CA$258)</f>
        <v>0</v>
      </c>
      <c r="CD252" s="7" t="e">
        <f>(CA252-MAX($CA252:CA$258))/MAX($CA252:CA$258)</f>
        <v>#DIV/0!</v>
      </c>
    </row>
    <row r="253" spans="1:82" s="7" customFormat="1" x14ac:dyDescent="0.25">
      <c r="A253" s="6">
        <v>43882</v>
      </c>
      <c r="B253" s="8">
        <v>14.318</v>
      </c>
      <c r="C253" s="8">
        <v>14.396000000000001</v>
      </c>
      <c r="D253" s="8">
        <v>14.236000000000001</v>
      </c>
      <c r="E253" s="8">
        <v>14.304</v>
      </c>
      <c r="F253" s="9">
        <f t="shared" si="147"/>
        <v>-7.0803831736776512E-3</v>
      </c>
      <c r="G253" s="41"/>
      <c r="H253" s="9"/>
      <c r="I253" s="17"/>
      <c r="J253" s="8">
        <f ca="1">AVERAGE(E253:OFFSET(E253,$J$3-1,0))</f>
        <v>14.4916</v>
      </c>
      <c r="K253" s="8">
        <f ca="1">AVERAGE(E253:OFFSET(E253,$K$3-1,0))</f>
        <v>14.114399999999998</v>
      </c>
      <c r="M253" s="7">
        <f t="shared" ca="1" si="179"/>
        <v>0</v>
      </c>
      <c r="N253" s="7">
        <f t="shared" ca="1" si="148"/>
        <v>0</v>
      </c>
      <c r="O253" s="7">
        <f t="shared" ca="1" si="149"/>
        <v>0</v>
      </c>
      <c r="P253" s="7">
        <f t="shared" ca="1" si="189"/>
        <v>82</v>
      </c>
      <c r="R253" s="9">
        <f t="shared" ca="1" si="150"/>
        <v>0</v>
      </c>
      <c r="S253" s="8">
        <f t="shared" ca="1" si="151"/>
        <v>0</v>
      </c>
      <c r="T253" s="8"/>
      <c r="U253" s="9"/>
      <c r="V253" s="8"/>
      <c r="W253" s="8"/>
      <c r="X253" s="8"/>
      <c r="Y253" s="9"/>
      <c r="Z253" s="9"/>
      <c r="AA253" s="17"/>
      <c r="AB253" s="8">
        <f ca="1">E253*(2/($AB$3+1))+IF(AB254=0,AVERAGE(E254:OFFSET(E254,$AB$3-1,0))*(1-(2/($AB$3+1))),AB254*(1-(2/($AB$3+1))))</f>
        <v>14.440179079692161</v>
      </c>
      <c r="AC253" s="42">
        <f ca="1">E253*(2/($AC$3+1))+IF(AC254=0,AVERAGE(E254:OFFSET(E254,$AC$3-1,0))*(1-(2/($AC$3+1))),AC254*(1-(2/($AC$3+1))))</f>
        <v>14.237975156492428</v>
      </c>
      <c r="AE253" s="7">
        <f t="shared" ca="1" si="180"/>
        <v>0</v>
      </c>
      <c r="AF253" s="7">
        <f t="shared" ca="1" si="156"/>
        <v>0</v>
      </c>
      <c r="AG253" s="7">
        <f t="shared" ca="1" si="157"/>
        <v>0</v>
      </c>
      <c r="AH253" s="7">
        <f t="shared" ca="1" si="190"/>
        <v>82</v>
      </c>
      <c r="AJ253" s="9">
        <f t="shared" ca="1" si="158"/>
        <v>0</v>
      </c>
      <c r="AK253" s="8">
        <f t="shared" ca="1" si="159"/>
        <v>0</v>
      </c>
      <c r="AL253" s="8">
        <f t="shared" ca="1" si="160"/>
        <v>0</v>
      </c>
      <c r="AM253" s="9">
        <f t="shared" ca="1" si="161"/>
        <v>0</v>
      </c>
      <c r="AN253" s="8"/>
      <c r="AO253" s="8">
        <f t="shared" ca="1" si="163"/>
        <v>0</v>
      </c>
      <c r="AP253" s="8">
        <f>AN253-MAX(AN253:$AN$258)</f>
        <v>0</v>
      </c>
      <c r="AQ253" s="9" t="e">
        <f>(AN253-MAX(AN253:$AN$258))/MAX(AN253:$AN$258)</f>
        <v>#DIV/0!</v>
      </c>
      <c r="AS253" s="8">
        <f t="shared" si="164"/>
        <v>-0.10200000000000031</v>
      </c>
      <c r="AT253" s="8">
        <f t="shared" si="181"/>
        <v>0</v>
      </c>
      <c r="AU253" s="8">
        <f t="shared" si="182"/>
        <v>0.10200000000000031</v>
      </c>
      <c r="AV253" s="8">
        <f ca="1">IF(AV254=0,AVERAGE(AT253:OFFSET(AT253,$AZ$3-1,0)),(AV254*($AZ$3-1)+AT253)/$AZ$3)</f>
        <v>6.5009085674231984E-2</v>
      </c>
      <c r="AW253" s="8">
        <f ca="1">IF(AW254=0,AVERAGE(AU253:OFFSET(AU253,$AZ$3-1,0)),(AW254*($AZ$3-1)+AU253)/$AZ$3)</f>
        <v>6.1549416363655199E-2</v>
      </c>
      <c r="AX253" s="8">
        <f t="shared" ca="1" si="183"/>
        <v>1.0562096200902356</v>
      </c>
      <c r="AY253" s="8"/>
      <c r="AZ253" s="8">
        <f t="shared" ca="1" si="165"/>
        <v>51.366826113958382</v>
      </c>
      <c r="BB253" s="12">
        <f t="shared" ca="1" si="166"/>
        <v>0</v>
      </c>
      <c r="BC253" s="7">
        <f t="shared" ca="1" si="167"/>
        <v>0</v>
      </c>
      <c r="BD253" s="7">
        <f t="shared" ca="1" si="185"/>
        <v>0</v>
      </c>
      <c r="BE253" s="7">
        <f t="shared" ca="1" si="191"/>
        <v>82</v>
      </c>
      <c r="BG253" s="9">
        <f t="shared" ca="1" si="168"/>
        <v>0</v>
      </c>
      <c r="BH253" s="8">
        <f t="shared" ca="1" si="169"/>
        <v>0</v>
      </c>
      <c r="BI253" s="8">
        <f t="shared" ca="1" si="170"/>
        <v>0</v>
      </c>
      <c r="BJ253" s="9">
        <f t="shared" ca="1" si="171"/>
        <v>0</v>
      </c>
      <c r="BK253" s="8"/>
      <c r="BL253" s="8">
        <f t="shared" ca="1" si="173"/>
        <v>0</v>
      </c>
      <c r="BM253" s="8">
        <f>BK253-MAX(BK253:$BK$258)</f>
        <v>0</v>
      </c>
      <c r="BN253" s="9" t="e">
        <f>(BK253-MAX(BK253:$BK$258))/MAX(BK253:$BK$258)</f>
        <v>#DIV/0!</v>
      </c>
      <c r="BO253" s="17"/>
      <c r="BP253" s="8">
        <f t="shared" ca="1" si="174"/>
        <v>2.4935511607910632</v>
      </c>
      <c r="BR253" s="7">
        <f t="shared" ca="1" si="188"/>
        <v>0</v>
      </c>
      <c r="BS253" s="7">
        <f t="shared" ca="1" si="175"/>
        <v>0</v>
      </c>
      <c r="BT253" s="7">
        <f t="shared" ca="1" si="186"/>
        <v>0</v>
      </c>
      <c r="BU253" s="7">
        <f t="shared" ca="1" si="176"/>
        <v>82</v>
      </c>
      <c r="BW253" s="9">
        <f t="shared" ca="1" si="177"/>
        <v>0</v>
      </c>
      <c r="BX253" s="8">
        <f t="shared" ca="1" si="178"/>
        <v>0</v>
      </c>
      <c r="BY253" s="8">
        <f t="shared" ca="1" si="187"/>
        <v>0</v>
      </c>
      <c r="BZ253" s="9">
        <f t="shared" ca="1" si="184"/>
        <v>0</v>
      </c>
      <c r="CA253" s="8"/>
      <c r="CB253" s="8">
        <f t="shared" ca="1" si="146"/>
        <v>0</v>
      </c>
      <c r="CC253" s="7">
        <f>CA253-MAX($CA253:CA$258)</f>
        <v>0</v>
      </c>
      <c r="CD253" s="7" t="e">
        <f>(CA253-MAX($CA253:CA$258))/MAX($CA253:CA$258)</f>
        <v>#DIV/0!</v>
      </c>
    </row>
    <row r="254" spans="1:82" s="7" customFormat="1" x14ac:dyDescent="0.25">
      <c r="A254" s="6">
        <v>43881</v>
      </c>
      <c r="B254" s="8">
        <v>14.566000000000001</v>
      </c>
      <c r="C254" s="8">
        <v>14.616</v>
      </c>
      <c r="D254" s="8">
        <v>14.406000000000001</v>
      </c>
      <c r="E254" s="8">
        <v>14.406000000000001</v>
      </c>
      <c r="F254" s="9">
        <f t="shared" si="147"/>
        <v>-7.5778451364011401E-3</v>
      </c>
      <c r="G254" s="41"/>
      <c r="H254" s="9"/>
      <c r="I254" s="17"/>
      <c r="J254" s="8">
        <f ca="1">AVERAGE(E254:OFFSET(E254,$J$3-1,0))</f>
        <v>14.560399999999998</v>
      </c>
      <c r="K254" s="8">
        <f ca="1">AVERAGE(E254:OFFSET(E254,$K$3-1,0))</f>
        <v>14.115066666666667</v>
      </c>
      <c r="M254" s="7">
        <f t="shared" ca="1" si="179"/>
        <v>0</v>
      </c>
      <c r="N254" s="7">
        <f t="shared" ca="1" si="148"/>
        <v>0</v>
      </c>
      <c r="O254" s="7">
        <f t="shared" ca="1" si="149"/>
        <v>0</v>
      </c>
      <c r="P254" s="7">
        <f t="shared" ca="1" si="189"/>
        <v>81</v>
      </c>
      <c r="R254" s="9">
        <f t="shared" ca="1" si="150"/>
        <v>0</v>
      </c>
      <c r="S254" s="8">
        <f t="shared" ca="1" si="151"/>
        <v>0</v>
      </c>
      <c r="T254" s="8"/>
      <c r="U254" s="9"/>
      <c r="V254" s="8"/>
      <c r="W254" s="8"/>
      <c r="X254" s="8"/>
      <c r="Y254" s="9"/>
      <c r="Z254" s="9"/>
      <c r="AA254" s="17"/>
      <c r="AB254" s="8">
        <f ca="1">E254*(2/($AB$3+1))+IF(AB255=0,AVERAGE(E255:OFFSET(E255,$AB$3-1,0))*(1-(2/($AB$3+1))),AB255*(1-(2/($AB$3+1))))</f>
        <v>14.508268619538242</v>
      </c>
      <c r="AC254" s="42">
        <f ca="1">E254*(2/($AC$3+1))+IF(AC255=0,AVERAGE(E255:OFFSET(E255,$AC$3-1,0))*(1-(2/($AC$3+1))),AC255*(1-(2/($AC$3+1))))</f>
        <v>14.233421719009147</v>
      </c>
      <c r="AE254" s="7">
        <f t="shared" ca="1" si="180"/>
        <v>0</v>
      </c>
      <c r="AF254" s="7">
        <f t="shared" ca="1" si="156"/>
        <v>0</v>
      </c>
      <c r="AG254" s="7">
        <f t="shared" ca="1" si="157"/>
        <v>0</v>
      </c>
      <c r="AH254" s="7">
        <f t="shared" ca="1" si="190"/>
        <v>81</v>
      </c>
      <c r="AJ254" s="9">
        <f t="shared" ca="1" si="158"/>
        <v>0</v>
      </c>
      <c r="AK254" s="8">
        <f t="shared" ca="1" si="159"/>
        <v>0</v>
      </c>
      <c r="AL254" s="8">
        <f t="shared" ca="1" si="160"/>
        <v>0</v>
      </c>
      <c r="AM254" s="9">
        <f t="shared" ca="1" si="161"/>
        <v>0</v>
      </c>
      <c r="AN254" s="8"/>
      <c r="AO254" s="8">
        <f t="shared" ca="1" si="163"/>
        <v>0</v>
      </c>
      <c r="AP254" s="8">
        <f>AN254-MAX(AN254:$AN$258)</f>
        <v>0</v>
      </c>
      <c r="AQ254" s="9" t="e">
        <f>(AN254-MAX(AN254:$AN$258))/MAX(AN254:$AN$258)</f>
        <v>#DIV/0!</v>
      </c>
      <c r="AS254" s="8">
        <f t="shared" si="164"/>
        <v>-0.10999999999999943</v>
      </c>
      <c r="AT254" s="8">
        <f t="shared" si="181"/>
        <v>0</v>
      </c>
      <c r="AU254" s="8">
        <f t="shared" si="182"/>
        <v>0.10999999999999943</v>
      </c>
      <c r="AV254" s="8">
        <f ca="1">IF(AV255=0,AVERAGE(AT254:OFFSET(AT254,$AZ$3-1,0)),(AV255*($AZ$3-1)+AT254)/$AZ$3)</f>
        <v>7.0009784572249822E-2</v>
      </c>
      <c r="AW254" s="8">
        <f ca="1">IF(AW255=0,AVERAGE(AU254:OFFSET(AU254,$AZ$3-1,0)),(AW255*($AZ$3-1)+AU254)/$AZ$3)</f>
        <v>5.8437833007013273E-2</v>
      </c>
      <c r="AX254" s="8">
        <f t="shared" ca="1" si="183"/>
        <v>1.1980215721525431</v>
      </c>
      <c r="AY254" s="8"/>
      <c r="AZ254" s="8">
        <f t="shared" ca="1" si="165"/>
        <v>54.504541144212212</v>
      </c>
      <c r="BB254" s="12">
        <f t="shared" ca="1" si="166"/>
        <v>0</v>
      </c>
      <c r="BC254" s="7">
        <f t="shared" ca="1" si="167"/>
        <v>0</v>
      </c>
      <c r="BD254" s="7">
        <f t="shared" ca="1" si="185"/>
        <v>0</v>
      </c>
      <c r="BE254" s="7">
        <f t="shared" ca="1" si="191"/>
        <v>81</v>
      </c>
      <c r="BG254" s="9">
        <f t="shared" ca="1" si="168"/>
        <v>0</v>
      </c>
      <c r="BH254" s="8">
        <f t="shared" ca="1" si="169"/>
        <v>0</v>
      </c>
      <c r="BI254" s="8">
        <f t="shared" ca="1" si="170"/>
        <v>0</v>
      </c>
      <c r="BJ254" s="9">
        <f t="shared" ca="1" si="171"/>
        <v>0</v>
      </c>
      <c r="BK254" s="8"/>
      <c r="BL254" s="8">
        <f t="shared" ca="1" si="173"/>
        <v>0</v>
      </c>
      <c r="BM254" s="8">
        <f>BK254-MAX(BK254:$BK$258)</f>
        <v>0</v>
      </c>
      <c r="BN254" s="9" t="e">
        <f>(BK254-MAX(BK254:$BK$258))/MAX(BK254:$BK$258)</f>
        <v>#DIV/0!</v>
      </c>
      <c r="BO254" s="17"/>
      <c r="BP254" s="8">
        <f t="shared" ca="1" si="174"/>
        <v>4.8166472642607649</v>
      </c>
      <c r="BR254" s="7">
        <f t="shared" ca="1" si="188"/>
        <v>0</v>
      </c>
      <c r="BS254" s="7">
        <f t="shared" ca="1" si="175"/>
        <v>0</v>
      </c>
      <c r="BT254" s="7">
        <f t="shared" ca="1" si="186"/>
        <v>0</v>
      </c>
      <c r="BU254" s="7">
        <f t="shared" ca="1" si="176"/>
        <v>81</v>
      </c>
      <c r="BW254" s="9">
        <f t="shared" ca="1" si="177"/>
        <v>0</v>
      </c>
      <c r="BX254" s="8">
        <f t="shared" ca="1" si="178"/>
        <v>0</v>
      </c>
      <c r="BY254" s="8">
        <f t="shared" ca="1" si="187"/>
        <v>0</v>
      </c>
      <c r="BZ254" s="9">
        <f t="shared" ca="1" si="184"/>
        <v>0</v>
      </c>
      <c r="CA254" s="8"/>
      <c r="CB254" s="8">
        <f t="shared" ca="1" si="146"/>
        <v>0</v>
      </c>
      <c r="CC254" s="7">
        <f>CA254-MAX($CA254:CA$258)</f>
        <v>0</v>
      </c>
      <c r="CD254" s="7" t="e">
        <f>(CA254-MAX($CA254:CA$258))/MAX($CA254:CA$258)</f>
        <v>#DIV/0!</v>
      </c>
    </row>
    <row r="255" spans="1:82" s="7" customFormat="1" x14ac:dyDescent="0.25">
      <c r="A255" s="6">
        <v>43880</v>
      </c>
      <c r="B255" s="8">
        <v>14.587999999999999</v>
      </c>
      <c r="C255" s="8">
        <v>14.598000000000001</v>
      </c>
      <c r="D255" s="8">
        <v>14.507999999999999</v>
      </c>
      <c r="E255" s="8">
        <v>14.516</v>
      </c>
      <c r="F255" s="9">
        <f t="shared" si="147"/>
        <v>2.3477420245823222E-3</v>
      </c>
      <c r="G255" s="41"/>
      <c r="H255" s="9"/>
      <c r="I255" s="17"/>
      <c r="J255" s="8">
        <f ca="1">AVERAGE(E255:OFFSET(E255,$J$3-1,0))</f>
        <v>14.627600000000001</v>
      </c>
      <c r="K255" s="8">
        <f ca="1">AVERAGE(E255:OFFSET(E255,$K$3-1,0))</f>
        <v>14.117733333333335</v>
      </c>
      <c r="M255" s="7">
        <f t="shared" ca="1" si="179"/>
        <v>0</v>
      </c>
      <c r="N255" s="7">
        <f t="shared" ca="1" si="148"/>
        <v>0</v>
      </c>
      <c r="O255" s="7">
        <f t="shared" ca="1" si="149"/>
        <v>0</v>
      </c>
      <c r="P255" s="7">
        <f t="shared" ca="1" si="189"/>
        <v>80</v>
      </c>
      <c r="R255" s="9">
        <f t="shared" ca="1" si="150"/>
        <v>0</v>
      </c>
      <c r="S255" s="8">
        <f t="shared" ca="1" si="151"/>
        <v>0</v>
      </c>
      <c r="T255" s="8"/>
      <c r="U255" s="9"/>
      <c r="V255" s="8"/>
      <c r="W255" s="8"/>
      <c r="X255" s="8"/>
      <c r="Y255" s="9"/>
      <c r="Z255" s="9"/>
      <c r="AA255" s="17"/>
      <c r="AB255" s="8">
        <f ca="1">E255*(2/($AB$3+1))+IF(AB256=0,AVERAGE(E256:OFFSET(E256,$AB$3-1,0))*(1-(2/($AB$3+1))),AB256*(1-(2/($AB$3+1))))</f>
        <v>14.559402929307362</v>
      </c>
      <c r="AC255" s="42">
        <f ca="1">E255*(2/($AC$3+1))+IF(AC256=0,AVERAGE(E256:OFFSET(E256,$AC$3-1,0))*(1-(2/($AC$3+1))),AC256*(1-(2/($AC$3+1))))</f>
        <v>14.221519768595982</v>
      </c>
      <c r="AE255" s="7">
        <f t="shared" ca="1" si="180"/>
        <v>0</v>
      </c>
      <c r="AF255" s="7">
        <f t="shared" ca="1" si="156"/>
        <v>0</v>
      </c>
      <c r="AG255" s="7">
        <f t="shared" ca="1" si="157"/>
        <v>0</v>
      </c>
      <c r="AH255" s="7">
        <f t="shared" ca="1" si="190"/>
        <v>80</v>
      </c>
      <c r="AJ255" s="9">
        <f t="shared" ca="1" si="158"/>
        <v>0</v>
      </c>
      <c r="AK255" s="8">
        <f t="shared" ca="1" si="159"/>
        <v>0</v>
      </c>
      <c r="AL255" s="8">
        <f t="shared" ca="1" si="160"/>
        <v>0</v>
      </c>
      <c r="AM255" s="9">
        <f t="shared" ca="1" si="161"/>
        <v>0</v>
      </c>
      <c r="AN255" s="8"/>
      <c r="AO255" s="8">
        <f t="shared" ca="1" si="163"/>
        <v>0</v>
      </c>
      <c r="AP255" s="8">
        <f>AN255-MAX(AN255:$AN$258)</f>
        <v>0</v>
      </c>
      <c r="AQ255" s="9" t="e">
        <f>(AN255-MAX(AN255:$AN$258))/MAX(AN255:$AN$258)</f>
        <v>#DIV/0!</v>
      </c>
      <c r="AS255" s="8">
        <f t="shared" si="164"/>
        <v>3.4000000000000696E-2</v>
      </c>
      <c r="AT255" s="8">
        <f t="shared" si="181"/>
        <v>3.4000000000000696E-2</v>
      </c>
      <c r="AU255" s="8">
        <f t="shared" si="182"/>
        <v>0</v>
      </c>
      <c r="AV255" s="8">
        <f ca="1">IF(AV256=0,AVERAGE(AT255:OFFSET(AT255,$AZ$3-1,0)),(AV256*($AZ$3-1)+AT255)/$AZ$3)</f>
        <v>7.5395152616269043E-2</v>
      </c>
      <c r="AW255" s="8">
        <f ca="1">IF(AW256=0,AVERAGE(AU255:OFFSET(AU255,$AZ$3-1,0)),(AW256*($AZ$3-1)+AU255)/$AZ$3)</f>
        <v>5.4471512469091259E-2</v>
      </c>
      <c r="AX255" s="8">
        <f t="shared" ca="1" si="183"/>
        <v>1.3841207853196746</v>
      </c>
      <c r="AY255" s="8"/>
      <c r="AZ255" s="8">
        <f t="shared" ca="1" si="165"/>
        <v>58.055816376521577</v>
      </c>
      <c r="BB255" s="12">
        <f t="shared" ca="1" si="166"/>
        <v>0</v>
      </c>
      <c r="BC255" s="7">
        <f t="shared" ca="1" si="167"/>
        <v>0</v>
      </c>
      <c r="BD255" s="7">
        <f t="shared" ca="1" si="185"/>
        <v>0</v>
      </c>
      <c r="BE255" s="7">
        <f t="shared" ca="1" si="191"/>
        <v>80</v>
      </c>
      <c r="BG255" s="9">
        <f t="shared" ca="1" si="168"/>
        <v>0</v>
      </c>
      <c r="BH255" s="8">
        <f t="shared" ca="1" si="169"/>
        <v>0</v>
      </c>
      <c r="BI255" s="8">
        <f t="shared" ca="1" si="170"/>
        <v>0</v>
      </c>
      <c r="BJ255" s="9">
        <f t="shared" ca="1" si="171"/>
        <v>0</v>
      </c>
      <c r="BK255" s="8"/>
      <c r="BL255" s="8">
        <f t="shared" ca="1" si="173"/>
        <v>0</v>
      </c>
      <c r="BM255" s="8">
        <f>BK255-MAX(BK255:$BK$258)</f>
        <v>0</v>
      </c>
      <c r="BN255" s="9" t="e">
        <f>(BK255-MAX(BK255:$BK$258))/MAX(BK255:$BK$258)</f>
        <v>#DIV/0!</v>
      </c>
      <c r="BO255" s="17"/>
      <c r="BP255" s="8">
        <f t="shared" ca="1" si="174"/>
        <v>7.7974157136492028</v>
      </c>
      <c r="BR255" s="7">
        <f t="shared" ca="1" si="188"/>
        <v>0</v>
      </c>
      <c r="BS255" s="7">
        <f t="shared" ca="1" si="175"/>
        <v>0</v>
      </c>
      <c r="BT255" s="7">
        <f t="shared" ca="1" si="186"/>
        <v>0</v>
      </c>
      <c r="BU255" s="7">
        <f t="shared" ca="1" si="176"/>
        <v>80</v>
      </c>
      <c r="BW255" s="9">
        <f t="shared" ca="1" si="177"/>
        <v>0</v>
      </c>
      <c r="BX255" s="8">
        <f t="shared" ca="1" si="178"/>
        <v>0</v>
      </c>
      <c r="BY255" s="8">
        <f t="shared" ca="1" si="187"/>
        <v>0</v>
      </c>
      <c r="BZ255" s="9">
        <f t="shared" ca="1" si="184"/>
        <v>0</v>
      </c>
      <c r="CA255" s="8"/>
      <c r="CB255" s="8">
        <f t="shared" ca="1" si="146"/>
        <v>0</v>
      </c>
      <c r="CC255" s="7">
        <f>CA255-MAX($CA255:CA$258)</f>
        <v>0</v>
      </c>
      <c r="CD255" s="7" t="e">
        <f>(CA255-MAX($CA255:CA$258))/MAX($CA255:CA$258)</f>
        <v>#DIV/0!</v>
      </c>
    </row>
    <row r="256" spans="1:82" s="7" customFormat="1" x14ac:dyDescent="0.25">
      <c r="A256" s="6">
        <v>43879</v>
      </c>
      <c r="B256" s="8">
        <v>14.648</v>
      </c>
      <c r="C256" s="8">
        <v>14.648</v>
      </c>
      <c r="D256" s="8">
        <v>14.454000000000001</v>
      </c>
      <c r="E256" s="8">
        <v>14.481999999999999</v>
      </c>
      <c r="F256" s="9">
        <f t="shared" si="147"/>
        <v>-1.8169491525423798E-2</v>
      </c>
      <c r="G256" s="41"/>
      <c r="H256" s="9"/>
      <c r="I256" s="17"/>
      <c r="J256" s="8">
        <f ca="1">AVERAGE(E256:OFFSET(E256,$J$3-1,0))</f>
        <v>14.670400000000001</v>
      </c>
      <c r="K256" s="8">
        <f ca="1">AVERAGE(E256:OFFSET(E256,$K$3-1,0))</f>
        <v>14.115533333333332</v>
      </c>
      <c r="M256" s="7">
        <f t="shared" ca="1" si="179"/>
        <v>0</v>
      </c>
      <c r="N256" s="7">
        <f t="shared" ca="1" si="148"/>
        <v>0</v>
      </c>
      <c r="O256" s="7">
        <f t="shared" ca="1" si="149"/>
        <v>0</v>
      </c>
      <c r="P256" s="7">
        <f t="shared" ca="1" si="189"/>
        <v>79</v>
      </c>
      <c r="R256" s="9">
        <f t="shared" ca="1" si="150"/>
        <v>0</v>
      </c>
      <c r="S256" s="8">
        <f t="shared" ca="1" si="151"/>
        <v>0</v>
      </c>
      <c r="T256" s="8"/>
      <c r="U256" s="9"/>
      <c r="V256" s="8"/>
      <c r="W256" s="8"/>
      <c r="X256" s="8"/>
      <c r="Y256" s="9"/>
      <c r="Z256" s="9"/>
      <c r="AA256" s="17"/>
      <c r="AB256" s="8">
        <f ca="1">E256*(2/($AB$3+1))+IF(AB257=0,AVERAGE(E257:OFFSET(E257,$AB$3-1,0))*(1-(2/($AB$3+1))),AB257*(1-(2/($AB$3+1))))</f>
        <v>14.581104393961041</v>
      </c>
      <c r="AC256" s="42">
        <f ca="1">E256*(2/($AC$3+1))+IF(AC257=0,AVERAGE(E257:OFFSET(E257,$AC$3-1,0))*(1-(2/($AC$3+1))),AC257*(1-(2/($AC$3+1))))</f>
        <v>14.201210787119843</v>
      </c>
      <c r="AE256" s="7">
        <f t="shared" ca="1" si="180"/>
        <v>0</v>
      </c>
      <c r="AF256" s="7">
        <f t="shared" ca="1" si="156"/>
        <v>0</v>
      </c>
      <c r="AG256" s="7">
        <f t="shared" ca="1" si="157"/>
        <v>0</v>
      </c>
      <c r="AH256" s="7">
        <f t="shared" ca="1" si="190"/>
        <v>79</v>
      </c>
      <c r="AJ256" s="9">
        <f t="shared" ca="1" si="158"/>
        <v>0</v>
      </c>
      <c r="AK256" s="8">
        <f t="shared" ca="1" si="159"/>
        <v>0</v>
      </c>
      <c r="AL256" s="8">
        <f t="shared" ca="1" si="160"/>
        <v>0</v>
      </c>
      <c r="AM256" s="9">
        <f t="shared" ca="1" si="161"/>
        <v>0</v>
      </c>
      <c r="AN256" s="8"/>
      <c r="AO256" s="8">
        <f t="shared" ca="1" si="163"/>
        <v>0</v>
      </c>
      <c r="AP256" s="8">
        <f>AN256-MAX(AN256:$AN$258)</f>
        <v>0</v>
      </c>
      <c r="AQ256" s="9" t="e">
        <f>(AN256-MAX(AN256:$AN$258))/MAX(AN256:$AN$258)</f>
        <v>#DIV/0!</v>
      </c>
      <c r="AS256" s="8">
        <f t="shared" si="164"/>
        <v>-0.26800000000000068</v>
      </c>
      <c r="AT256" s="8">
        <f t="shared" si="181"/>
        <v>0</v>
      </c>
      <c r="AU256" s="8">
        <f t="shared" si="182"/>
        <v>0.26800000000000068</v>
      </c>
      <c r="AV256" s="8">
        <f ca="1">IF(AV257=0,AVERAGE(AT256:OFFSET(AT256,$AZ$3-1,0)),(AV257*($AZ$3-1)+AT256)/$AZ$3)</f>
        <v>7.8579395125212767E-2</v>
      </c>
      <c r="AW256" s="8">
        <f ca="1">IF(AW257=0,AVERAGE(AU256:OFFSET(AU256,$AZ$3-1,0)),(AW257*($AZ$3-1)+AU256)/$AZ$3)</f>
        <v>5.866162881286751E-2</v>
      </c>
      <c r="AX256" s="8">
        <f t="shared" ca="1" si="183"/>
        <v>1.3395365371780517</v>
      </c>
      <c r="AY256" s="8"/>
      <c r="AZ256" s="8">
        <f t="shared" ca="1" si="165"/>
        <v>57.25649144141174</v>
      </c>
      <c r="BB256" s="12">
        <f t="shared" ca="1" si="166"/>
        <v>0</v>
      </c>
      <c r="BC256" s="7">
        <f t="shared" ca="1" si="167"/>
        <v>0</v>
      </c>
      <c r="BD256" s="7">
        <f t="shared" ca="1" si="185"/>
        <v>0</v>
      </c>
      <c r="BE256" s="7">
        <f t="shared" ca="1" si="191"/>
        <v>79</v>
      </c>
      <c r="BG256" s="9">
        <f t="shared" ca="1" si="168"/>
        <v>0</v>
      </c>
      <c r="BH256" s="8">
        <f t="shared" ca="1" si="169"/>
        <v>0</v>
      </c>
      <c r="BI256" s="8">
        <f t="shared" ca="1" si="170"/>
        <v>0</v>
      </c>
      <c r="BJ256" s="9">
        <f t="shared" ca="1" si="171"/>
        <v>0</v>
      </c>
      <c r="BK256" s="8"/>
      <c r="BL256" s="8">
        <f t="shared" ca="1" si="173"/>
        <v>0</v>
      </c>
      <c r="BM256" s="8">
        <f>BK256-MAX(BK256:$BK$258)</f>
        <v>0</v>
      </c>
      <c r="BN256" s="9" t="e">
        <f>(BK256-MAX(BK256:$BK$258))/MAX(BK256:$BK$258)</f>
        <v>#DIV/0!</v>
      </c>
      <c r="BO256" s="17"/>
      <c r="BP256" s="8">
        <f t="shared" ca="1" si="174"/>
        <v>7.3376815890898284</v>
      </c>
      <c r="BR256" s="7">
        <f t="shared" ca="1" si="188"/>
        <v>0</v>
      </c>
      <c r="BS256" s="7">
        <f t="shared" ca="1" si="175"/>
        <v>0</v>
      </c>
      <c r="BT256" s="7">
        <f t="shared" ca="1" si="186"/>
        <v>0</v>
      </c>
      <c r="BU256" s="7">
        <f t="shared" ca="1" si="176"/>
        <v>79</v>
      </c>
      <c r="BW256" s="9">
        <f t="shared" ca="1" si="177"/>
        <v>0</v>
      </c>
      <c r="BX256" s="8">
        <f t="shared" ca="1" si="178"/>
        <v>0</v>
      </c>
      <c r="BY256" s="8">
        <f t="shared" ca="1" si="187"/>
        <v>0</v>
      </c>
      <c r="BZ256" s="9">
        <f t="shared" ca="1" si="184"/>
        <v>0</v>
      </c>
      <c r="CA256" s="8"/>
      <c r="CB256" s="8">
        <f t="shared" ca="1" si="146"/>
        <v>0</v>
      </c>
      <c r="CC256" s="7">
        <f>CA256-MAX($CA256:CA$258)</f>
        <v>0</v>
      </c>
      <c r="CD256" s="7" t="e">
        <f>(CA256-MAX($CA256:CA$258))/MAX($CA256:CA$258)</f>
        <v>#DIV/0!</v>
      </c>
    </row>
    <row r="257" spans="1:82" s="7" customFormat="1" x14ac:dyDescent="0.25">
      <c r="A257" s="6">
        <v>43878</v>
      </c>
      <c r="B257" s="8">
        <v>14.683999999999999</v>
      </c>
      <c r="C257" s="8">
        <v>14.752000000000001</v>
      </c>
      <c r="D257" s="8">
        <v>14.683999999999999</v>
      </c>
      <c r="E257" s="8">
        <v>14.75</v>
      </c>
      <c r="F257" s="9">
        <f t="shared" si="147"/>
        <v>6.9634079737848076E-3</v>
      </c>
      <c r="G257" s="41"/>
      <c r="H257" s="44"/>
      <c r="I257" s="17"/>
      <c r="J257" s="8">
        <f ca="1">AVERAGE(E257:OFFSET(E257,$J$3-1,0))</f>
        <v>14.676000000000002</v>
      </c>
      <c r="K257" s="8">
        <f ca="1">AVERAGE(E257:OFFSET(E257,$K$3-1,0))</f>
        <v>14.112799999999998</v>
      </c>
      <c r="M257" s="7">
        <f t="shared" ca="1" si="179"/>
        <v>0</v>
      </c>
      <c r="N257" s="7">
        <f ca="1">IF(AND(O258=1,AND(J258&gt;K258,J257&lt;K257)),1,0)</f>
        <v>0</v>
      </c>
      <c r="O257" s="7">
        <f ca="1">IF(O258-N257&lt;0,0,M257+O258-N257)</f>
        <v>0</v>
      </c>
      <c r="P257" s="7">
        <f ca="1">IF(M257=1,0,P258+1)</f>
        <v>78</v>
      </c>
      <c r="R257" s="9">
        <f t="shared" ca="1" si="150"/>
        <v>0</v>
      </c>
      <c r="S257" s="8">
        <f t="shared" ca="1" si="151"/>
        <v>0</v>
      </c>
      <c r="T257" s="8"/>
      <c r="U257" s="9"/>
      <c r="V257" s="8"/>
      <c r="W257" s="8"/>
      <c r="X257" s="8"/>
      <c r="Y257" s="9"/>
      <c r="Z257" s="9"/>
      <c r="AA257" s="17"/>
      <c r="AB257" s="8">
        <f ca="1">E257*(2/($AB$3+1))+IF(AB258=0,AVERAGE(E258:OFFSET(E258,$AB$3-1,0))*(1-(2/($AB$3+1))),AB258*(1-(2/($AB$3+1))))</f>
        <v>14.630656590941562</v>
      </c>
      <c r="AC257" s="42">
        <f ca="1">E257*(2/($AC$3+1))+IF(AC258=0,AVERAGE(E258:OFFSET(E258,$AC$3-1,0))*(1-(2/($AC$3+1))),AC258*(1-(2/($AC$3+1))))</f>
        <v>14.181846013817761</v>
      </c>
      <c r="AE257" s="7">
        <f t="shared" ca="1" si="180"/>
        <v>0</v>
      </c>
      <c r="AF257" s="7">
        <f ca="1">IF(AND(AG258=1,AND(AB258&gt;AC258,AB257&lt;AC257)),1,0)</f>
        <v>0</v>
      </c>
      <c r="AG257" s="7">
        <f t="shared" ca="1" si="157"/>
        <v>0</v>
      </c>
      <c r="AH257" s="7">
        <f t="shared" ca="1" si="190"/>
        <v>78</v>
      </c>
      <c r="AJ257" s="9">
        <f t="shared" ca="1" si="158"/>
        <v>0</v>
      </c>
      <c r="AK257" s="8">
        <f t="shared" ca="1" si="159"/>
        <v>0</v>
      </c>
      <c r="AL257" s="8">
        <f t="shared" ca="1" si="160"/>
        <v>0</v>
      </c>
      <c r="AM257" s="9">
        <f t="shared" ca="1" si="161"/>
        <v>0</v>
      </c>
      <c r="AN257" s="8"/>
      <c r="AO257" s="8">
        <f t="shared" ca="1" si="163"/>
        <v>0</v>
      </c>
      <c r="AP257" s="8">
        <f>AN257-MAX(AN257:$AN$258)</f>
        <v>0</v>
      </c>
      <c r="AQ257" s="9" t="e">
        <f>(AN257-MAX(AN257:$AN$258))/MAX(AN257:$AN$258)</f>
        <v>#DIV/0!</v>
      </c>
      <c r="AS257" s="8">
        <f t="shared" si="164"/>
        <v>0.10200000000000031</v>
      </c>
      <c r="AT257" s="8">
        <f t="shared" si="181"/>
        <v>0.10200000000000031</v>
      </c>
      <c r="AU257" s="8">
        <f t="shared" si="182"/>
        <v>0</v>
      </c>
      <c r="AV257" s="8">
        <f ca="1">IF(AV258=0,AVERAGE(AT257:OFFSET(AT257,$AZ$3-1,0)),(AV258*($AZ$3-1)+AT257)/$AZ$3)</f>
        <v>8.4623963980998376E-2</v>
      </c>
      <c r="AW257" s="8">
        <f ca="1">IF(AW258=0,AVERAGE(AU257:OFFSET(AU257,$AZ$3-1,0)),(AW258*($AZ$3-1)+AU257)/$AZ$3)</f>
        <v>4.2558677183088034E-2</v>
      </c>
      <c r="AX257" s="8">
        <f t="shared" ca="1" si="183"/>
        <v>1.9884068204691814</v>
      </c>
      <c r="AY257" s="8"/>
      <c r="AZ257" s="8">
        <f t="shared" ca="1" si="165"/>
        <v>66.537353845183645</v>
      </c>
      <c r="BB257" s="12">
        <f t="shared" ca="1" si="166"/>
        <v>0</v>
      </c>
      <c r="BC257" s="7">
        <f t="shared" ca="1" si="167"/>
        <v>0</v>
      </c>
      <c r="BD257" s="7">
        <f t="shared" ca="1" si="185"/>
        <v>0</v>
      </c>
      <c r="BE257" s="7">
        <f t="shared" ca="1" si="191"/>
        <v>78</v>
      </c>
      <c r="BG257" s="9">
        <f t="shared" ca="1" si="168"/>
        <v>0</v>
      </c>
      <c r="BH257" s="8">
        <f t="shared" ca="1" si="169"/>
        <v>0</v>
      </c>
      <c r="BI257" s="8">
        <f t="shared" ca="1" si="170"/>
        <v>0</v>
      </c>
      <c r="BJ257" s="9">
        <f t="shared" ca="1" si="171"/>
        <v>0</v>
      </c>
      <c r="BL257" s="8">
        <f t="shared" ca="1" si="173"/>
        <v>0</v>
      </c>
      <c r="BM257" s="8">
        <f>BK257-MAX(BK257:$BK$258)</f>
        <v>0</v>
      </c>
      <c r="BN257" s="9" t="e">
        <f>(BK257-MAX(BK257:$BK$258))/MAX(BK257:$BK$258)</f>
        <v>#DIV/0!</v>
      </c>
      <c r="BO257" s="17"/>
      <c r="BP257" s="8">
        <f t="shared" ca="1" si="174"/>
        <v>7.7428780131482799</v>
      </c>
      <c r="BR257" s="7">
        <f t="shared" ca="1" si="188"/>
        <v>0</v>
      </c>
      <c r="BS257" s="7">
        <f t="shared" ca="1" si="175"/>
        <v>0</v>
      </c>
      <c r="BT257" s="7">
        <f t="shared" ca="1" si="186"/>
        <v>0</v>
      </c>
      <c r="BU257" s="7">
        <f t="shared" ca="1" si="176"/>
        <v>78</v>
      </c>
      <c r="BW257" s="9">
        <f t="shared" ca="1" si="177"/>
        <v>0</v>
      </c>
      <c r="BX257" s="8">
        <f t="shared" ca="1" si="178"/>
        <v>0</v>
      </c>
      <c r="BY257" s="8">
        <f t="shared" ca="1" si="187"/>
        <v>0</v>
      </c>
      <c r="BZ257" s="9">
        <f t="shared" ca="1" si="184"/>
        <v>0</v>
      </c>
      <c r="CB257" s="8">
        <f t="shared" ref="CB257:CB320" ca="1" si="193">BY258*BX257</f>
        <v>0</v>
      </c>
      <c r="CC257" s="7">
        <f>CA257-MAX($CA257:CA$258)</f>
        <v>0</v>
      </c>
      <c r="CD257" s="7" t="e">
        <f>(CA257-MAX($CA257:CA$258))/MAX($CA257:CA$258)</f>
        <v>#DIV/0!</v>
      </c>
    </row>
    <row r="258" spans="1:82" s="7" customFormat="1" outlineLevel="1" x14ac:dyDescent="0.25">
      <c r="A258" s="6">
        <v>43875</v>
      </c>
      <c r="B258" s="8">
        <v>14.74</v>
      </c>
      <c r="C258" s="8">
        <v>14.744</v>
      </c>
      <c r="D258" s="8">
        <v>14.63</v>
      </c>
      <c r="E258" s="8">
        <v>14.648</v>
      </c>
      <c r="F258" s="8"/>
      <c r="G258" s="8"/>
      <c r="H258" s="8"/>
      <c r="I258" s="17"/>
      <c r="J258" s="14">
        <f ca="1">AVERAGE(E258:OFFSET(E258,$J$3-1,0))</f>
        <v>14.597200000000001</v>
      </c>
      <c r="K258" s="14">
        <f ca="1">AVERAGE(E258:OFFSET(E258,$K$3-1,0))</f>
        <v>14.099333333333332</v>
      </c>
      <c r="M258" s="7">
        <f t="shared" ca="1" si="179"/>
        <v>0</v>
      </c>
      <c r="N258" s="7">
        <f ca="1">IF(AND(J259&gt;K259,J258&lt;K258),1,0)</f>
        <v>0</v>
      </c>
      <c r="O258" s="7">
        <f t="shared" ca="1" si="149"/>
        <v>0</v>
      </c>
      <c r="P258" s="7">
        <f ca="1">IF(M258=1,0,P259+1)</f>
        <v>77</v>
      </c>
      <c r="R258" s="9">
        <f t="shared" ca="1" si="150"/>
        <v>0</v>
      </c>
      <c r="S258" s="14">
        <f t="shared" ca="1" si="151"/>
        <v>0</v>
      </c>
      <c r="T258" s="14"/>
      <c r="U258" s="8"/>
      <c r="V258" s="8"/>
      <c r="W258" s="8"/>
      <c r="X258" s="8"/>
      <c r="AA258" s="17"/>
      <c r="AB258" s="14">
        <f ca="1">E258*(2/($AB$3+1))+IF(AB259=0,AVERAGE(E259:OFFSET(E259,$AB$3-1,0))*(1-(2/($AB$3+1))),AB259*(1-(2/($AB$3+1))))</f>
        <v>14.570984886412344</v>
      </c>
      <c r="AC258" s="35">
        <f ca="1">E258*(2/($AC$3+1))+IF(AC259=0,AVERAGE(E259:OFFSET(E259,$AC$3-1,0))*(1-(2/($AC$3+1))),AC259*(1-(2/($AC$3+1))))</f>
        <v>14.142662980287952</v>
      </c>
      <c r="AE258" s="7">
        <f t="shared" ca="1" si="180"/>
        <v>0</v>
      </c>
      <c r="AF258" s="7">
        <f ca="1">IF(AND(AB259&gt;AC259,AB258&lt;AC258),1,0)</f>
        <v>0</v>
      </c>
      <c r="AG258" s="7">
        <f t="shared" ca="1" si="157"/>
        <v>0</v>
      </c>
      <c r="AH258" s="7">
        <f t="shared" ca="1" si="190"/>
        <v>77</v>
      </c>
      <c r="AJ258" s="9">
        <f t="shared" ca="1" si="158"/>
        <v>0</v>
      </c>
      <c r="AK258" s="14">
        <f t="shared" ca="1" si="159"/>
        <v>0</v>
      </c>
      <c r="AL258" s="14">
        <f t="shared" ca="1" si="160"/>
        <v>0</v>
      </c>
      <c r="AM258" s="14"/>
      <c r="AN258" s="14"/>
      <c r="AO258" s="14">
        <f t="shared" ca="1" si="163"/>
        <v>0</v>
      </c>
      <c r="AP258" s="8"/>
      <c r="AQ258" s="8"/>
      <c r="AS258" s="8">
        <f t="shared" si="164"/>
        <v>-9.4000000000001194E-2</v>
      </c>
      <c r="AT258" s="14">
        <f t="shared" si="181"/>
        <v>0</v>
      </c>
      <c r="AU258" s="14">
        <f t="shared" si="182"/>
        <v>9.4000000000001194E-2</v>
      </c>
      <c r="AV258" s="14">
        <f ca="1">IF(AV259=0,AVERAGE(AT258:OFFSET(AT258,$AZ$3-1,0)),(AV259*($AZ$3-1)+AT258)/$AZ$3)</f>
        <v>8.3287345825690542E-2</v>
      </c>
      <c r="AW258" s="14">
        <f ca="1">IF(AW259=0,AVERAGE(AU258:OFFSET(AU258,$AZ$3-1,0)),(AW259*($AZ$3-1)+AU258)/$AZ$3)</f>
        <v>4.583242158178711E-2</v>
      </c>
      <c r="AX258" s="14">
        <f t="shared" ca="1" si="183"/>
        <v>1.8172146037945172</v>
      </c>
      <c r="AY258" s="14"/>
      <c r="AZ258" s="14">
        <f t="shared" ca="1" si="165"/>
        <v>64.503946605519644</v>
      </c>
      <c r="BB258" s="12">
        <f t="shared" ca="1" si="166"/>
        <v>0</v>
      </c>
      <c r="BC258" s="7">
        <f t="shared" ca="1" si="167"/>
        <v>0</v>
      </c>
      <c r="BD258" s="12">
        <f t="shared" ca="1" si="185"/>
        <v>0</v>
      </c>
      <c r="BE258" s="12">
        <f t="shared" ca="1" si="191"/>
        <v>77</v>
      </c>
      <c r="BF258" s="12"/>
      <c r="BG258" s="13">
        <f t="shared" ca="1" si="168"/>
        <v>0</v>
      </c>
      <c r="BH258" s="14">
        <f t="shared" ca="1" si="169"/>
        <v>0</v>
      </c>
      <c r="BI258" s="14">
        <f t="shared" ca="1" si="170"/>
        <v>0</v>
      </c>
      <c r="BJ258" s="12"/>
      <c r="BK258" s="12"/>
      <c r="BL258" s="14">
        <f t="shared" ca="1" si="173"/>
        <v>0</v>
      </c>
      <c r="BO258" s="17"/>
      <c r="BP258" s="8">
        <f t="shared" ca="1" si="174"/>
        <v>6.2835582644028332</v>
      </c>
      <c r="BR258" s="7">
        <f t="shared" ca="1" si="188"/>
        <v>0</v>
      </c>
      <c r="BS258" s="7">
        <f t="shared" ca="1" si="175"/>
        <v>0</v>
      </c>
      <c r="BT258" s="7">
        <f t="shared" ca="1" si="186"/>
        <v>0</v>
      </c>
      <c r="BU258" s="7">
        <f t="shared" ca="1" si="176"/>
        <v>77</v>
      </c>
      <c r="BW258" s="9">
        <f t="shared" ca="1" si="177"/>
        <v>0</v>
      </c>
      <c r="BX258" s="8">
        <f t="shared" ca="1" si="178"/>
        <v>0</v>
      </c>
      <c r="BY258" s="14">
        <f t="shared" ca="1" si="187"/>
        <v>0</v>
      </c>
      <c r="BZ258" s="12"/>
      <c r="CA258" s="12"/>
      <c r="CB258" s="14">
        <f t="shared" ca="1" si="193"/>
        <v>0</v>
      </c>
    </row>
    <row r="259" spans="1:82" s="7" customFormat="1" outlineLevel="1" x14ac:dyDescent="0.25">
      <c r="A259" s="6">
        <v>43874</v>
      </c>
      <c r="B259" s="8">
        <v>14.625999999999999</v>
      </c>
      <c r="C259" s="8">
        <v>14.742000000000001</v>
      </c>
      <c r="D259" s="8">
        <v>14.5</v>
      </c>
      <c r="E259" s="8">
        <v>14.742000000000001</v>
      </c>
      <c r="F259" s="8"/>
      <c r="G259" s="8"/>
      <c r="H259" s="8"/>
      <c r="I259" s="17"/>
      <c r="J259" s="14">
        <f ca="1">AVERAGE(E259:OFFSET(E259,$J$3-1,0))</f>
        <v>14.539600000000002</v>
      </c>
      <c r="K259" s="14">
        <f ca="1">AVERAGE(E259:OFFSET(E259,$K$3-1,0))</f>
        <v>14.091999999999997</v>
      </c>
      <c r="M259" s="7">
        <f t="shared" ca="1" si="179"/>
        <v>0</v>
      </c>
      <c r="N259" s="7">
        <f ca="1">IF(AND(J260&gt;K260,J259&lt;K259),1,0)</f>
        <v>0</v>
      </c>
      <c r="O259" s="7">
        <f ca="1">IF(O260-N259&lt;0,0,M259+O260-N259)</f>
        <v>0</v>
      </c>
      <c r="P259" s="7">
        <f ca="1">IF(M259=1,0,P260+1)</f>
        <v>76</v>
      </c>
      <c r="R259" s="9">
        <f t="shared" ca="1" si="150"/>
        <v>0</v>
      </c>
      <c r="S259" s="14">
        <f t="shared" ca="1" si="151"/>
        <v>0</v>
      </c>
      <c r="T259" s="14"/>
      <c r="U259" s="8"/>
      <c r="V259" s="8"/>
      <c r="W259" s="8"/>
      <c r="AA259" s="17"/>
      <c r="AB259" s="14">
        <f ca="1">E259*(2/($AB$3+1))+IF(AB260=0,AVERAGE(E260:OFFSET(E260,$AB$3-1,0))*(1-(2/($AB$3+1))),AB260*(1-(2/($AB$3+1))))</f>
        <v>14.532477329618514</v>
      </c>
      <c r="AC259" s="35">
        <f ca="1">E259*(2/($AC$3+1))+IF(AC260=0,AVERAGE(E260:OFFSET(E260,$AC$3-1,0))*(1-(2/($AC$3+1))),AC260*(1-(2/($AC$3+1))))</f>
        <v>14.107812151342292</v>
      </c>
      <c r="AE259" s="7">
        <f t="shared" ca="1" si="180"/>
        <v>0</v>
      </c>
      <c r="AF259" s="7">
        <f ca="1">IF(AND(AB260&gt;AC260,AB259&lt;AC259),1,0)</f>
        <v>0</v>
      </c>
      <c r="AG259" s="7">
        <f t="shared" ca="1" si="157"/>
        <v>0</v>
      </c>
      <c r="AH259" s="7">
        <f t="shared" ca="1" si="190"/>
        <v>76</v>
      </c>
      <c r="AJ259" s="9">
        <f t="shared" ca="1" si="158"/>
        <v>0</v>
      </c>
      <c r="AK259" s="14">
        <f t="shared" ca="1" si="159"/>
        <v>0</v>
      </c>
      <c r="AL259" s="14">
        <f t="shared" ca="1" si="160"/>
        <v>0</v>
      </c>
      <c r="AM259" s="14"/>
      <c r="AN259" s="14"/>
      <c r="AO259" s="14">
        <f t="shared" ca="1" si="163"/>
        <v>0</v>
      </c>
      <c r="AP259" s="8"/>
      <c r="AQ259" s="8"/>
      <c r="AS259" s="8">
        <f t="shared" si="164"/>
        <v>1.2000000000000455E-2</v>
      </c>
      <c r="AT259" s="14">
        <f t="shared" si="181"/>
        <v>1.2000000000000455E-2</v>
      </c>
      <c r="AU259" s="14">
        <f t="shared" si="182"/>
        <v>0</v>
      </c>
      <c r="AV259" s="14">
        <f ca="1">IF(AV260=0,AVERAGE(AT259:OFFSET(AT259,$AZ$3-1,0)),(AV260*($AZ$3-1)+AT259)/$AZ$3)</f>
        <v>8.9694064735359041E-2</v>
      </c>
      <c r="AW259" s="14">
        <f ca="1">IF(AW260=0,AVERAGE(AU259:OFFSET(AU259,$AZ$3-1,0)),(AW260*($AZ$3-1)+AU259)/$AZ$3)</f>
        <v>4.2127223241924486E-2</v>
      </c>
      <c r="AX259" s="14">
        <f t="shared" ca="1" si="183"/>
        <v>2.1291235888079285</v>
      </c>
      <c r="AY259" s="14"/>
      <c r="AZ259" s="14">
        <f t="shared" ca="1" si="165"/>
        <v>68.042169904162847</v>
      </c>
      <c r="BB259" s="12">
        <f t="shared" ca="1" si="166"/>
        <v>0</v>
      </c>
      <c r="BC259" s="7">
        <f t="shared" ca="1" si="167"/>
        <v>0</v>
      </c>
      <c r="BD259" s="12">
        <f t="shared" ca="1" si="185"/>
        <v>0</v>
      </c>
      <c r="BE259" s="12">
        <f t="shared" ca="1" si="191"/>
        <v>76</v>
      </c>
      <c r="BF259" s="12"/>
      <c r="BG259" s="13">
        <f t="shared" ca="1" si="168"/>
        <v>0</v>
      </c>
      <c r="BH259" s="14">
        <f t="shared" ca="1" si="169"/>
        <v>0</v>
      </c>
      <c r="BI259" s="14">
        <f t="shared" ca="1" si="170"/>
        <v>0</v>
      </c>
      <c r="BJ259" s="12"/>
      <c r="BK259" s="12"/>
      <c r="BL259" s="14">
        <f t="shared" ca="1" si="173"/>
        <v>0</v>
      </c>
      <c r="BO259" s="17"/>
      <c r="BP259" s="8">
        <f t="shared" ca="1" si="174"/>
        <v>7.5116686114352405</v>
      </c>
      <c r="BR259" s="7">
        <f t="shared" ca="1" si="188"/>
        <v>0</v>
      </c>
      <c r="BS259" s="7">
        <f t="shared" ca="1" si="175"/>
        <v>0</v>
      </c>
      <c r="BT259" s="7">
        <f t="shared" ca="1" si="186"/>
        <v>0</v>
      </c>
      <c r="BU259" s="7">
        <f t="shared" ca="1" si="176"/>
        <v>76</v>
      </c>
      <c r="BW259" s="9">
        <f t="shared" ca="1" si="177"/>
        <v>0</v>
      </c>
      <c r="BX259" s="8">
        <f t="shared" ca="1" si="178"/>
        <v>0</v>
      </c>
      <c r="BY259" s="14">
        <f t="shared" ca="1" si="187"/>
        <v>0</v>
      </c>
      <c r="BZ259" s="12"/>
      <c r="CA259" s="12"/>
      <c r="CB259" s="14">
        <f t="shared" ca="1" si="193"/>
        <v>0</v>
      </c>
    </row>
    <row r="260" spans="1:82" s="7" customFormat="1" outlineLevel="1" x14ac:dyDescent="0.25">
      <c r="A260" s="6">
        <v>43873</v>
      </c>
      <c r="B260" s="8">
        <v>14.57</v>
      </c>
      <c r="C260" s="8">
        <v>14.744</v>
      </c>
      <c r="D260" s="8">
        <v>14.57</v>
      </c>
      <c r="E260" s="8">
        <v>14.73</v>
      </c>
      <c r="F260" s="8"/>
      <c r="G260" s="8"/>
      <c r="H260" s="8"/>
      <c r="I260" s="17"/>
      <c r="J260" s="14">
        <f ca="1">AVERAGE(E260:OFFSET(E260,$J$3-1,0))</f>
        <v>14.440000000000001</v>
      </c>
      <c r="K260" s="14">
        <f ca="1">AVERAGE(E260:OFFSET(E260,$K$3-1,0))</f>
        <v>14.088199999999999</v>
      </c>
      <c r="M260" s="7">
        <f t="shared" ca="1" si="179"/>
        <v>0</v>
      </c>
      <c r="N260" s="7">
        <f ca="1">IF(AND(J261&gt;K261,J260&lt;K260),1,0)</f>
        <v>0</v>
      </c>
      <c r="O260" s="7">
        <f t="shared" ca="1" si="149"/>
        <v>0</v>
      </c>
      <c r="P260" s="7">
        <f ca="1">IF(M260=1,0,P261+1)</f>
        <v>75</v>
      </c>
      <c r="R260" s="9">
        <f t="shared" ca="1" si="150"/>
        <v>0</v>
      </c>
      <c r="S260" s="14">
        <f t="shared" ca="1" si="151"/>
        <v>0</v>
      </c>
      <c r="T260" s="14"/>
      <c r="U260" s="8"/>
      <c r="V260" s="8"/>
      <c r="W260" s="8"/>
      <c r="AA260" s="17"/>
      <c r="AB260" s="14">
        <f ca="1">E260*(2/($AB$3+1))+IF(AB261=0,AVERAGE(E261:OFFSET(E261,$AB$3-1,0))*(1-(2/($AB$3+1))),AB261*(1-(2/($AB$3+1))))</f>
        <v>14.42771599442777</v>
      </c>
      <c r="AC260" s="35">
        <f ca="1">E260*(2/($AC$3+1))+IF(AC261=0,AVERAGE(E261:OFFSET(E261,$AC$3-1,0))*(1-(2/($AC$3+1))),AC261*(1-(2/($AC$3+1))))</f>
        <v>14.064075058331415</v>
      </c>
      <c r="AE260" s="7">
        <f t="shared" ca="1" si="180"/>
        <v>0</v>
      </c>
      <c r="AF260" s="7">
        <f ca="1">IF(AND(AB261&gt;AC261,AB260&lt;AC260),1,0)</f>
        <v>0</v>
      </c>
      <c r="AG260" s="7">
        <f t="shared" ca="1" si="157"/>
        <v>0</v>
      </c>
      <c r="AH260" s="7">
        <f t="shared" ca="1" si="190"/>
        <v>75</v>
      </c>
      <c r="AJ260" s="9">
        <f t="shared" ca="1" si="158"/>
        <v>0</v>
      </c>
      <c r="AK260" s="14">
        <f t="shared" ca="1" si="159"/>
        <v>0</v>
      </c>
      <c r="AL260" s="14">
        <f t="shared" ca="1" si="160"/>
        <v>0</v>
      </c>
      <c r="AM260" s="14"/>
      <c r="AN260" s="14"/>
      <c r="AO260" s="14">
        <f t="shared" ca="1" si="163"/>
        <v>0</v>
      </c>
      <c r="AP260" s="8"/>
      <c r="AQ260" s="8"/>
      <c r="AS260" s="8">
        <f t="shared" si="164"/>
        <v>0.22000000000000064</v>
      </c>
      <c r="AT260" s="14">
        <f t="shared" si="181"/>
        <v>0.22000000000000064</v>
      </c>
      <c r="AU260" s="14">
        <f t="shared" si="182"/>
        <v>0</v>
      </c>
      <c r="AV260" s="14">
        <f ca="1">IF(AV261=0,AVERAGE(AT260:OFFSET(AT260,$AZ$3-1,0)),(AV261*($AZ$3-1)+AT260)/$AZ$3)</f>
        <v>9.5670531253463545E-2</v>
      </c>
      <c r="AW260" s="14">
        <f ca="1">IF(AW261=0,AVERAGE(AU260:OFFSET(AU260,$AZ$3-1,0)),(AW261*($AZ$3-1)+AU260)/$AZ$3)</f>
        <v>4.5367778875918682E-2</v>
      </c>
      <c r="AX260" s="14">
        <f t="shared" ca="1" si="183"/>
        <v>2.1087770577246769</v>
      </c>
      <c r="AY260" s="14"/>
      <c r="AZ260" s="14">
        <f t="shared" ca="1" si="165"/>
        <v>67.833010169860728</v>
      </c>
      <c r="BB260" s="12">
        <f t="shared" ca="1" si="166"/>
        <v>0</v>
      </c>
      <c r="BC260" s="7">
        <f t="shared" ca="1" si="167"/>
        <v>0</v>
      </c>
      <c r="BD260" s="12">
        <f t="shared" ca="1" si="185"/>
        <v>0</v>
      </c>
      <c r="BE260" s="12">
        <f t="shared" ca="1" si="191"/>
        <v>75</v>
      </c>
      <c r="BF260" s="12"/>
      <c r="BG260" s="13">
        <f t="shared" ca="1" si="168"/>
        <v>0</v>
      </c>
      <c r="BH260" s="14">
        <f t="shared" ca="1" si="169"/>
        <v>0</v>
      </c>
      <c r="BI260" s="14">
        <f t="shared" ca="1" si="170"/>
        <v>0</v>
      </c>
      <c r="BJ260" s="12"/>
      <c r="BK260" s="12"/>
      <c r="BL260" s="14">
        <f t="shared" ca="1" si="173"/>
        <v>0</v>
      </c>
      <c r="BO260" s="17"/>
      <c r="BP260" s="8">
        <f t="shared" ca="1" si="174"/>
        <v>8.9819473216928181</v>
      </c>
      <c r="BR260" s="7">
        <f t="shared" ca="1" si="188"/>
        <v>0</v>
      </c>
      <c r="BS260" s="7">
        <f t="shared" ca="1" si="175"/>
        <v>0</v>
      </c>
      <c r="BT260" s="7">
        <f t="shared" ca="1" si="186"/>
        <v>0</v>
      </c>
      <c r="BU260" s="7">
        <f t="shared" ca="1" si="176"/>
        <v>75</v>
      </c>
      <c r="BW260" s="9">
        <f t="shared" ca="1" si="177"/>
        <v>0</v>
      </c>
      <c r="BX260" s="8">
        <f t="shared" ca="1" si="178"/>
        <v>0</v>
      </c>
      <c r="BY260" s="14">
        <f t="shared" ca="1" si="187"/>
        <v>0</v>
      </c>
      <c r="BZ260" s="12"/>
      <c r="CA260" s="12"/>
      <c r="CB260" s="14">
        <f t="shared" ca="1" si="193"/>
        <v>0</v>
      </c>
    </row>
    <row r="261" spans="1:82" s="7" customFormat="1" outlineLevel="1" x14ac:dyDescent="0.25">
      <c r="A261" s="6">
        <v>43872</v>
      </c>
      <c r="B261" s="8">
        <v>14.456</v>
      </c>
      <c r="C261" s="8">
        <v>14.548</v>
      </c>
      <c r="D261" s="8">
        <v>14.384</v>
      </c>
      <c r="E261" s="8">
        <v>14.51</v>
      </c>
      <c r="F261" s="8"/>
      <c r="G261" s="8"/>
      <c r="H261" s="8"/>
      <c r="I261" s="17"/>
      <c r="J261" s="14">
        <f ca="1">AVERAGE(E261:OFFSET(E261,$J$3-1,0))</f>
        <v>14.2852</v>
      </c>
      <c r="K261" s="14">
        <f ca="1">AVERAGE(E261:OFFSET(E261,$K$3-1,0))</f>
        <v>14.075933333333332</v>
      </c>
      <c r="M261" s="7">
        <f t="shared" ca="1" si="179"/>
        <v>0</v>
      </c>
      <c r="N261" s="7">
        <f t="shared" ref="N261:N324" ca="1" si="194">IF(AND(J262&gt;K262,J261&lt;K261),1,0)</f>
        <v>0</v>
      </c>
      <c r="O261" s="7">
        <f t="shared" ref="O261:O320" ca="1" si="195">IF(O262-N261&lt;0,0,M261+O262-N261)</f>
        <v>0</v>
      </c>
      <c r="P261" s="7">
        <f t="shared" ca="1" si="189"/>
        <v>74</v>
      </c>
      <c r="R261" s="9">
        <f t="shared" ref="R261:R324" ca="1" si="196">IF(O262=0,0,IF(N261&gt;0,E261/OFFSET(E261,P261,0)-1,0))</f>
        <v>0</v>
      </c>
      <c r="S261" s="14">
        <f t="shared" ref="S261:S324" ca="1" si="197">IF(O262=0,0,IF(N261&gt;0,(E261-OFFSET(E261,P261,0))*$F$3,0))</f>
        <v>0</v>
      </c>
      <c r="T261" s="14"/>
      <c r="U261" s="8"/>
      <c r="V261" s="8"/>
      <c r="W261" s="8"/>
      <c r="AA261" s="17"/>
      <c r="AB261" s="14">
        <f ca="1">E261*(2/($AB$3+1))+IF(AB262=0,AVERAGE(E262:OFFSET(E262,$AB$3-1,0))*(1-(2/($AB$3+1))),AB262*(1-(2/($AB$3+1))))</f>
        <v>14.276573991641651</v>
      </c>
      <c r="AC261" s="35">
        <f ca="1">E261*(2/($AC$3+1))+IF(AC262=0,AVERAGE(E262:OFFSET(E262,$AC$3-1,0))*(1-(2/($AC$3+1))),AC262*(1-(2/($AC$3+1))))</f>
        <v>14.018149200285304</v>
      </c>
      <c r="AE261" s="7">
        <f t="shared" ca="1" si="180"/>
        <v>0</v>
      </c>
      <c r="AF261" s="7">
        <f t="shared" ref="AF261:AF324" ca="1" si="198">IF(AND(AB262&gt;AC262,AB261&lt;AC261),1,0)</f>
        <v>0</v>
      </c>
      <c r="AG261" s="7">
        <f t="shared" ref="AG261:AG320" ca="1" si="199">IF(AG262-AF261&lt;0,0,AE261+AG262-AF261)</f>
        <v>0</v>
      </c>
      <c r="AH261" s="7">
        <f t="shared" ca="1" si="190"/>
        <v>74</v>
      </c>
      <c r="AJ261" s="9">
        <f t="shared" ref="AJ261:AJ324" ca="1" si="200">IF(AG262=0,0,IF(AF261&gt;0,E261/OFFSET(E261,AH261,0)-1,0))</f>
        <v>0</v>
      </c>
      <c r="AK261" s="14">
        <f t="shared" ref="AK261:AK324" ca="1" si="201">IF(AG262=0,0,IF(AF261&gt;0,$F$3*(E261-OFFSET(E261,AH261,0)),0))</f>
        <v>0</v>
      </c>
      <c r="AL261" s="14">
        <f t="shared" ref="AL261:AL324" ca="1" si="202">IF(AE261+AG261=2,AN261/($E261*$F$3),IF(AE261+AG261=1,AL262,0))</f>
        <v>0</v>
      </c>
      <c r="AM261" s="14"/>
      <c r="AN261" s="14"/>
      <c r="AO261" s="14">
        <f t="shared" ref="AO261:AO324" ca="1" si="203">AL262*AK261</f>
        <v>0</v>
      </c>
      <c r="AP261" s="8"/>
      <c r="AQ261" s="8"/>
      <c r="AS261" s="8">
        <f t="shared" ref="AS261:AS324" si="204">E261-E262</f>
        <v>0.15399999999999991</v>
      </c>
      <c r="AT261" s="14">
        <f t="shared" si="181"/>
        <v>0.15399999999999991</v>
      </c>
      <c r="AU261" s="14">
        <f t="shared" si="182"/>
        <v>0</v>
      </c>
      <c r="AV261" s="14">
        <f ca="1">IF(AV262=0,AVERAGE(AT261:OFFSET(AT261,$AZ$3-1,0)),(AV262*($AZ$3-1)+AT261)/$AZ$3)</f>
        <v>8.6106725965268374E-2</v>
      </c>
      <c r="AW261" s="14">
        <f ca="1">IF(AW262=0,AVERAGE(AU261:OFFSET(AU261,$AZ$3-1,0)),(AW262*($AZ$3-1)+AU261)/$AZ$3)</f>
        <v>4.8857608020220114E-2</v>
      </c>
      <c r="AX261" s="14">
        <f t="shared" ca="1" si="183"/>
        <v>1.7624015880931463</v>
      </c>
      <c r="AY261" s="14"/>
      <c r="AZ261" s="14">
        <f t="shared" ref="AZ261:AZ321" ca="1" si="205">100-100/(AX261+1)</f>
        <v>63.79961536692106</v>
      </c>
      <c r="BB261" s="12">
        <f t="shared" ref="BB261:BB324" ca="1" si="206">IF(AND(AND(AB262&lt;AC262,AB261&gt;AC261),AND(AZ261&gt;$BC$3,AZ261&lt;$BD$3),BK261&lt;&gt;0),1,0)</f>
        <v>0</v>
      </c>
      <c r="BC261" s="7">
        <f t="shared" ref="BC261:BC324" ca="1" si="207">IF(AND(BD262=1,OR(AND(AB262&gt;AC262,AB261&lt;AC261),AND(AZ261&gt;$BH$3,AZ262&gt;$BH$3))),1,0)</f>
        <v>0</v>
      </c>
      <c r="BD261" s="12">
        <f t="shared" ca="1" si="185"/>
        <v>0</v>
      </c>
      <c r="BE261" s="12">
        <f t="shared" ca="1" si="191"/>
        <v>74</v>
      </c>
      <c r="BF261" s="12"/>
      <c r="BG261" s="13">
        <f t="shared" ref="BG261:BG324" ca="1" si="208">IF(BD262=0,0,IF(BC261&gt;0,E261/OFFSET(E261,BE261,0)-1,0))</f>
        <v>0</v>
      </c>
      <c r="BH261" s="14">
        <f t="shared" ref="BH261:BH324" ca="1" si="209">IF(BD262=0,0,IF(BC261&gt;0,$F$3*(E261-OFFSET(E261,BE261,0)),0))</f>
        <v>0</v>
      </c>
      <c r="BI261" s="14">
        <f t="shared" ref="BI261:BI324" ca="1" si="210">IF(BB261+BD261=2,BK261/($E261*$F$3),IF(BB261+BD261=1,BI262,0))</f>
        <v>0</v>
      </c>
      <c r="BJ261" s="12"/>
      <c r="BK261" s="12"/>
      <c r="BL261" s="14">
        <f t="shared" ref="BL261:BL324" ca="1" si="211">BI262*BH261</f>
        <v>0</v>
      </c>
      <c r="BO261" s="17"/>
      <c r="BP261" s="8">
        <f t="shared" ref="BP261:BP324" ca="1" si="212">(E261/OFFSET(E261,$BP$3,0)-1)*100</f>
        <v>4.7653429602888098</v>
      </c>
      <c r="BR261" s="7">
        <f t="shared" ca="1" si="188"/>
        <v>0</v>
      </c>
      <c r="BS261" s="7">
        <f t="shared" ref="BS261:BS324" ca="1" si="213">IF(AND(BT262=1,OR(AND(AB262&gt;AC262,AB261&lt;AC261),AND(BP261&lt;BP262,BP262&lt;BP263,BP263&lt;BP264))),1,0)</f>
        <v>0</v>
      </c>
      <c r="BT261" s="7">
        <f t="shared" ca="1" si="186"/>
        <v>0</v>
      </c>
      <c r="BU261" s="7">
        <f t="shared" ref="BU261:BU324" ca="1" si="214">IF(BR261=1,0,BU262+1)</f>
        <v>74</v>
      </c>
      <c r="BW261" s="9">
        <f t="shared" ref="BW261:BW324" ca="1" si="215">IF(BT262=0,0,IF(BS261&gt;0,E261/OFFSET(E261,BU261,0)-1,0))</f>
        <v>0</v>
      </c>
      <c r="BX261" s="8">
        <f t="shared" ref="BX261:BX324" ca="1" si="216">IF(BT262=0,0,IF(BS261&gt;0,$F$3*(E261-OFFSET(E261,BU261,0)),0))</f>
        <v>0</v>
      </c>
      <c r="BY261" s="14">
        <f t="shared" ca="1" si="187"/>
        <v>0</v>
      </c>
      <c r="BZ261" s="12"/>
      <c r="CA261" s="12"/>
      <c r="CB261" s="14">
        <f t="shared" ca="1" si="193"/>
        <v>0</v>
      </c>
    </row>
    <row r="262" spans="1:82" s="7" customFormat="1" outlineLevel="1" x14ac:dyDescent="0.25">
      <c r="A262" s="6">
        <v>43871</v>
      </c>
      <c r="B262" s="8">
        <v>14.305999999999999</v>
      </c>
      <c r="C262" s="8">
        <v>14.414</v>
      </c>
      <c r="D262" s="8">
        <v>14.305999999999999</v>
      </c>
      <c r="E262" s="8">
        <v>14.356</v>
      </c>
      <c r="F262" s="8"/>
      <c r="G262" s="8"/>
      <c r="H262" s="8"/>
      <c r="I262" s="17"/>
      <c r="J262" s="14">
        <f ca="1">AVERAGE(E262:OFFSET(E262,$J$3-1,0))</f>
        <v>14.132</v>
      </c>
      <c r="K262" s="14">
        <f ca="1">AVERAGE(E262:OFFSET(E262,$K$3-1,0))</f>
        <v>14.071666666666665</v>
      </c>
      <c r="M262" s="7">
        <f t="shared" ref="M262:M325" ca="1" si="217">IF(AND(J263&lt;K263,J262&gt;K262,V262&lt;&gt;0),1,0)</f>
        <v>0</v>
      </c>
      <c r="N262" s="7">
        <f t="shared" ca="1" si="194"/>
        <v>0</v>
      </c>
      <c r="O262" s="7">
        <f t="shared" ca="1" si="195"/>
        <v>0</v>
      </c>
      <c r="P262" s="7">
        <f t="shared" ca="1" si="189"/>
        <v>73</v>
      </c>
      <c r="R262" s="9">
        <f t="shared" ca="1" si="196"/>
        <v>0</v>
      </c>
      <c r="S262" s="14">
        <f t="shared" ca="1" si="197"/>
        <v>0</v>
      </c>
      <c r="T262" s="14"/>
      <c r="U262" s="8"/>
      <c r="V262" s="8"/>
      <c r="W262" s="8"/>
      <c r="AA262" s="17"/>
      <c r="AB262" s="14">
        <f ca="1">E262*(2/($AB$3+1))+IF(AB263=0,AVERAGE(E263:OFFSET(E263,$AB$3-1,0))*(1-(2/($AB$3+1))),AB263*(1-(2/($AB$3+1))))</f>
        <v>14.159860987462476</v>
      </c>
      <c r="AC262" s="35">
        <f ca="1">E262*(2/($AC$3+1))+IF(AC263=0,AVERAGE(E263:OFFSET(E263,$AC$3-1,0))*(1-(2/($AC$3+1))),AC263*(1-(2/($AC$3+1))))</f>
        <v>13.984228455477394</v>
      </c>
      <c r="AE262" s="7">
        <f t="shared" ref="AE262:AE325" ca="1" si="218">IF(AND(AB263&lt;AC263,AB262&gt;AC262,AN262&lt;&gt;0),1,0)</f>
        <v>0</v>
      </c>
      <c r="AF262" s="7">
        <f t="shared" ca="1" si="198"/>
        <v>0</v>
      </c>
      <c r="AG262" s="7">
        <f t="shared" ca="1" si="199"/>
        <v>0</v>
      </c>
      <c r="AH262" s="7">
        <f t="shared" ca="1" si="190"/>
        <v>73</v>
      </c>
      <c r="AJ262" s="9">
        <f t="shared" ca="1" si="200"/>
        <v>0</v>
      </c>
      <c r="AK262" s="14">
        <f t="shared" ca="1" si="201"/>
        <v>0</v>
      </c>
      <c r="AL262" s="14">
        <f t="shared" ca="1" si="202"/>
        <v>0</v>
      </c>
      <c r="AM262" s="14"/>
      <c r="AN262" s="14"/>
      <c r="AO262" s="14">
        <f t="shared" ca="1" si="203"/>
        <v>0</v>
      </c>
      <c r="AP262" s="8"/>
      <c r="AQ262" s="8"/>
      <c r="AS262" s="8">
        <f t="shared" si="204"/>
        <v>-3.9999999999995595E-3</v>
      </c>
      <c r="AT262" s="14">
        <f t="shared" ref="AT262:AT325" si="219">IF(AS262&gt;0,AS262,0)</f>
        <v>0</v>
      </c>
      <c r="AU262" s="14">
        <f t="shared" ref="AU262:AU325" si="220">ABS(IF(AS262&lt;0,AS262,0))</f>
        <v>3.9999999999995595E-3</v>
      </c>
      <c r="AV262" s="14">
        <f ca="1">IF(AV263=0,AVERAGE(AT262:OFFSET(AT262,$AZ$3-1,0)),(AV263*($AZ$3-1)+AT262)/$AZ$3)</f>
        <v>8.0884166424135179E-2</v>
      </c>
      <c r="AW262" s="14">
        <f ca="1">IF(AW263=0,AVERAGE(AU262:OFFSET(AU262,$AZ$3-1,0)),(AW263*($AZ$3-1)+AU262)/$AZ$3)</f>
        <v>5.2615885560237045E-2</v>
      </c>
      <c r="AX262" s="14">
        <f t="shared" ref="AX262:AX321" ca="1" si="221">AV262/AW262</f>
        <v>1.5372575328326523</v>
      </c>
      <c r="AY262" s="14"/>
      <c r="AZ262" s="14">
        <f t="shared" ca="1" si="205"/>
        <v>60.587366987395356</v>
      </c>
      <c r="BB262" s="12">
        <f t="shared" ca="1" si="206"/>
        <v>0</v>
      </c>
      <c r="BC262" s="7">
        <f t="shared" ca="1" si="207"/>
        <v>0</v>
      </c>
      <c r="BD262" s="12">
        <f t="shared" ca="1" si="185"/>
        <v>0</v>
      </c>
      <c r="BE262" s="12">
        <f t="shared" ca="1" si="191"/>
        <v>73</v>
      </c>
      <c r="BF262" s="12"/>
      <c r="BG262" s="13">
        <f t="shared" ca="1" si="208"/>
        <v>0</v>
      </c>
      <c r="BH262" s="14">
        <f t="shared" ca="1" si="209"/>
        <v>0</v>
      </c>
      <c r="BI262" s="14">
        <f t="shared" ca="1" si="210"/>
        <v>0</v>
      </c>
      <c r="BJ262" s="12"/>
      <c r="BK262" s="12"/>
      <c r="BL262" s="14">
        <f t="shared" ca="1" si="211"/>
        <v>0</v>
      </c>
      <c r="BO262" s="17"/>
      <c r="BP262" s="8">
        <f t="shared" ca="1" si="212"/>
        <v>4.3010752688172005</v>
      </c>
      <c r="BR262" s="7">
        <f t="shared" ca="1" si="188"/>
        <v>0</v>
      </c>
      <c r="BS262" s="7">
        <f t="shared" ca="1" si="213"/>
        <v>0</v>
      </c>
      <c r="BT262" s="7">
        <f t="shared" ca="1" si="186"/>
        <v>0</v>
      </c>
      <c r="BU262" s="7">
        <f t="shared" ca="1" si="214"/>
        <v>73</v>
      </c>
      <c r="BW262" s="9">
        <f t="shared" ca="1" si="215"/>
        <v>0</v>
      </c>
      <c r="BX262" s="8">
        <f t="shared" ca="1" si="216"/>
        <v>0</v>
      </c>
      <c r="BY262" s="14">
        <f t="shared" ca="1" si="187"/>
        <v>0</v>
      </c>
      <c r="BZ262" s="12"/>
      <c r="CA262" s="12"/>
      <c r="CB262" s="14">
        <f t="shared" ca="1" si="193"/>
        <v>0</v>
      </c>
    </row>
    <row r="263" spans="1:82" s="7" customFormat="1" outlineLevel="1" x14ac:dyDescent="0.25">
      <c r="A263" s="6">
        <v>43868</v>
      </c>
      <c r="B263" s="8">
        <v>14.196</v>
      </c>
      <c r="C263" s="8">
        <v>14.36</v>
      </c>
      <c r="D263" s="8">
        <v>14.15</v>
      </c>
      <c r="E263" s="8">
        <v>14.36</v>
      </c>
      <c r="F263" s="8"/>
      <c r="G263" s="8"/>
      <c r="H263" s="8"/>
      <c r="I263" s="17"/>
      <c r="J263" s="14">
        <f ca="1">AVERAGE(E263:OFFSET(E263,$J$3-1,0))</f>
        <v>13.953999999999999</v>
      </c>
      <c r="K263" s="14">
        <f ca="1">AVERAGE(E263:OFFSET(E263,$K$3-1,0))</f>
        <v>14.070133333333333</v>
      </c>
      <c r="M263" s="7">
        <f t="shared" ca="1" si="217"/>
        <v>0</v>
      </c>
      <c r="N263" s="7">
        <f t="shared" ca="1" si="194"/>
        <v>0</v>
      </c>
      <c r="O263" s="7">
        <f t="shared" ca="1" si="195"/>
        <v>0</v>
      </c>
      <c r="P263" s="7">
        <f t="shared" ca="1" si="189"/>
        <v>72</v>
      </c>
      <c r="R263" s="9">
        <f t="shared" ca="1" si="196"/>
        <v>0</v>
      </c>
      <c r="S263" s="14">
        <f t="shared" ca="1" si="197"/>
        <v>0</v>
      </c>
      <c r="T263" s="14"/>
      <c r="U263" s="8"/>
      <c r="V263" s="8"/>
      <c r="W263" s="8"/>
      <c r="AA263" s="17"/>
      <c r="AB263" s="14">
        <f ca="1">E263*(2/($AB$3+1))+IF(AB264=0,AVERAGE(E264:OFFSET(E264,$AB$3-1,0))*(1-(2/($AB$3+1))),AB264*(1-(2/($AB$3+1))))</f>
        <v>14.061791481193712</v>
      </c>
      <c r="AC263" s="35">
        <f ca="1">E263*(2/($AC$3+1))+IF(AC264=0,AVERAGE(E264:OFFSET(E264,$AC$3-1,0))*(1-(2/($AC$3+1))),AC264*(1-(2/($AC$3+1))))</f>
        <v>13.958589038613765</v>
      </c>
      <c r="AE263" s="7">
        <f t="shared" ca="1" si="218"/>
        <v>0</v>
      </c>
      <c r="AF263" s="7">
        <f t="shared" ca="1" si="198"/>
        <v>0</v>
      </c>
      <c r="AG263" s="7">
        <f t="shared" ca="1" si="199"/>
        <v>0</v>
      </c>
      <c r="AH263" s="7">
        <f t="shared" ca="1" si="190"/>
        <v>72</v>
      </c>
      <c r="AJ263" s="9">
        <f t="shared" ca="1" si="200"/>
        <v>0</v>
      </c>
      <c r="AK263" s="14">
        <f t="shared" ca="1" si="201"/>
        <v>0</v>
      </c>
      <c r="AL263" s="14">
        <f t="shared" ca="1" si="202"/>
        <v>0</v>
      </c>
      <c r="AM263" s="14"/>
      <c r="AN263" s="14"/>
      <c r="AO263" s="14">
        <f t="shared" ca="1" si="203"/>
        <v>0</v>
      </c>
      <c r="AP263" s="8"/>
      <c r="AQ263" s="8"/>
      <c r="AS263" s="8">
        <f t="shared" si="204"/>
        <v>0.11599999999999966</v>
      </c>
      <c r="AT263" s="14">
        <f t="shared" si="219"/>
        <v>0.11599999999999966</v>
      </c>
      <c r="AU263" s="14">
        <f t="shared" si="220"/>
        <v>0</v>
      </c>
      <c r="AV263" s="14">
        <f ca="1">IF(AV264=0,AVERAGE(AT263:OFFSET(AT263,$AZ$3-1,0)),(AV264*($AZ$3-1)+AT263)/$AZ$3)</f>
        <v>8.7106025379837873E-2</v>
      </c>
      <c r="AW263" s="14">
        <f ca="1">IF(AW264=0,AVERAGE(AU263:OFFSET(AU263,$AZ$3-1,0)),(AW264*($AZ$3-1)+AU263)/$AZ$3)</f>
        <v>5.6355569064870693E-2</v>
      </c>
      <c r="AX263" s="14">
        <f t="shared" ca="1" si="221"/>
        <v>1.5456507107499959</v>
      </c>
      <c r="AY263" s="14"/>
      <c r="AZ263" s="14">
        <f t="shared" ca="1" si="205"/>
        <v>60.717313032101664</v>
      </c>
      <c r="BB263" s="12">
        <f t="shared" ca="1" si="206"/>
        <v>0</v>
      </c>
      <c r="BC263" s="7">
        <f t="shared" ca="1" si="207"/>
        <v>0</v>
      </c>
      <c r="BD263" s="12">
        <f t="shared" ref="BD263:BD326" ca="1" si="222">IF(BD264-BC263&lt;0,0,BB263+BD264-BC263)</f>
        <v>0</v>
      </c>
      <c r="BE263" s="12">
        <f t="shared" ca="1" si="191"/>
        <v>72</v>
      </c>
      <c r="BF263" s="12"/>
      <c r="BG263" s="13">
        <f t="shared" ca="1" si="208"/>
        <v>0</v>
      </c>
      <c r="BH263" s="14">
        <f t="shared" ca="1" si="209"/>
        <v>0</v>
      </c>
      <c r="BI263" s="14">
        <f t="shared" ca="1" si="210"/>
        <v>0</v>
      </c>
      <c r="BJ263" s="12"/>
      <c r="BK263" s="12"/>
      <c r="BL263" s="14">
        <f t="shared" ca="1" si="211"/>
        <v>0</v>
      </c>
      <c r="BO263" s="17"/>
      <c r="BP263" s="8">
        <f t="shared" ca="1" si="212"/>
        <v>3.4433078807088346</v>
      </c>
      <c r="BR263" s="7">
        <f t="shared" ca="1" si="188"/>
        <v>0</v>
      </c>
      <c r="BS263" s="7">
        <f t="shared" ca="1" si="213"/>
        <v>0</v>
      </c>
      <c r="BT263" s="7">
        <f t="shared" ref="BT263:BT326" ca="1" si="223">IF(BT264-BS263&lt;0,0,BR263+BT264-BS263)</f>
        <v>0</v>
      </c>
      <c r="BU263" s="7">
        <f t="shared" ca="1" si="214"/>
        <v>72</v>
      </c>
      <c r="BW263" s="9">
        <f t="shared" ca="1" si="215"/>
        <v>0</v>
      </c>
      <c r="BX263" s="8">
        <f t="shared" ca="1" si="216"/>
        <v>0</v>
      </c>
      <c r="BY263" s="14">
        <f t="shared" ref="BY263:BY326" ca="1" si="224">IF(BR263+BT263=2,CA263/($E263*$F$3),IF(BR263+BT263=1,BY264,0))</f>
        <v>0</v>
      </c>
      <c r="BZ263" s="12"/>
      <c r="CA263" s="12"/>
      <c r="CB263" s="14">
        <f t="shared" ca="1" si="193"/>
        <v>0</v>
      </c>
    </row>
    <row r="264" spans="1:82" s="7" customFormat="1" outlineLevel="1" x14ac:dyDescent="0.25">
      <c r="A264" s="6">
        <v>43867</v>
      </c>
      <c r="B264" s="8">
        <v>14.108000000000001</v>
      </c>
      <c r="C264" s="8">
        <v>14.272</v>
      </c>
      <c r="D264" s="8">
        <v>14.108000000000001</v>
      </c>
      <c r="E264" s="8">
        <v>14.244</v>
      </c>
      <c r="F264" s="8"/>
      <c r="G264" s="8"/>
      <c r="H264" s="8"/>
      <c r="I264" s="17"/>
      <c r="J264" s="14">
        <f ca="1">AVERAGE(E264:OFFSET(E264,$J$3-1,0))</f>
        <v>13.7804</v>
      </c>
      <c r="K264" s="14">
        <f ca="1">AVERAGE(E264:OFFSET(E264,$K$3-1,0))</f>
        <v>14.074333333333332</v>
      </c>
      <c r="M264" s="7">
        <f t="shared" ca="1" si="217"/>
        <v>0</v>
      </c>
      <c r="N264" s="7">
        <f t="shared" ca="1" si="194"/>
        <v>0</v>
      </c>
      <c r="O264" s="7">
        <f t="shared" ca="1" si="195"/>
        <v>0</v>
      </c>
      <c r="P264" s="7">
        <f t="shared" ca="1" si="189"/>
        <v>71</v>
      </c>
      <c r="R264" s="9">
        <f t="shared" ca="1" si="196"/>
        <v>0</v>
      </c>
      <c r="S264" s="14">
        <f t="shared" ca="1" si="197"/>
        <v>0</v>
      </c>
      <c r="T264" s="14"/>
      <c r="U264" s="8"/>
      <c r="V264" s="8"/>
      <c r="W264" s="8"/>
      <c r="AA264" s="17"/>
      <c r="AB264" s="14">
        <f ca="1">E264*(2/($AB$3+1))+IF(AB265=0,AVERAGE(E265:OFFSET(E265,$AB$3-1,0))*(1-(2/($AB$3+1))),AB265*(1-(2/($AB$3+1))))</f>
        <v>13.912687221790566</v>
      </c>
      <c r="AC264" s="35">
        <f ca="1">E264*(2/($AC$3+1))+IF(AC265=0,AVERAGE(E265:OFFSET(E265,$AC$3-1,0))*(1-(2/($AC$3+1))),AC265*(1-(2/($AC$3+1))))</f>
        <v>13.930905524035403</v>
      </c>
      <c r="AE264" s="7">
        <f t="shared" ca="1" si="218"/>
        <v>0</v>
      </c>
      <c r="AF264" s="7">
        <f t="shared" ca="1" si="198"/>
        <v>0</v>
      </c>
      <c r="AG264" s="7">
        <f t="shared" ca="1" si="199"/>
        <v>0</v>
      </c>
      <c r="AH264" s="7">
        <f t="shared" ca="1" si="190"/>
        <v>71</v>
      </c>
      <c r="AJ264" s="9">
        <f t="shared" ca="1" si="200"/>
        <v>0</v>
      </c>
      <c r="AK264" s="14">
        <f t="shared" ca="1" si="201"/>
        <v>0</v>
      </c>
      <c r="AL264" s="14">
        <f t="shared" ca="1" si="202"/>
        <v>0</v>
      </c>
      <c r="AM264" s="14"/>
      <c r="AN264" s="14"/>
      <c r="AO264" s="14">
        <f t="shared" ca="1" si="203"/>
        <v>0</v>
      </c>
      <c r="AP264" s="8"/>
      <c r="AQ264" s="8"/>
      <c r="AS264" s="8">
        <f t="shared" si="204"/>
        <v>0.28800000000000026</v>
      </c>
      <c r="AT264" s="14">
        <f t="shared" si="219"/>
        <v>0.28800000000000026</v>
      </c>
      <c r="AU264" s="14">
        <f t="shared" si="220"/>
        <v>0</v>
      </c>
      <c r="AV264" s="14">
        <f ca="1">IF(AV265=0,AVERAGE(AT264:OFFSET(AT264,$AZ$3-1,0)),(AV265*($AZ$3-1)+AT264)/$AZ$3)</f>
        <v>8.4883411947517737E-2</v>
      </c>
      <c r="AW264" s="14">
        <f ca="1">IF(AW265=0,AVERAGE(AU264:OFFSET(AU264,$AZ$3-1,0)),(AW265*($AZ$3-1)+AU264)/$AZ$3)</f>
        <v>6.069061283909151E-2</v>
      </c>
      <c r="AX264" s="14">
        <f t="shared" ca="1" si="221"/>
        <v>1.3986250587478559</v>
      </c>
      <c r="AY264" s="14"/>
      <c r="AZ264" s="14">
        <f t="shared" ca="1" si="205"/>
        <v>58.309449142417208</v>
      </c>
      <c r="BB264" s="12">
        <f t="shared" ca="1" si="206"/>
        <v>0</v>
      </c>
      <c r="BC264" s="7">
        <f t="shared" ca="1" si="207"/>
        <v>0</v>
      </c>
      <c r="BD264" s="12">
        <f t="shared" ca="1" si="222"/>
        <v>0</v>
      </c>
      <c r="BE264" s="12">
        <f t="shared" ca="1" si="191"/>
        <v>71</v>
      </c>
      <c r="BF264" s="12"/>
      <c r="BG264" s="13">
        <f t="shared" ca="1" si="208"/>
        <v>0</v>
      </c>
      <c r="BH264" s="14">
        <f t="shared" ca="1" si="209"/>
        <v>0</v>
      </c>
      <c r="BI264" s="14">
        <f t="shared" ca="1" si="210"/>
        <v>0</v>
      </c>
      <c r="BJ264" s="12"/>
      <c r="BK264" s="12"/>
      <c r="BL264" s="14">
        <f t="shared" ca="1" si="211"/>
        <v>0</v>
      </c>
      <c r="BO264" s="17"/>
      <c r="BP264" s="8">
        <f t="shared" ca="1" si="212"/>
        <v>2.4158757549611831</v>
      </c>
      <c r="BR264" s="7">
        <f t="shared" ref="BR264:BR327" ca="1" si="225">IF(AND(AND(AB265&lt;AC265,AB264&gt;AC264),AND(BP264&gt;$BS$3),CA264&lt;&gt;0),1,0)</f>
        <v>0</v>
      </c>
      <c r="BS264" s="7">
        <f t="shared" ca="1" si="213"/>
        <v>0</v>
      </c>
      <c r="BT264" s="7">
        <f t="shared" ca="1" si="223"/>
        <v>0</v>
      </c>
      <c r="BU264" s="7">
        <f t="shared" ca="1" si="214"/>
        <v>71</v>
      </c>
      <c r="BW264" s="9">
        <f t="shared" ca="1" si="215"/>
        <v>0</v>
      </c>
      <c r="BX264" s="8">
        <f t="shared" ca="1" si="216"/>
        <v>0</v>
      </c>
      <c r="BY264" s="14">
        <f t="shared" ca="1" si="224"/>
        <v>0</v>
      </c>
      <c r="BZ264" s="12"/>
      <c r="CA264" s="12"/>
      <c r="CB264" s="14">
        <f t="shared" ca="1" si="193"/>
        <v>0</v>
      </c>
    </row>
    <row r="265" spans="1:82" s="7" customFormat="1" outlineLevel="1" x14ac:dyDescent="0.25">
      <c r="A265" s="6">
        <v>43866</v>
      </c>
      <c r="B265" s="8">
        <v>13.71</v>
      </c>
      <c r="C265" s="8">
        <v>13.98</v>
      </c>
      <c r="D265" s="8">
        <v>13.704000000000001</v>
      </c>
      <c r="E265" s="8">
        <v>13.956</v>
      </c>
      <c r="F265" s="8"/>
      <c r="G265" s="8"/>
      <c r="H265" s="8"/>
      <c r="I265" s="17"/>
      <c r="J265" s="14">
        <f ca="1">AVERAGE(E265:OFFSET(E265,$J$3-1,0))</f>
        <v>13.669599999999999</v>
      </c>
      <c r="K265" s="14">
        <f ca="1">AVERAGE(E265:OFFSET(E265,$K$3-1,0))</f>
        <v>14.081666666666665</v>
      </c>
      <c r="M265" s="7">
        <f t="shared" ca="1" si="217"/>
        <v>0</v>
      </c>
      <c r="N265" s="7">
        <f t="shared" ca="1" si="194"/>
        <v>0</v>
      </c>
      <c r="O265" s="7">
        <f t="shared" ca="1" si="195"/>
        <v>0</v>
      </c>
      <c r="P265" s="7">
        <f t="shared" ca="1" si="189"/>
        <v>70</v>
      </c>
      <c r="R265" s="9">
        <f t="shared" ca="1" si="196"/>
        <v>0</v>
      </c>
      <c r="S265" s="14">
        <f t="shared" ca="1" si="197"/>
        <v>0</v>
      </c>
      <c r="T265" s="14"/>
      <c r="U265" s="8"/>
      <c r="V265" s="8"/>
      <c r="W265" s="8"/>
      <c r="AA265" s="17"/>
      <c r="AB265" s="14">
        <f ca="1">E265*(2/($AB$3+1))+IF(AB266=0,AVERAGE(E266:OFFSET(E266,$AB$3-1,0))*(1-(2/($AB$3+1))),AB266*(1-(2/($AB$3+1))))</f>
        <v>13.747030832685848</v>
      </c>
      <c r="AC265" s="35">
        <f ca="1">E265*(2/($AC$3+1))+IF(AC266=0,AVERAGE(E266:OFFSET(E266,$AC$3-1,0))*(1-(2/($AC$3+1))),AC266*(1-(2/($AC$3+1))))</f>
        <v>13.909312801555085</v>
      </c>
      <c r="AE265" s="7">
        <f t="shared" ca="1" si="218"/>
        <v>0</v>
      </c>
      <c r="AF265" s="7">
        <f t="shared" ca="1" si="198"/>
        <v>0</v>
      </c>
      <c r="AG265" s="7">
        <f t="shared" ca="1" si="199"/>
        <v>0</v>
      </c>
      <c r="AH265" s="7">
        <f t="shared" ca="1" si="190"/>
        <v>70</v>
      </c>
      <c r="AJ265" s="9">
        <f t="shared" ca="1" si="200"/>
        <v>0</v>
      </c>
      <c r="AK265" s="14">
        <f t="shared" ca="1" si="201"/>
        <v>0</v>
      </c>
      <c r="AL265" s="14">
        <f t="shared" ca="1" si="202"/>
        <v>0</v>
      </c>
      <c r="AM265" s="14"/>
      <c r="AN265" s="14"/>
      <c r="AO265" s="14">
        <f t="shared" ca="1" si="203"/>
        <v>0</v>
      </c>
      <c r="AP265" s="8"/>
      <c r="AQ265" s="8"/>
      <c r="AS265" s="8">
        <f t="shared" si="204"/>
        <v>0.21199999999999974</v>
      </c>
      <c r="AT265" s="14">
        <f t="shared" si="219"/>
        <v>0.21199999999999974</v>
      </c>
      <c r="AU265" s="14">
        <f t="shared" si="220"/>
        <v>0</v>
      </c>
      <c r="AV265" s="14">
        <f ca="1">IF(AV266=0,AVERAGE(AT265:OFFSET(AT265,$AZ$3-1,0)),(AV266*($AZ$3-1)+AT265)/$AZ$3)</f>
        <v>6.9259059020403704E-2</v>
      </c>
      <c r="AW265" s="14">
        <f ca="1">IF(AW266=0,AVERAGE(AU265:OFFSET(AU265,$AZ$3-1,0)),(AW266*($AZ$3-1)+AU265)/$AZ$3)</f>
        <v>6.5359121519021623E-2</v>
      </c>
      <c r="AX265" s="14">
        <f t="shared" ca="1" si="221"/>
        <v>1.0596693684177971</v>
      </c>
      <c r="AY265" s="14"/>
      <c r="AZ265" s="14">
        <f t="shared" ca="1" si="205"/>
        <v>51.448518129480995</v>
      </c>
      <c r="BB265" s="12">
        <f t="shared" ca="1" si="206"/>
        <v>0</v>
      </c>
      <c r="BC265" s="7">
        <f t="shared" ca="1" si="207"/>
        <v>0</v>
      </c>
      <c r="BD265" s="12">
        <f t="shared" ca="1" si="222"/>
        <v>0</v>
      </c>
      <c r="BE265" s="12">
        <f t="shared" ca="1" si="191"/>
        <v>70</v>
      </c>
      <c r="BF265" s="12"/>
      <c r="BG265" s="13">
        <f t="shared" ca="1" si="208"/>
        <v>0</v>
      </c>
      <c r="BH265" s="14">
        <f t="shared" ca="1" si="209"/>
        <v>0</v>
      </c>
      <c r="BI265" s="14">
        <f t="shared" ca="1" si="210"/>
        <v>0</v>
      </c>
      <c r="BJ265" s="12"/>
      <c r="BK265" s="12"/>
      <c r="BL265" s="14">
        <f t="shared" ca="1" si="211"/>
        <v>0</v>
      </c>
      <c r="BO265" s="17"/>
      <c r="BP265" s="8">
        <f t="shared" ca="1" si="212"/>
        <v>-0.49907314986453732</v>
      </c>
      <c r="BR265" s="7">
        <f t="shared" ca="1" si="225"/>
        <v>0</v>
      </c>
      <c r="BS265" s="7">
        <f t="shared" ca="1" si="213"/>
        <v>0</v>
      </c>
      <c r="BT265" s="7">
        <f t="shared" ca="1" si="223"/>
        <v>0</v>
      </c>
      <c r="BU265" s="7">
        <f t="shared" ca="1" si="214"/>
        <v>70</v>
      </c>
      <c r="BW265" s="9">
        <f t="shared" ca="1" si="215"/>
        <v>0</v>
      </c>
      <c r="BX265" s="8">
        <f t="shared" ca="1" si="216"/>
        <v>0</v>
      </c>
      <c r="BY265" s="14">
        <f t="shared" ca="1" si="224"/>
        <v>0</v>
      </c>
      <c r="BZ265" s="12"/>
      <c r="CA265" s="12"/>
      <c r="CB265" s="14">
        <f t="shared" ca="1" si="193"/>
        <v>0</v>
      </c>
    </row>
    <row r="266" spans="1:82" s="7" customFormat="1" outlineLevel="1" x14ac:dyDescent="0.25">
      <c r="A266" s="6">
        <v>43865</v>
      </c>
      <c r="B266" s="8">
        <v>13.568</v>
      </c>
      <c r="C266" s="8">
        <v>13.78</v>
      </c>
      <c r="D266" s="8">
        <v>13.568</v>
      </c>
      <c r="E266" s="8">
        <v>13.744</v>
      </c>
      <c r="F266" s="8"/>
      <c r="G266" s="8"/>
      <c r="H266" s="8"/>
      <c r="I266" s="17"/>
      <c r="J266" s="14">
        <f ca="1">AVERAGE(E266:OFFSET(E266,$J$3-1,0))</f>
        <v>13.634799999999998</v>
      </c>
      <c r="K266" s="14">
        <f ca="1">AVERAGE(E266:OFFSET(E266,$K$3-1,0))</f>
        <v>14.098133333333331</v>
      </c>
      <c r="M266" s="7">
        <f t="shared" ca="1" si="217"/>
        <v>0</v>
      </c>
      <c r="N266" s="7">
        <f t="shared" ca="1" si="194"/>
        <v>0</v>
      </c>
      <c r="O266" s="7">
        <f t="shared" ca="1" si="195"/>
        <v>0</v>
      </c>
      <c r="P266" s="7">
        <f t="shared" ca="1" si="189"/>
        <v>69</v>
      </c>
      <c r="R266" s="9">
        <f t="shared" ca="1" si="196"/>
        <v>0</v>
      </c>
      <c r="S266" s="14">
        <f t="shared" ca="1" si="197"/>
        <v>0</v>
      </c>
      <c r="T266" s="14"/>
      <c r="U266" s="8"/>
      <c r="V266" s="8"/>
      <c r="W266" s="8"/>
      <c r="AA266" s="17"/>
      <c r="AB266" s="14">
        <f ca="1">E266*(2/($AB$3+1))+IF(AB267=0,AVERAGE(E267:OFFSET(E267,$AB$3-1,0))*(1-(2/($AB$3+1))),AB267*(1-(2/($AB$3+1))))</f>
        <v>13.64254624902877</v>
      </c>
      <c r="AC266" s="35">
        <f ca="1">E266*(2/($AC$3+1))+IF(AC267=0,AVERAGE(E267:OFFSET(E267,$AC$3-1,0))*(1-(2/($AC$3+1))),AC267*(1-(2/($AC$3+1))))</f>
        <v>13.90609299476578</v>
      </c>
      <c r="AE266" s="7">
        <f t="shared" ca="1" si="218"/>
        <v>0</v>
      </c>
      <c r="AF266" s="7">
        <f t="shared" ca="1" si="198"/>
        <v>0</v>
      </c>
      <c r="AG266" s="7">
        <f t="shared" ca="1" si="199"/>
        <v>0</v>
      </c>
      <c r="AH266" s="7">
        <f t="shared" ca="1" si="190"/>
        <v>69</v>
      </c>
      <c r="AJ266" s="9">
        <f t="shared" ca="1" si="200"/>
        <v>0</v>
      </c>
      <c r="AK266" s="14">
        <f t="shared" ca="1" si="201"/>
        <v>0</v>
      </c>
      <c r="AL266" s="14">
        <f t="shared" ca="1" si="202"/>
        <v>0</v>
      </c>
      <c r="AM266" s="14"/>
      <c r="AN266" s="14"/>
      <c r="AO266" s="14">
        <f t="shared" ca="1" si="203"/>
        <v>0</v>
      </c>
      <c r="AP266" s="8"/>
      <c r="AQ266" s="8"/>
      <c r="AS266" s="8">
        <f t="shared" si="204"/>
        <v>0.27800000000000047</v>
      </c>
      <c r="AT266" s="14">
        <f t="shared" si="219"/>
        <v>0.27800000000000047</v>
      </c>
      <c r="AU266" s="14">
        <f t="shared" si="220"/>
        <v>0</v>
      </c>
      <c r="AV266" s="14">
        <f ca="1">IF(AV267=0,AVERAGE(AT266:OFFSET(AT266,$AZ$3-1,0)),(AV267*($AZ$3-1)+AT266)/$AZ$3)</f>
        <v>5.8278986637357852E-2</v>
      </c>
      <c r="AW266" s="14">
        <f ca="1">IF(AW267=0,AVERAGE(AU266:OFFSET(AU266,$AZ$3-1,0)),(AW267*($AZ$3-1)+AU266)/$AZ$3)</f>
        <v>7.0386746251254059E-2</v>
      </c>
      <c r="AX266" s="14">
        <f t="shared" ca="1" si="221"/>
        <v>0.82798239357909675</v>
      </c>
      <c r="AY266" s="14"/>
      <c r="AZ266" s="14">
        <f t="shared" ca="1" si="205"/>
        <v>45.294877920456841</v>
      </c>
      <c r="BB266" s="12">
        <f t="shared" ca="1" si="206"/>
        <v>0</v>
      </c>
      <c r="BC266" s="7">
        <f t="shared" ca="1" si="207"/>
        <v>0</v>
      </c>
      <c r="BD266" s="12">
        <f t="shared" ca="1" si="222"/>
        <v>0</v>
      </c>
      <c r="BE266" s="12">
        <f t="shared" ca="1" si="191"/>
        <v>69</v>
      </c>
      <c r="BF266" s="12"/>
      <c r="BG266" s="13">
        <f t="shared" ca="1" si="208"/>
        <v>0</v>
      </c>
      <c r="BH266" s="14">
        <f t="shared" ca="1" si="209"/>
        <v>0</v>
      </c>
      <c r="BI266" s="14">
        <f t="shared" ca="1" si="210"/>
        <v>0</v>
      </c>
      <c r="BJ266" s="12"/>
      <c r="BK266" s="12"/>
      <c r="BL266" s="14">
        <f t="shared" ca="1" si="211"/>
        <v>0</v>
      </c>
      <c r="BO266" s="17"/>
      <c r="BP266" s="8">
        <f t="shared" ca="1" si="212"/>
        <v>-2.621510556893869</v>
      </c>
      <c r="BR266" s="7">
        <f t="shared" ca="1" si="225"/>
        <v>0</v>
      </c>
      <c r="BS266" s="7">
        <f t="shared" ca="1" si="213"/>
        <v>0</v>
      </c>
      <c r="BT266" s="7">
        <f t="shared" ca="1" si="223"/>
        <v>0</v>
      </c>
      <c r="BU266" s="7">
        <f t="shared" ca="1" si="214"/>
        <v>69</v>
      </c>
      <c r="BW266" s="9">
        <f t="shared" ca="1" si="215"/>
        <v>0</v>
      </c>
      <c r="BX266" s="8">
        <f t="shared" ca="1" si="216"/>
        <v>0</v>
      </c>
      <c r="BY266" s="14">
        <f t="shared" ca="1" si="224"/>
        <v>0</v>
      </c>
      <c r="BZ266" s="12"/>
      <c r="CA266" s="12"/>
      <c r="CB266" s="14">
        <f t="shared" ca="1" si="193"/>
        <v>0</v>
      </c>
    </row>
    <row r="267" spans="1:82" s="7" customFormat="1" outlineLevel="1" x14ac:dyDescent="0.25">
      <c r="A267" s="6">
        <v>43864</v>
      </c>
      <c r="B267" s="8">
        <v>13.502000000000001</v>
      </c>
      <c r="C267" s="8">
        <v>13.542</v>
      </c>
      <c r="D267" s="8">
        <v>13.414</v>
      </c>
      <c r="E267" s="8">
        <v>13.465999999999999</v>
      </c>
      <c r="F267" s="8"/>
      <c r="G267" s="8"/>
      <c r="H267" s="8"/>
      <c r="I267" s="17"/>
      <c r="J267" s="14">
        <f ca="1">AVERAGE(E267:OFFSET(E267,$J$3-1,0))</f>
        <v>13.628399999999999</v>
      </c>
      <c r="K267" s="14">
        <f ca="1">AVERAGE(E267:OFFSET(E267,$K$3-1,0))</f>
        <v>14.120466666666664</v>
      </c>
      <c r="M267" s="7">
        <f t="shared" ca="1" si="217"/>
        <v>0</v>
      </c>
      <c r="N267" s="7">
        <f t="shared" ca="1" si="194"/>
        <v>0</v>
      </c>
      <c r="O267" s="7">
        <f t="shared" ca="1" si="195"/>
        <v>0</v>
      </c>
      <c r="P267" s="7">
        <f t="shared" ref="P267:P333" ca="1" si="226">IF(M267=1,0,P268+1)</f>
        <v>68</v>
      </c>
      <c r="R267" s="9">
        <f t="shared" ca="1" si="196"/>
        <v>0</v>
      </c>
      <c r="S267" s="14">
        <f t="shared" ca="1" si="197"/>
        <v>0</v>
      </c>
      <c r="T267" s="14"/>
      <c r="U267" s="8"/>
      <c r="V267" s="8"/>
      <c r="W267" s="8"/>
      <c r="AA267" s="17"/>
      <c r="AB267" s="14">
        <f ca="1">E267*(2/($AB$3+1))+IF(AB268=0,AVERAGE(E268:OFFSET(E268,$AB$3-1,0))*(1-(2/($AB$3+1))),AB268*(1-(2/($AB$3+1))))</f>
        <v>13.591819373543153</v>
      </c>
      <c r="AC267" s="35">
        <f ca="1">E267*(2/($AC$3+1))+IF(AC268=0,AVERAGE(E268:OFFSET(E268,$AC$3-1,0))*(1-(2/($AC$3+1))),AC268*(1-(2/($AC$3+1))))</f>
        <v>13.917271821991006</v>
      </c>
      <c r="AE267" s="7">
        <f t="shared" ca="1" si="218"/>
        <v>0</v>
      </c>
      <c r="AF267" s="7">
        <f t="shared" ca="1" si="198"/>
        <v>0</v>
      </c>
      <c r="AG267" s="7">
        <f t="shared" ca="1" si="199"/>
        <v>0</v>
      </c>
      <c r="AH267" s="7">
        <f t="shared" ca="1" si="190"/>
        <v>68</v>
      </c>
      <c r="AJ267" s="9">
        <f t="shared" ca="1" si="200"/>
        <v>0</v>
      </c>
      <c r="AK267" s="14">
        <f t="shared" ca="1" si="201"/>
        <v>0</v>
      </c>
      <c r="AL267" s="14">
        <f t="shared" ca="1" si="202"/>
        <v>0</v>
      </c>
      <c r="AM267" s="14"/>
      <c r="AN267" s="14"/>
      <c r="AO267" s="14">
        <f t="shared" ca="1" si="203"/>
        <v>0</v>
      </c>
      <c r="AP267" s="8"/>
      <c r="AQ267" s="8"/>
      <c r="AS267" s="8">
        <f t="shared" si="204"/>
        <v>-2.6000000000001577E-2</v>
      </c>
      <c r="AT267" s="14">
        <f t="shared" si="219"/>
        <v>0</v>
      </c>
      <c r="AU267" s="14">
        <f t="shared" si="220"/>
        <v>2.6000000000001577E-2</v>
      </c>
      <c r="AV267" s="14">
        <f ca="1">IF(AV268=0,AVERAGE(AT267:OFFSET(AT267,$AZ$3-1,0)),(AV268*($AZ$3-1)+AT267)/$AZ$3)</f>
        <v>4.1377370224846881E-2</v>
      </c>
      <c r="AW267" s="14">
        <f ca="1">IF(AW268=0,AVERAGE(AU267:OFFSET(AU267,$AZ$3-1,0)),(AW268*($AZ$3-1)+AU267)/$AZ$3)</f>
        <v>7.5801111347504377E-2</v>
      </c>
      <c r="AX267" s="14">
        <f t="shared" ca="1" si="221"/>
        <v>0.54586759335434409</v>
      </c>
      <c r="AY267" s="14"/>
      <c r="AZ267" s="14">
        <f t="shared" ca="1" si="205"/>
        <v>35.311406727265563</v>
      </c>
      <c r="BB267" s="12">
        <f t="shared" ca="1" si="206"/>
        <v>0</v>
      </c>
      <c r="BC267" s="7">
        <f t="shared" ca="1" si="207"/>
        <v>0</v>
      </c>
      <c r="BD267" s="12">
        <f t="shared" ca="1" si="222"/>
        <v>0</v>
      </c>
      <c r="BE267" s="12">
        <f t="shared" ca="1" si="191"/>
        <v>68</v>
      </c>
      <c r="BF267" s="12"/>
      <c r="BG267" s="13">
        <f t="shared" ca="1" si="208"/>
        <v>0</v>
      </c>
      <c r="BH267" s="14">
        <f t="shared" ca="1" si="209"/>
        <v>0</v>
      </c>
      <c r="BI267" s="14">
        <f t="shared" ca="1" si="210"/>
        <v>0</v>
      </c>
      <c r="BJ267" s="12"/>
      <c r="BK267" s="12"/>
      <c r="BL267" s="14">
        <f t="shared" ca="1" si="211"/>
        <v>0</v>
      </c>
      <c r="BO267" s="17"/>
      <c r="BP267" s="8">
        <f t="shared" ca="1" si="212"/>
        <v>-4.0473136668091829</v>
      </c>
      <c r="BR267" s="7">
        <f t="shared" ca="1" si="225"/>
        <v>0</v>
      </c>
      <c r="BS267" s="7">
        <f t="shared" ca="1" si="213"/>
        <v>0</v>
      </c>
      <c r="BT267" s="7">
        <f t="shared" ca="1" si="223"/>
        <v>0</v>
      </c>
      <c r="BU267" s="7">
        <f t="shared" ca="1" si="214"/>
        <v>68</v>
      </c>
      <c r="BW267" s="9">
        <f t="shared" ca="1" si="215"/>
        <v>0</v>
      </c>
      <c r="BX267" s="8">
        <f t="shared" ca="1" si="216"/>
        <v>0</v>
      </c>
      <c r="BY267" s="14">
        <f t="shared" ca="1" si="224"/>
        <v>0</v>
      </c>
      <c r="BZ267" s="12"/>
      <c r="CA267" s="12"/>
      <c r="CB267" s="14">
        <f t="shared" ca="1" si="193"/>
        <v>0</v>
      </c>
    </row>
    <row r="268" spans="1:82" s="7" customFormat="1" outlineLevel="1" x14ac:dyDescent="0.25">
      <c r="A268" s="6">
        <v>43861</v>
      </c>
      <c r="B268" s="8">
        <v>13.744</v>
      </c>
      <c r="C268" s="8">
        <v>13.747999999999999</v>
      </c>
      <c r="D268" s="8">
        <v>13.462</v>
      </c>
      <c r="E268" s="8">
        <v>13.492000000000001</v>
      </c>
      <c r="F268" s="8"/>
      <c r="G268" s="8"/>
      <c r="H268" s="8"/>
      <c r="I268" s="17"/>
      <c r="J268" s="14">
        <f ca="1">AVERAGE(E268:OFFSET(E268,$J$3-1,0))</f>
        <v>13.638400000000001</v>
      </c>
      <c r="K268" s="14">
        <f ca="1">AVERAGE(E268:OFFSET(E268,$K$3-1,0))</f>
        <v>14.155599999999998</v>
      </c>
      <c r="M268" s="7">
        <f t="shared" ca="1" si="217"/>
        <v>0</v>
      </c>
      <c r="N268" s="7">
        <f t="shared" ca="1" si="194"/>
        <v>0</v>
      </c>
      <c r="O268" s="7">
        <f t="shared" ca="1" si="195"/>
        <v>0</v>
      </c>
      <c r="P268" s="7">
        <f t="shared" ca="1" si="226"/>
        <v>67</v>
      </c>
      <c r="R268" s="9">
        <f t="shared" ca="1" si="196"/>
        <v>0</v>
      </c>
      <c r="S268" s="14">
        <f t="shared" ca="1" si="197"/>
        <v>0</v>
      </c>
      <c r="T268" s="14"/>
      <c r="U268" s="8"/>
      <c r="V268" s="8"/>
      <c r="W268" s="8"/>
      <c r="AA268" s="17"/>
      <c r="AB268" s="14">
        <f ca="1">E268*(2/($AB$3+1))+IF(AB269=0,AVERAGE(E269:OFFSET(E269,$AB$3-1,0))*(1-(2/($AB$3+1))),AB269*(1-(2/($AB$3+1))))</f>
        <v>13.654729060314731</v>
      </c>
      <c r="AC268" s="35">
        <f ca="1">E268*(2/($AC$3+1))+IF(AC269=0,AVERAGE(E269:OFFSET(E269,$AC$3-1,0))*(1-(2/($AC$3+1))),AC269*(1-(2/($AC$3+1))))</f>
        <v>13.948394016611076</v>
      </c>
      <c r="AE268" s="7">
        <f t="shared" ca="1" si="218"/>
        <v>0</v>
      </c>
      <c r="AF268" s="7">
        <f t="shared" ca="1" si="198"/>
        <v>0</v>
      </c>
      <c r="AG268" s="7">
        <f t="shared" ca="1" si="199"/>
        <v>0</v>
      </c>
      <c r="AH268" s="7">
        <f t="shared" ca="1" si="190"/>
        <v>67</v>
      </c>
      <c r="AJ268" s="9">
        <f t="shared" ca="1" si="200"/>
        <v>0</v>
      </c>
      <c r="AK268" s="14">
        <f t="shared" ca="1" si="201"/>
        <v>0</v>
      </c>
      <c r="AL268" s="14">
        <f t="shared" ca="1" si="202"/>
        <v>0</v>
      </c>
      <c r="AM268" s="14"/>
      <c r="AN268" s="14"/>
      <c r="AO268" s="14">
        <f t="shared" ca="1" si="203"/>
        <v>0</v>
      </c>
      <c r="AP268" s="8"/>
      <c r="AQ268" s="8"/>
      <c r="AS268" s="8">
        <f t="shared" si="204"/>
        <v>-0.19799999999999862</v>
      </c>
      <c r="AT268" s="14">
        <f t="shared" si="219"/>
        <v>0</v>
      </c>
      <c r="AU268" s="14">
        <f t="shared" si="220"/>
        <v>0.19799999999999862</v>
      </c>
      <c r="AV268" s="14">
        <f ca="1">IF(AV269=0,AVERAGE(AT268:OFFSET(AT268,$AZ$3-1,0)),(AV269*($AZ$3-1)+AT268)/$AZ$3)</f>
        <v>4.4560244857527409E-2</v>
      </c>
      <c r="AW268" s="14">
        <f ca="1">IF(AW269=0,AVERAGE(AU268:OFFSET(AU268,$AZ$3-1,0)),(AW269*($AZ$3-1)+AU268)/$AZ$3)</f>
        <v>7.9631966066543061E-2</v>
      </c>
      <c r="AX268" s="14">
        <f t="shared" ca="1" si="221"/>
        <v>0.55957735390196717</v>
      </c>
      <c r="AY268" s="14"/>
      <c r="AZ268" s="14">
        <f t="shared" ca="1" si="205"/>
        <v>35.880064076458851</v>
      </c>
      <c r="BB268" s="12">
        <f t="shared" ca="1" si="206"/>
        <v>0</v>
      </c>
      <c r="BC268" s="7">
        <f t="shared" ca="1" si="207"/>
        <v>0</v>
      </c>
      <c r="BD268" s="12">
        <f t="shared" ca="1" si="222"/>
        <v>0</v>
      </c>
      <c r="BE268" s="12">
        <f t="shared" ca="1" si="191"/>
        <v>67</v>
      </c>
      <c r="BF268" s="12"/>
      <c r="BG268" s="13">
        <f t="shared" ca="1" si="208"/>
        <v>0</v>
      </c>
      <c r="BH268" s="14">
        <f t="shared" ca="1" si="209"/>
        <v>0</v>
      </c>
      <c r="BI268" s="14">
        <f t="shared" ca="1" si="210"/>
        <v>0</v>
      </c>
      <c r="BJ268" s="12"/>
      <c r="BK268" s="12"/>
      <c r="BL268" s="14">
        <f t="shared" ca="1" si="211"/>
        <v>0</v>
      </c>
      <c r="BO268" s="17"/>
      <c r="BP268" s="8">
        <f t="shared" ca="1" si="212"/>
        <v>-3.4077892325314996</v>
      </c>
      <c r="BR268" s="7">
        <f t="shared" ca="1" si="225"/>
        <v>0</v>
      </c>
      <c r="BS268" s="7">
        <f t="shared" ca="1" si="213"/>
        <v>0</v>
      </c>
      <c r="BT268" s="7">
        <f t="shared" ca="1" si="223"/>
        <v>0</v>
      </c>
      <c r="BU268" s="7">
        <f t="shared" ca="1" si="214"/>
        <v>67</v>
      </c>
      <c r="BW268" s="9">
        <f t="shared" ca="1" si="215"/>
        <v>0</v>
      </c>
      <c r="BX268" s="8">
        <f t="shared" ca="1" si="216"/>
        <v>0</v>
      </c>
      <c r="BY268" s="14">
        <f t="shared" ca="1" si="224"/>
        <v>0</v>
      </c>
      <c r="BZ268" s="12"/>
      <c r="CA268" s="12"/>
      <c r="CB268" s="14">
        <f t="shared" ca="1" si="193"/>
        <v>0</v>
      </c>
    </row>
    <row r="269" spans="1:82" s="7" customFormat="1" outlineLevel="1" x14ac:dyDescent="0.25">
      <c r="A269" s="6">
        <v>43860</v>
      </c>
      <c r="B269" s="8">
        <v>13.596</v>
      </c>
      <c r="C269" s="8">
        <v>13.704000000000001</v>
      </c>
      <c r="D269" s="8">
        <v>13.586</v>
      </c>
      <c r="E269" s="8">
        <v>13.69</v>
      </c>
      <c r="F269" s="8"/>
      <c r="G269" s="8"/>
      <c r="H269" s="8"/>
      <c r="I269" s="17"/>
      <c r="J269" s="14">
        <f ca="1">AVERAGE(E269:OFFSET(E269,$J$3-1,0))</f>
        <v>13.709999999999999</v>
      </c>
      <c r="K269" s="14">
        <f ca="1">AVERAGE(E269:OFFSET(E269,$K$3-1,0))</f>
        <v>14.180666666666665</v>
      </c>
      <c r="M269" s="7">
        <f t="shared" ca="1" si="217"/>
        <v>0</v>
      </c>
      <c r="N269" s="7">
        <f t="shared" ca="1" si="194"/>
        <v>0</v>
      </c>
      <c r="O269" s="7">
        <f t="shared" ca="1" si="195"/>
        <v>0</v>
      </c>
      <c r="P269" s="7">
        <f t="shared" ca="1" si="226"/>
        <v>66</v>
      </c>
      <c r="R269" s="9">
        <f t="shared" ca="1" si="196"/>
        <v>0</v>
      </c>
      <c r="S269" s="14">
        <f t="shared" ca="1" si="197"/>
        <v>0</v>
      </c>
      <c r="T269" s="14"/>
      <c r="U269" s="8"/>
      <c r="V269" s="8"/>
      <c r="W269" s="8"/>
      <c r="AA269" s="17"/>
      <c r="AB269" s="14">
        <f ca="1">E269*(2/($AB$3+1))+IF(AB270=0,AVERAGE(E270:OFFSET(E270,$AB$3-1,0))*(1-(2/($AB$3+1))),AB270*(1-(2/($AB$3+1))))</f>
        <v>13.736093590472093</v>
      </c>
      <c r="AC269" s="35">
        <f ca="1">E269*(2/($AC$3+1))+IF(AC270=0,AVERAGE(E270:OFFSET(E270,$AC$3-1,0))*(1-(2/($AC$3+1))),AC270*(1-(2/($AC$3+1))))</f>
        <v>13.979869466032529</v>
      </c>
      <c r="AE269" s="7">
        <f t="shared" ca="1" si="218"/>
        <v>0</v>
      </c>
      <c r="AF269" s="7">
        <f t="shared" ca="1" si="198"/>
        <v>0</v>
      </c>
      <c r="AG269" s="7">
        <f t="shared" ca="1" si="199"/>
        <v>0</v>
      </c>
      <c r="AH269" s="7">
        <f t="shared" ref="AH269:AH333" ca="1" si="227">IF(AE269=1,0,AH270+1)</f>
        <v>66</v>
      </c>
      <c r="AJ269" s="9">
        <f t="shared" ca="1" si="200"/>
        <v>0</v>
      </c>
      <c r="AK269" s="14">
        <f t="shared" ca="1" si="201"/>
        <v>0</v>
      </c>
      <c r="AL269" s="14">
        <f t="shared" ca="1" si="202"/>
        <v>0</v>
      </c>
      <c r="AM269" s="14"/>
      <c r="AN269" s="14"/>
      <c r="AO269" s="14">
        <f t="shared" ca="1" si="203"/>
        <v>0</v>
      </c>
      <c r="AP269" s="8"/>
      <c r="AQ269" s="8"/>
      <c r="AS269" s="8">
        <f t="shared" si="204"/>
        <v>-9.2000000000000526E-2</v>
      </c>
      <c r="AT269" s="14">
        <f t="shared" si="219"/>
        <v>0</v>
      </c>
      <c r="AU269" s="14">
        <f t="shared" si="220"/>
        <v>9.2000000000000526E-2</v>
      </c>
      <c r="AV269" s="14">
        <f ca="1">IF(AV270=0,AVERAGE(AT269:OFFSET(AT269,$AZ$3-1,0)),(AV270*($AZ$3-1)+AT269)/$AZ$3)</f>
        <v>4.7987956000414132E-2</v>
      </c>
      <c r="AW269" s="14">
        <f ca="1">IF(AW270=0,AVERAGE(AU269:OFFSET(AU269,$AZ$3-1,0)),(AW270*($AZ$3-1)+AU269)/$AZ$3)</f>
        <v>7.0526732687046484E-2</v>
      </c>
      <c r="AX269" s="14">
        <f t="shared" ca="1" si="221"/>
        <v>0.6804222196617935</v>
      </c>
      <c r="AY269" s="14"/>
      <c r="AZ269" s="14">
        <f t="shared" ca="1" si="205"/>
        <v>40.49114631433148</v>
      </c>
      <c r="BB269" s="12">
        <f t="shared" ca="1" si="206"/>
        <v>0</v>
      </c>
      <c r="BC269" s="7">
        <f t="shared" ca="1" si="207"/>
        <v>0</v>
      </c>
      <c r="BD269" s="12">
        <f t="shared" ca="1" si="222"/>
        <v>0</v>
      </c>
      <c r="BE269" s="12">
        <f t="shared" ref="BE269:BE333" ca="1" si="228">IF(BB269=1,0,BE270+1)</f>
        <v>66</v>
      </c>
      <c r="BF269" s="12"/>
      <c r="BG269" s="13">
        <f t="shared" ca="1" si="208"/>
        <v>0</v>
      </c>
      <c r="BH269" s="14">
        <f t="shared" ca="1" si="209"/>
        <v>0</v>
      </c>
      <c r="BI269" s="14">
        <f t="shared" ca="1" si="210"/>
        <v>0</v>
      </c>
      <c r="BJ269" s="12"/>
      <c r="BK269" s="12"/>
      <c r="BL269" s="14">
        <f t="shared" ca="1" si="211"/>
        <v>0</v>
      </c>
      <c r="BO269" s="17"/>
      <c r="BP269" s="8">
        <f t="shared" ca="1" si="212"/>
        <v>-3.9702581369248091</v>
      </c>
      <c r="BR269" s="7">
        <f t="shared" ca="1" si="225"/>
        <v>0</v>
      </c>
      <c r="BS269" s="7">
        <f t="shared" ca="1" si="213"/>
        <v>0</v>
      </c>
      <c r="BT269" s="7">
        <f t="shared" ca="1" si="223"/>
        <v>0</v>
      </c>
      <c r="BU269" s="7">
        <f t="shared" ca="1" si="214"/>
        <v>66</v>
      </c>
      <c r="BW269" s="9">
        <f t="shared" ca="1" si="215"/>
        <v>0</v>
      </c>
      <c r="BX269" s="8">
        <f t="shared" ca="1" si="216"/>
        <v>0</v>
      </c>
      <c r="BY269" s="14">
        <f t="shared" ca="1" si="224"/>
        <v>0</v>
      </c>
      <c r="BZ269" s="12"/>
      <c r="CA269" s="12"/>
      <c r="CB269" s="14">
        <f t="shared" ca="1" si="193"/>
        <v>0</v>
      </c>
    </row>
    <row r="270" spans="1:82" s="7" customFormat="1" outlineLevel="1" x14ac:dyDescent="0.25">
      <c r="A270" s="6">
        <v>43859</v>
      </c>
      <c r="B270" s="8">
        <v>13.794</v>
      </c>
      <c r="C270" s="8">
        <v>13.84</v>
      </c>
      <c r="D270" s="8">
        <v>13.747999999999999</v>
      </c>
      <c r="E270" s="8">
        <v>13.782</v>
      </c>
      <c r="F270" s="8"/>
      <c r="G270" s="8"/>
      <c r="H270" s="8"/>
      <c r="I270" s="17"/>
      <c r="J270" s="14">
        <f ca="1">AVERAGE(E270:OFFSET(E270,$J$3-1,0))</f>
        <v>13.724799999999998</v>
      </c>
      <c r="K270" s="14">
        <f ca="1">AVERAGE(E270:OFFSET(E270,$K$3-1,0))</f>
        <v>14.192466666666663</v>
      </c>
      <c r="M270" s="7">
        <f t="shared" ca="1" si="217"/>
        <v>0</v>
      </c>
      <c r="N270" s="7">
        <f t="shared" ca="1" si="194"/>
        <v>0</v>
      </c>
      <c r="O270" s="7">
        <f t="shared" ca="1" si="195"/>
        <v>0</v>
      </c>
      <c r="P270" s="7">
        <f t="shared" ca="1" si="226"/>
        <v>65</v>
      </c>
      <c r="R270" s="9">
        <f t="shared" ca="1" si="196"/>
        <v>0</v>
      </c>
      <c r="S270" s="14">
        <f t="shared" ca="1" si="197"/>
        <v>0</v>
      </c>
      <c r="T270" s="14"/>
      <c r="U270" s="8"/>
      <c r="V270" s="8"/>
      <c r="W270" s="8"/>
      <c r="AA270" s="17"/>
      <c r="AB270" s="14">
        <f ca="1">E270*(2/($AB$3+1))+IF(AB271=0,AVERAGE(E271:OFFSET(E271,$AB$3-1,0))*(1-(2/($AB$3+1))),AB271*(1-(2/($AB$3+1))))</f>
        <v>13.759140385708138</v>
      </c>
      <c r="AC270" s="35">
        <f ca="1">E270*(2/($AC$3+1))+IF(AC271=0,AVERAGE(E271:OFFSET(E271,$AC$3-1,0))*(1-(2/($AC$3+1))),AC271*(1-(2/($AC$3+1))))</f>
        <v>13.999860463689943</v>
      </c>
      <c r="AE270" s="7">
        <f t="shared" ca="1" si="218"/>
        <v>0</v>
      </c>
      <c r="AF270" s="7">
        <f t="shared" ca="1" si="198"/>
        <v>0</v>
      </c>
      <c r="AG270" s="7">
        <f t="shared" ca="1" si="199"/>
        <v>0</v>
      </c>
      <c r="AH270" s="7">
        <f t="shared" ca="1" si="227"/>
        <v>65</v>
      </c>
      <c r="AJ270" s="9">
        <f t="shared" ca="1" si="200"/>
        <v>0</v>
      </c>
      <c r="AK270" s="14">
        <f t="shared" ca="1" si="201"/>
        <v>0</v>
      </c>
      <c r="AL270" s="14">
        <f t="shared" ca="1" si="202"/>
        <v>0</v>
      </c>
      <c r="AM270" s="14"/>
      <c r="AN270" s="14"/>
      <c r="AO270" s="14">
        <f t="shared" ca="1" si="203"/>
        <v>0</v>
      </c>
      <c r="AP270" s="8"/>
      <c r="AQ270" s="8"/>
      <c r="AS270" s="8">
        <f t="shared" si="204"/>
        <v>7.0000000000000284E-2</v>
      </c>
      <c r="AT270" s="14">
        <f t="shared" si="219"/>
        <v>7.0000000000000284E-2</v>
      </c>
      <c r="AU270" s="14">
        <f t="shared" si="220"/>
        <v>0</v>
      </c>
      <c r="AV270" s="14">
        <f ca="1">IF(AV271=0,AVERAGE(AT270:OFFSET(AT270,$AZ$3-1,0)),(AV271*($AZ$3-1)+AT270)/$AZ$3)</f>
        <v>5.1679337231215226E-2</v>
      </c>
      <c r="AW270" s="14">
        <f ca="1">IF(AW271=0,AVERAGE(AU270:OFFSET(AU270,$AZ$3-1,0)),(AW271*($AZ$3-1)+AU270)/$AZ$3)</f>
        <v>6.8874942893742325E-2</v>
      </c>
      <c r="AX270" s="14">
        <f t="shared" ca="1" si="221"/>
        <v>0.75033582693410239</v>
      </c>
      <c r="AY270" s="14"/>
      <c r="AZ270" s="14">
        <f t="shared" ca="1" si="205"/>
        <v>42.868106530641867</v>
      </c>
      <c r="BB270" s="12">
        <f t="shared" ca="1" si="206"/>
        <v>0</v>
      </c>
      <c r="BC270" s="7">
        <f t="shared" ca="1" si="207"/>
        <v>0</v>
      </c>
      <c r="BD270" s="12">
        <f t="shared" ca="1" si="222"/>
        <v>0</v>
      </c>
      <c r="BE270" s="12">
        <f t="shared" ca="1" si="228"/>
        <v>65</v>
      </c>
      <c r="BF270" s="12"/>
      <c r="BG270" s="13">
        <f t="shared" ca="1" si="208"/>
        <v>0</v>
      </c>
      <c r="BH270" s="14">
        <f t="shared" ca="1" si="209"/>
        <v>0</v>
      </c>
      <c r="BI270" s="14">
        <f t="shared" ca="1" si="210"/>
        <v>0</v>
      </c>
      <c r="BJ270" s="12"/>
      <c r="BK270" s="12"/>
      <c r="BL270" s="14">
        <f t="shared" ca="1" si="211"/>
        <v>0</v>
      </c>
      <c r="BO270" s="17"/>
      <c r="BP270" s="8">
        <f t="shared" ca="1" si="212"/>
        <v>-3.1074240719910051</v>
      </c>
      <c r="BR270" s="7">
        <f t="shared" ca="1" si="225"/>
        <v>0</v>
      </c>
      <c r="BS270" s="7">
        <f t="shared" ca="1" si="213"/>
        <v>0</v>
      </c>
      <c r="BT270" s="7">
        <f t="shared" ca="1" si="223"/>
        <v>0</v>
      </c>
      <c r="BU270" s="7">
        <f t="shared" ca="1" si="214"/>
        <v>65</v>
      </c>
      <c r="BW270" s="9">
        <f t="shared" ca="1" si="215"/>
        <v>0</v>
      </c>
      <c r="BX270" s="8">
        <f t="shared" ca="1" si="216"/>
        <v>0</v>
      </c>
      <c r="BY270" s="14">
        <f t="shared" ca="1" si="224"/>
        <v>0</v>
      </c>
      <c r="BZ270" s="12"/>
      <c r="CA270" s="12"/>
      <c r="CB270" s="14">
        <f t="shared" ca="1" si="193"/>
        <v>0</v>
      </c>
    </row>
    <row r="271" spans="1:82" s="7" customFormat="1" outlineLevel="1" x14ac:dyDescent="0.25">
      <c r="A271" s="6">
        <v>43858</v>
      </c>
      <c r="B271" s="8">
        <v>13.544</v>
      </c>
      <c r="C271" s="8">
        <v>13.722</v>
      </c>
      <c r="D271" s="8">
        <v>13.423999999999999</v>
      </c>
      <c r="E271" s="8">
        <v>13.712</v>
      </c>
      <c r="F271" s="8"/>
      <c r="G271" s="8"/>
      <c r="H271" s="8"/>
      <c r="I271" s="17"/>
      <c r="J271" s="14">
        <f ca="1">AVERAGE(E271:OFFSET(E271,$J$3-1,0))</f>
        <v>13.744800000000001</v>
      </c>
      <c r="K271" s="14">
        <f ca="1">AVERAGE(E271:OFFSET(E271,$K$3-1,0))</f>
        <v>14.190866666666665</v>
      </c>
      <c r="M271" s="7">
        <f t="shared" ca="1" si="217"/>
        <v>0</v>
      </c>
      <c r="N271" s="7">
        <f t="shared" ca="1" si="194"/>
        <v>0</v>
      </c>
      <c r="O271" s="7">
        <f t="shared" ca="1" si="195"/>
        <v>0</v>
      </c>
      <c r="P271" s="7">
        <f t="shared" ca="1" si="226"/>
        <v>64</v>
      </c>
      <c r="R271" s="9">
        <f t="shared" ca="1" si="196"/>
        <v>0</v>
      </c>
      <c r="S271" s="14">
        <f t="shared" ca="1" si="197"/>
        <v>0</v>
      </c>
      <c r="T271" s="14"/>
      <c r="U271" s="8"/>
      <c r="V271" s="8"/>
      <c r="W271" s="8"/>
      <c r="AA271" s="17"/>
      <c r="AB271" s="14">
        <f ca="1">E271*(2/($AB$3+1))+IF(AB272=0,AVERAGE(E272:OFFSET(E272,$AB$3-1,0))*(1-(2/($AB$3+1))),AB272*(1-(2/($AB$3+1))))</f>
        <v>13.747710578562206</v>
      </c>
      <c r="AC271" s="35">
        <f ca="1">E271*(2/($AC$3+1))+IF(AC272=0,AVERAGE(E272:OFFSET(E272,$AC$3-1,0))*(1-(2/($AC$3+1))),AC272*(1-(2/($AC$3+1))))</f>
        <v>14.014885323254767</v>
      </c>
      <c r="AE271" s="7">
        <f t="shared" ca="1" si="218"/>
        <v>0</v>
      </c>
      <c r="AF271" s="7">
        <f t="shared" ca="1" si="198"/>
        <v>0</v>
      </c>
      <c r="AG271" s="7">
        <f t="shared" ca="1" si="199"/>
        <v>0</v>
      </c>
      <c r="AH271" s="7">
        <f t="shared" ca="1" si="227"/>
        <v>64</v>
      </c>
      <c r="AJ271" s="9">
        <f t="shared" ca="1" si="200"/>
        <v>0</v>
      </c>
      <c r="AK271" s="14">
        <f t="shared" ca="1" si="201"/>
        <v>0</v>
      </c>
      <c r="AL271" s="14">
        <f t="shared" ca="1" si="202"/>
        <v>0</v>
      </c>
      <c r="AM271" s="14"/>
      <c r="AN271" s="14"/>
      <c r="AO271" s="14">
        <f t="shared" ca="1" si="203"/>
        <v>0</v>
      </c>
      <c r="AP271" s="8"/>
      <c r="AQ271" s="8"/>
      <c r="AS271" s="8">
        <f t="shared" si="204"/>
        <v>0.19599999999999973</v>
      </c>
      <c r="AT271" s="14">
        <f t="shared" si="219"/>
        <v>0.19599999999999973</v>
      </c>
      <c r="AU271" s="14">
        <f t="shared" si="220"/>
        <v>0</v>
      </c>
      <c r="AV271" s="14">
        <f ca="1">IF(AV272=0,AVERAGE(AT271:OFFSET(AT271,$AZ$3-1,0)),(AV272*($AZ$3-1)+AT271)/$AZ$3)</f>
        <v>5.0270055479770225E-2</v>
      </c>
      <c r="AW271" s="14">
        <f ca="1">IF(AW272=0,AVERAGE(AU271:OFFSET(AU271,$AZ$3-1,0)),(AW272*($AZ$3-1)+AU271)/$AZ$3)</f>
        <v>7.4173015424030195E-2</v>
      </c>
      <c r="AX271" s="14">
        <f t="shared" ca="1" si="221"/>
        <v>0.67774048543648646</v>
      </c>
      <c r="AY271" s="14"/>
      <c r="AZ271" s="14">
        <f t="shared" ca="1" si="205"/>
        <v>40.396026162542256</v>
      </c>
      <c r="BB271" s="12">
        <f t="shared" ca="1" si="206"/>
        <v>0</v>
      </c>
      <c r="BC271" s="7">
        <f t="shared" ca="1" si="207"/>
        <v>0</v>
      </c>
      <c r="BD271" s="12">
        <f t="shared" ca="1" si="222"/>
        <v>0</v>
      </c>
      <c r="BE271" s="12">
        <f t="shared" ca="1" si="228"/>
        <v>64</v>
      </c>
      <c r="BF271" s="12"/>
      <c r="BG271" s="13">
        <f t="shared" ca="1" si="208"/>
        <v>0</v>
      </c>
      <c r="BH271" s="14">
        <f t="shared" ca="1" si="209"/>
        <v>0</v>
      </c>
      <c r="BI271" s="14">
        <f t="shared" ca="1" si="210"/>
        <v>0</v>
      </c>
      <c r="BJ271" s="12"/>
      <c r="BK271" s="12"/>
      <c r="BL271" s="14">
        <f t="shared" ca="1" si="211"/>
        <v>0</v>
      </c>
      <c r="BO271" s="17"/>
      <c r="BP271" s="8">
        <f t="shared" ca="1" si="212"/>
        <v>-4.2725495671600111</v>
      </c>
      <c r="BR271" s="7">
        <f t="shared" ca="1" si="225"/>
        <v>0</v>
      </c>
      <c r="BS271" s="7">
        <f t="shared" ca="1" si="213"/>
        <v>0</v>
      </c>
      <c r="BT271" s="7">
        <f t="shared" ca="1" si="223"/>
        <v>0</v>
      </c>
      <c r="BU271" s="7">
        <f t="shared" ca="1" si="214"/>
        <v>64</v>
      </c>
      <c r="BW271" s="9">
        <f t="shared" ca="1" si="215"/>
        <v>0</v>
      </c>
      <c r="BX271" s="8">
        <f t="shared" ca="1" si="216"/>
        <v>0</v>
      </c>
      <c r="BY271" s="14">
        <f t="shared" ca="1" si="224"/>
        <v>0</v>
      </c>
      <c r="BZ271" s="12"/>
      <c r="CA271" s="12"/>
      <c r="CB271" s="14">
        <f t="shared" ca="1" si="193"/>
        <v>0</v>
      </c>
    </row>
    <row r="272" spans="1:82" s="7" customFormat="1" outlineLevel="1" x14ac:dyDescent="0.25">
      <c r="A272" s="6">
        <v>43857</v>
      </c>
      <c r="B272" s="8">
        <v>13.662000000000001</v>
      </c>
      <c r="C272" s="8">
        <v>13.704000000000001</v>
      </c>
      <c r="D272" s="8">
        <v>13.465999999999999</v>
      </c>
      <c r="E272" s="8">
        <v>13.516</v>
      </c>
      <c r="F272" s="8"/>
      <c r="G272" s="8"/>
      <c r="H272" s="8"/>
      <c r="I272" s="17"/>
      <c r="J272" s="14">
        <f ca="1">AVERAGE(E272:OFFSET(E272,$J$3-1,0))</f>
        <v>13.783999999999997</v>
      </c>
      <c r="K272" s="14">
        <f ca="1">AVERAGE(E272:OFFSET(E272,$K$3-1,0))</f>
        <v>14.191266666666666</v>
      </c>
      <c r="M272" s="7">
        <f t="shared" ca="1" si="217"/>
        <v>0</v>
      </c>
      <c r="N272" s="7">
        <f t="shared" ca="1" si="194"/>
        <v>0</v>
      </c>
      <c r="O272" s="7">
        <f t="shared" ca="1" si="195"/>
        <v>0</v>
      </c>
      <c r="P272" s="7">
        <f t="shared" ca="1" si="226"/>
        <v>63</v>
      </c>
      <c r="R272" s="9">
        <f t="shared" ca="1" si="196"/>
        <v>0</v>
      </c>
      <c r="S272" s="14">
        <f t="shared" ca="1" si="197"/>
        <v>0</v>
      </c>
      <c r="T272" s="14"/>
      <c r="U272" s="8"/>
      <c r="V272" s="8"/>
      <c r="W272" s="8"/>
      <c r="AA272" s="17"/>
      <c r="AB272" s="14">
        <f ca="1">E272*(2/($AB$3+1))+IF(AB273=0,AVERAGE(E273:OFFSET(E273,$AB$3-1,0))*(1-(2/($AB$3+1))),AB273*(1-(2/($AB$3+1))))</f>
        <v>13.765565867843309</v>
      </c>
      <c r="AC272" s="35">
        <f ca="1">E272*(2/($AC$3+1))+IF(AC273=0,AVERAGE(E273:OFFSET(E273,$AC$3-1,0))*(1-(2/($AC$3+1))),AC273*(1-(2/($AC$3+1))))</f>
        <v>14.035773966237853</v>
      </c>
      <c r="AE272" s="7">
        <f t="shared" ca="1" si="218"/>
        <v>0</v>
      </c>
      <c r="AF272" s="7">
        <f t="shared" ca="1" si="198"/>
        <v>0</v>
      </c>
      <c r="AG272" s="7">
        <f t="shared" ca="1" si="199"/>
        <v>0</v>
      </c>
      <c r="AH272" s="7">
        <f t="shared" ca="1" si="227"/>
        <v>63</v>
      </c>
      <c r="AJ272" s="9">
        <f t="shared" ca="1" si="200"/>
        <v>0</v>
      </c>
      <c r="AK272" s="14">
        <f t="shared" ca="1" si="201"/>
        <v>0</v>
      </c>
      <c r="AL272" s="14">
        <f t="shared" ca="1" si="202"/>
        <v>0</v>
      </c>
      <c r="AM272" s="14"/>
      <c r="AN272" s="14"/>
      <c r="AO272" s="14">
        <f t="shared" ca="1" si="203"/>
        <v>0</v>
      </c>
      <c r="AP272" s="8"/>
      <c r="AQ272" s="8"/>
      <c r="AS272" s="8">
        <f t="shared" si="204"/>
        <v>-0.33399999999999963</v>
      </c>
      <c r="AT272" s="14">
        <f t="shared" si="219"/>
        <v>0</v>
      </c>
      <c r="AU272" s="14">
        <f t="shared" si="220"/>
        <v>0.33399999999999963</v>
      </c>
      <c r="AV272" s="14">
        <f ca="1">IF(AV273=0,AVERAGE(AT272:OFFSET(AT272,$AZ$3-1,0)),(AV273*($AZ$3-1)+AT272)/$AZ$3)</f>
        <v>3.9060059747444885E-2</v>
      </c>
      <c r="AW272" s="14">
        <f ca="1">IF(AW273=0,AVERAGE(AU272:OFFSET(AU272,$AZ$3-1,0)),(AW273*($AZ$3-1)+AU272)/$AZ$3)</f>
        <v>7.9878631995109445E-2</v>
      </c>
      <c r="AX272" s="14">
        <f t="shared" ca="1" si="221"/>
        <v>0.48899259754268615</v>
      </c>
      <c r="AY272" s="14"/>
      <c r="AZ272" s="14">
        <f t="shared" ca="1" si="205"/>
        <v>32.84049889500325</v>
      </c>
      <c r="BB272" s="12">
        <f t="shared" ca="1" si="206"/>
        <v>0</v>
      </c>
      <c r="BC272" s="7">
        <f t="shared" ca="1" si="207"/>
        <v>0</v>
      </c>
      <c r="BD272" s="12">
        <f t="shared" ca="1" si="222"/>
        <v>0</v>
      </c>
      <c r="BE272" s="12">
        <f t="shared" ca="1" si="228"/>
        <v>63</v>
      </c>
      <c r="BF272" s="12"/>
      <c r="BG272" s="13">
        <f t="shared" ca="1" si="208"/>
        <v>0</v>
      </c>
      <c r="BH272" s="14">
        <f t="shared" ca="1" si="209"/>
        <v>0</v>
      </c>
      <c r="BI272" s="14">
        <f t="shared" ca="1" si="210"/>
        <v>0</v>
      </c>
      <c r="BJ272" s="12"/>
      <c r="BK272" s="12"/>
      <c r="BL272" s="14">
        <f t="shared" ca="1" si="211"/>
        <v>0</v>
      </c>
      <c r="BO272" s="17"/>
      <c r="BP272" s="8">
        <f t="shared" ca="1" si="212"/>
        <v>-6.6961203921027224</v>
      </c>
      <c r="BR272" s="7">
        <f t="shared" ca="1" si="225"/>
        <v>0</v>
      </c>
      <c r="BS272" s="7">
        <f t="shared" ca="1" si="213"/>
        <v>0</v>
      </c>
      <c r="BT272" s="7">
        <f t="shared" ca="1" si="223"/>
        <v>0</v>
      </c>
      <c r="BU272" s="7">
        <f t="shared" ca="1" si="214"/>
        <v>63</v>
      </c>
      <c r="BW272" s="9">
        <f t="shared" ca="1" si="215"/>
        <v>0</v>
      </c>
      <c r="BX272" s="8">
        <f t="shared" ca="1" si="216"/>
        <v>0</v>
      </c>
      <c r="BY272" s="14">
        <f t="shared" ca="1" si="224"/>
        <v>0</v>
      </c>
      <c r="BZ272" s="12"/>
      <c r="CA272" s="12"/>
      <c r="CB272" s="14">
        <f t="shared" ca="1" si="193"/>
        <v>0</v>
      </c>
    </row>
    <row r="273" spans="1:80" s="7" customFormat="1" outlineLevel="1" x14ac:dyDescent="0.25">
      <c r="A273" s="6">
        <v>43854</v>
      </c>
      <c r="B273" s="8">
        <v>13.906000000000001</v>
      </c>
      <c r="C273" s="8">
        <v>14</v>
      </c>
      <c r="D273" s="8">
        <v>13.826000000000001</v>
      </c>
      <c r="E273" s="8">
        <v>13.85</v>
      </c>
      <c r="F273" s="8"/>
      <c r="G273" s="8"/>
      <c r="H273" s="8"/>
      <c r="I273" s="17"/>
      <c r="J273" s="14">
        <f ca="1">AVERAGE(E273:OFFSET(E273,$J$3-1,0))</f>
        <v>13.885999999999999</v>
      </c>
      <c r="K273" s="14">
        <f ca="1">AVERAGE(E273:OFFSET(E273,$K$3-1,0))</f>
        <v>14.199066666666662</v>
      </c>
      <c r="M273" s="7">
        <f t="shared" ca="1" si="217"/>
        <v>0</v>
      </c>
      <c r="N273" s="7">
        <f t="shared" ca="1" si="194"/>
        <v>0</v>
      </c>
      <c r="O273" s="7">
        <f t="shared" ca="1" si="195"/>
        <v>0</v>
      </c>
      <c r="P273" s="7">
        <f t="shared" ca="1" si="226"/>
        <v>62</v>
      </c>
      <c r="R273" s="9">
        <f t="shared" ca="1" si="196"/>
        <v>0</v>
      </c>
      <c r="S273" s="14">
        <f t="shared" ca="1" si="197"/>
        <v>0</v>
      </c>
      <c r="T273" s="14"/>
      <c r="U273" s="8"/>
      <c r="V273" s="8"/>
      <c r="W273" s="8"/>
      <c r="AA273" s="17"/>
      <c r="AB273" s="14">
        <f ca="1">E273*(2/($AB$3+1))+IF(AB274=0,AVERAGE(E274:OFFSET(E274,$AB$3-1,0))*(1-(2/($AB$3+1))),AB274*(1-(2/($AB$3+1))))</f>
        <v>13.890348801764961</v>
      </c>
      <c r="AC273" s="35">
        <f ca="1">E273*(2/($AC$3+1))+IF(AC274=0,AVERAGE(E274:OFFSET(E274,$AC$3-1,0))*(1-(2/($AC$3+1))),AC274*(1-(2/($AC$3+1))))</f>
        <v>14.071620446668049</v>
      </c>
      <c r="AE273" s="7">
        <f t="shared" ca="1" si="218"/>
        <v>0</v>
      </c>
      <c r="AF273" s="7">
        <f t="shared" ca="1" si="198"/>
        <v>0</v>
      </c>
      <c r="AG273" s="7">
        <f t="shared" ca="1" si="199"/>
        <v>0</v>
      </c>
      <c r="AH273" s="7">
        <f t="shared" ca="1" si="227"/>
        <v>62</v>
      </c>
      <c r="AJ273" s="9">
        <f t="shared" ca="1" si="200"/>
        <v>0</v>
      </c>
      <c r="AK273" s="14">
        <f t="shared" ca="1" si="201"/>
        <v>0</v>
      </c>
      <c r="AL273" s="14">
        <f t="shared" ca="1" si="202"/>
        <v>0</v>
      </c>
      <c r="AM273" s="14"/>
      <c r="AN273" s="14"/>
      <c r="AO273" s="14">
        <f t="shared" ca="1" si="203"/>
        <v>0</v>
      </c>
      <c r="AP273" s="8"/>
      <c r="AQ273" s="8"/>
      <c r="AS273" s="8">
        <f t="shared" si="204"/>
        <v>8.6000000000000298E-2</v>
      </c>
      <c r="AT273" s="14">
        <f t="shared" si="219"/>
        <v>8.6000000000000298E-2</v>
      </c>
      <c r="AU273" s="14">
        <f t="shared" si="220"/>
        <v>0</v>
      </c>
      <c r="AV273" s="14">
        <f ca="1">IF(AV274=0,AVERAGE(AT273:OFFSET(AT273,$AZ$3-1,0)),(AV274*($AZ$3-1)+AT273)/$AZ$3)</f>
        <v>4.206467972801757E-2</v>
      </c>
      <c r="AW273" s="14">
        <f ca="1">IF(AW274=0,AVERAGE(AU273:OFFSET(AU273,$AZ$3-1,0)),(AW274*($AZ$3-1)+AU273)/$AZ$3)</f>
        <v>6.0330834456271736E-2</v>
      </c>
      <c r="AX273" s="14">
        <f t="shared" ca="1" si="221"/>
        <v>0.69723351429038138</v>
      </c>
      <c r="AY273" s="14"/>
      <c r="AZ273" s="14">
        <f t="shared" ca="1" si="205"/>
        <v>41.080588405767891</v>
      </c>
      <c r="BB273" s="12">
        <f t="shared" ca="1" si="206"/>
        <v>0</v>
      </c>
      <c r="BC273" s="7">
        <f t="shared" ca="1" si="207"/>
        <v>0</v>
      </c>
      <c r="BD273" s="12">
        <f t="shared" ca="1" si="222"/>
        <v>0</v>
      </c>
      <c r="BE273" s="12">
        <f t="shared" ca="1" si="228"/>
        <v>62</v>
      </c>
      <c r="BF273" s="12"/>
      <c r="BG273" s="13">
        <f t="shared" ca="1" si="208"/>
        <v>0</v>
      </c>
      <c r="BH273" s="14">
        <f t="shared" ca="1" si="209"/>
        <v>0</v>
      </c>
      <c r="BI273" s="14">
        <f t="shared" ca="1" si="210"/>
        <v>0</v>
      </c>
      <c r="BJ273" s="12"/>
      <c r="BK273" s="12"/>
      <c r="BL273" s="14">
        <f t="shared" ca="1" si="211"/>
        <v>0</v>
      </c>
      <c r="BO273" s="17"/>
      <c r="BP273" s="8">
        <f t="shared" ca="1" si="212"/>
        <v>-4.1522491349480939</v>
      </c>
      <c r="BR273" s="7">
        <f t="shared" ca="1" si="225"/>
        <v>0</v>
      </c>
      <c r="BS273" s="7">
        <f t="shared" ca="1" si="213"/>
        <v>0</v>
      </c>
      <c r="BT273" s="7">
        <f t="shared" ca="1" si="223"/>
        <v>0</v>
      </c>
      <c r="BU273" s="7">
        <f t="shared" ca="1" si="214"/>
        <v>62</v>
      </c>
      <c r="BW273" s="9">
        <f t="shared" ca="1" si="215"/>
        <v>0</v>
      </c>
      <c r="BX273" s="8">
        <f t="shared" ca="1" si="216"/>
        <v>0</v>
      </c>
      <c r="BY273" s="14">
        <f t="shared" ca="1" si="224"/>
        <v>0</v>
      </c>
      <c r="BZ273" s="12"/>
      <c r="CA273" s="12"/>
      <c r="CB273" s="14">
        <f t="shared" ca="1" si="193"/>
        <v>0</v>
      </c>
    </row>
    <row r="274" spans="1:80" s="7" customFormat="1" outlineLevel="1" x14ac:dyDescent="0.25">
      <c r="A274" s="6">
        <v>43853</v>
      </c>
      <c r="B274" s="8">
        <v>13.875999999999999</v>
      </c>
      <c r="C274" s="8">
        <v>13.956</v>
      </c>
      <c r="D274" s="8">
        <v>13.736000000000001</v>
      </c>
      <c r="E274" s="8">
        <v>13.763999999999999</v>
      </c>
      <c r="F274" s="8"/>
      <c r="G274" s="8"/>
      <c r="H274" s="8"/>
      <c r="I274" s="17"/>
      <c r="J274" s="14">
        <f ca="1">AVERAGE(E274:OFFSET(E274,$J$3-1,0))</f>
        <v>13.938800000000001</v>
      </c>
      <c r="K274" s="14">
        <f ca="1">AVERAGE(E274:OFFSET(E274,$K$3-1,0))</f>
        <v>14.196133333333329</v>
      </c>
      <c r="M274" s="7">
        <f t="shared" ca="1" si="217"/>
        <v>0</v>
      </c>
      <c r="N274" s="7">
        <f t="shared" ca="1" si="194"/>
        <v>0</v>
      </c>
      <c r="O274" s="7">
        <f t="shared" ca="1" si="195"/>
        <v>0</v>
      </c>
      <c r="P274" s="7">
        <f t="shared" ca="1" si="226"/>
        <v>61</v>
      </c>
      <c r="R274" s="9">
        <f t="shared" ca="1" si="196"/>
        <v>0</v>
      </c>
      <c r="S274" s="14">
        <f t="shared" ca="1" si="197"/>
        <v>0</v>
      </c>
      <c r="T274" s="14"/>
      <c r="U274" s="8"/>
      <c r="V274" s="8"/>
      <c r="W274" s="8"/>
      <c r="AA274" s="17"/>
      <c r="AB274" s="14">
        <f ca="1">E274*(2/($AB$3+1))+IF(AB275=0,AVERAGE(E275:OFFSET(E275,$AB$3-1,0))*(1-(2/($AB$3+1))),AB275*(1-(2/($AB$3+1))))</f>
        <v>13.91052320264744</v>
      </c>
      <c r="AC274" s="35">
        <f ca="1">E274*(2/($AC$3+1))+IF(AC275=0,AVERAGE(E275:OFFSET(E275,$AC$3-1,0))*(1-(2/($AC$3+1))),AC275*(1-(2/($AC$3+1))))</f>
        <v>14.086904615403775</v>
      </c>
      <c r="AE274" s="7">
        <f t="shared" ca="1" si="218"/>
        <v>0</v>
      </c>
      <c r="AF274" s="7">
        <f t="shared" ca="1" si="198"/>
        <v>0</v>
      </c>
      <c r="AG274" s="7">
        <f t="shared" ca="1" si="199"/>
        <v>0</v>
      </c>
      <c r="AH274" s="7">
        <f t="shared" ca="1" si="227"/>
        <v>61</v>
      </c>
      <c r="AJ274" s="9">
        <f t="shared" ca="1" si="200"/>
        <v>0</v>
      </c>
      <c r="AK274" s="14">
        <f t="shared" ca="1" si="201"/>
        <v>0</v>
      </c>
      <c r="AL274" s="14">
        <f t="shared" ca="1" si="202"/>
        <v>0</v>
      </c>
      <c r="AM274" s="14"/>
      <c r="AN274" s="14"/>
      <c r="AO274" s="14">
        <f t="shared" ca="1" si="203"/>
        <v>0</v>
      </c>
      <c r="AP274" s="8"/>
      <c r="AQ274" s="8"/>
      <c r="AS274" s="8">
        <f t="shared" si="204"/>
        <v>-0.11800000000000033</v>
      </c>
      <c r="AT274" s="14">
        <f t="shared" si="219"/>
        <v>0</v>
      </c>
      <c r="AU274" s="14">
        <f t="shared" si="220"/>
        <v>0.11800000000000033</v>
      </c>
      <c r="AV274" s="14">
        <f ca="1">IF(AV275=0,AVERAGE(AT274:OFFSET(AT274,$AZ$3-1,0)),(AV275*($AZ$3-1)+AT274)/$AZ$3)</f>
        <v>3.8685039707095817E-2</v>
      </c>
      <c r="AW274" s="14">
        <f ca="1">IF(AW275=0,AVERAGE(AU274:OFFSET(AU274,$AZ$3-1,0)),(AW275*($AZ$3-1)+AU274)/$AZ$3)</f>
        <v>6.4971667875984948E-2</v>
      </c>
      <c r="AX274" s="14">
        <f t="shared" ca="1" si="221"/>
        <v>0.59541398538415413</v>
      </c>
      <c r="AY274" s="14"/>
      <c r="AZ274" s="14">
        <f t="shared" ca="1" si="205"/>
        <v>37.320343863024767</v>
      </c>
      <c r="BB274" s="12">
        <f t="shared" ca="1" si="206"/>
        <v>0</v>
      </c>
      <c r="BC274" s="7">
        <f t="shared" ca="1" si="207"/>
        <v>0</v>
      </c>
      <c r="BD274" s="12">
        <f t="shared" ca="1" si="222"/>
        <v>0</v>
      </c>
      <c r="BE274" s="12">
        <f t="shared" ca="1" si="228"/>
        <v>61</v>
      </c>
      <c r="BF274" s="12"/>
      <c r="BG274" s="13">
        <f t="shared" ca="1" si="208"/>
        <v>0</v>
      </c>
      <c r="BH274" s="14">
        <f t="shared" ca="1" si="209"/>
        <v>0</v>
      </c>
      <c r="BI274" s="14">
        <f t="shared" ca="1" si="210"/>
        <v>0</v>
      </c>
      <c r="BJ274" s="12"/>
      <c r="BK274" s="12"/>
      <c r="BL274" s="14">
        <f t="shared" ca="1" si="211"/>
        <v>0</v>
      </c>
      <c r="BO274" s="17"/>
      <c r="BP274" s="8">
        <f t="shared" ca="1" si="212"/>
        <v>-4.4166666666666687</v>
      </c>
      <c r="BR274" s="7">
        <f t="shared" ca="1" si="225"/>
        <v>0</v>
      </c>
      <c r="BS274" s="7">
        <f t="shared" ca="1" si="213"/>
        <v>0</v>
      </c>
      <c r="BT274" s="7">
        <f t="shared" ca="1" si="223"/>
        <v>0</v>
      </c>
      <c r="BU274" s="7">
        <f t="shared" ca="1" si="214"/>
        <v>61</v>
      </c>
      <c r="BW274" s="9">
        <f t="shared" ca="1" si="215"/>
        <v>0</v>
      </c>
      <c r="BX274" s="8">
        <f t="shared" ca="1" si="216"/>
        <v>0</v>
      </c>
      <c r="BY274" s="14">
        <f t="shared" ca="1" si="224"/>
        <v>0</v>
      </c>
      <c r="BZ274" s="12"/>
      <c r="CA274" s="12"/>
      <c r="CB274" s="14">
        <f t="shared" ca="1" si="193"/>
        <v>0</v>
      </c>
    </row>
    <row r="275" spans="1:80" s="7" customFormat="1" outlineLevel="1" x14ac:dyDescent="0.25">
      <c r="A275" s="6">
        <v>43852</v>
      </c>
      <c r="B275" s="8">
        <v>13.952</v>
      </c>
      <c r="C275" s="8">
        <v>13.978</v>
      </c>
      <c r="D275" s="8">
        <v>13.866</v>
      </c>
      <c r="E275" s="8">
        <v>13.882</v>
      </c>
      <c r="F275" s="8"/>
      <c r="G275" s="8"/>
      <c r="H275" s="8"/>
      <c r="I275" s="17"/>
      <c r="J275" s="14">
        <f ca="1">AVERAGE(E275:OFFSET(E275,$J$3-1,0))</f>
        <v>13.992800000000003</v>
      </c>
      <c r="K275" s="14">
        <f ca="1">AVERAGE(E275:OFFSET(E275,$K$3-1,0))</f>
        <v>14.189466666666663</v>
      </c>
      <c r="M275" s="7">
        <f t="shared" ca="1" si="217"/>
        <v>0</v>
      </c>
      <c r="N275" s="7">
        <f t="shared" ca="1" si="194"/>
        <v>0</v>
      </c>
      <c r="O275" s="7">
        <f t="shared" ca="1" si="195"/>
        <v>0</v>
      </c>
      <c r="P275" s="7">
        <f t="shared" ca="1" si="226"/>
        <v>60</v>
      </c>
      <c r="R275" s="9">
        <f t="shared" ca="1" si="196"/>
        <v>0</v>
      </c>
      <c r="S275" s="14">
        <f t="shared" ca="1" si="197"/>
        <v>0</v>
      </c>
      <c r="T275" s="14"/>
      <c r="U275" s="8"/>
      <c r="V275" s="8"/>
      <c r="W275" s="8"/>
      <c r="AA275" s="17"/>
      <c r="AB275" s="14">
        <f ca="1">E275*(2/($AB$3+1))+IF(AB276=0,AVERAGE(E276:OFFSET(E276,$AB$3-1,0))*(1-(2/($AB$3+1))),AB276*(1-(2/($AB$3+1))))</f>
        <v>13.98378480397116</v>
      </c>
      <c r="AC275" s="35">
        <f ca="1">E275*(2/($AC$3+1))+IF(AC276=0,AVERAGE(E276:OFFSET(E276,$AC$3-1,0))*(1-(2/($AC$3+1))),AC276*(1-(2/($AC$3+1))))</f>
        <v>14.109173899224723</v>
      </c>
      <c r="AE275" s="7">
        <f t="shared" ca="1" si="218"/>
        <v>0</v>
      </c>
      <c r="AF275" s="7">
        <f t="shared" ca="1" si="198"/>
        <v>0</v>
      </c>
      <c r="AG275" s="7">
        <f t="shared" ca="1" si="199"/>
        <v>0</v>
      </c>
      <c r="AH275" s="7">
        <f t="shared" ca="1" si="227"/>
        <v>60</v>
      </c>
      <c r="AJ275" s="9">
        <f t="shared" ca="1" si="200"/>
        <v>0</v>
      </c>
      <c r="AK275" s="14">
        <f t="shared" ca="1" si="201"/>
        <v>0</v>
      </c>
      <c r="AL275" s="14">
        <f t="shared" ca="1" si="202"/>
        <v>0</v>
      </c>
      <c r="AM275" s="14"/>
      <c r="AN275" s="14"/>
      <c r="AO275" s="14">
        <f t="shared" ca="1" si="203"/>
        <v>0</v>
      </c>
      <c r="AP275" s="8"/>
      <c r="AQ275" s="8"/>
      <c r="AS275" s="8">
        <f t="shared" si="204"/>
        <v>-2.5999999999999801E-2</v>
      </c>
      <c r="AT275" s="14">
        <f t="shared" si="219"/>
        <v>0</v>
      </c>
      <c r="AU275" s="14">
        <f t="shared" si="220"/>
        <v>2.5999999999999801E-2</v>
      </c>
      <c r="AV275" s="14">
        <f ca="1">IF(AV276=0,AVERAGE(AT275:OFFSET(AT275,$AZ$3-1,0)),(AV276*($AZ$3-1)+AT275)/$AZ$3)</f>
        <v>4.1660811992257039E-2</v>
      </c>
      <c r="AW275" s="14">
        <f ca="1">IF(AW276=0,AVERAGE(AU275:OFFSET(AU275,$AZ$3-1,0)),(AW276*($AZ$3-1)+AU275)/$AZ$3)</f>
        <v>6.0892565404906847E-2</v>
      </c>
      <c r="AX275" s="14">
        <f t="shared" ca="1" si="221"/>
        <v>0.68416910529606179</v>
      </c>
      <c r="AY275" s="14"/>
      <c r="AZ275" s="14">
        <f t="shared" ca="1" si="205"/>
        <v>40.623539711339802</v>
      </c>
      <c r="BB275" s="12">
        <f t="shared" ca="1" si="206"/>
        <v>0</v>
      </c>
      <c r="BC275" s="7">
        <f t="shared" ca="1" si="207"/>
        <v>0</v>
      </c>
      <c r="BD275" s="12">
        <f t="shared" ca="1" si="222"/>
        <v>0</v>
      </c>
      <c r="BE275" s="12">
        <f t="shared" ca="1" si="228"/>
        <v>60</v>
      </c>
      <c r="BF275" s="12"/>
      <c r="BG275" s="13">
        <f t="shared" ca="1" si="208"/>
        <v>0</v>
      </c>
      <c r="BH275" s="14">
        <f t="shared" ca="1" si="209"/>
        <v>0</v>
      </c>
      <c r="BI275" s="14">
        <f t="shared" ca="1" si="210"/>
        <v>0</v>
      </c>
      <c r="BJ275" s="12"/>
      <c r="BK275" s="12"/>
      <c r="BL275" s="14">
        <f t="shared" ca="1" si="211"/>
        <v>0</v>
      </c>
      <c r="BO275" s="17"/>
      <c r="BP275" s="8">
        <f t="shared" ca="1" si="212"/>
        <v>-3.2343510386170338</v>
      </c>
      <c r="BR275" s="7">
        <f t="shared" ca="1" si="225"/>
        <v>0</v>
      </c>
      <c r="BS275" s="7">
        <f t="shared" ca="1" si="213"/>
        <v>0</v>
      </c>
      <c r="BT275" s="7">
        <f t="shared" ca="1" si="223"/>
        <v>0</v>
      </c>
      <c r="BU275" s="7">
        <f t="shared" ca="1" si="214"/>
        <v>60</v>
      </c>
      <c r="BW275" s="9">
        <f t="shared" ca="1" si="215"/>
        <v>0</v>
      </c>
      <c r="BX275" s="8">
        <f t="shared" ca="1" si="216"/>
        <v>0</v>
      </c>
      <c r="BY275" s="14">
        <f t="shared" ca="1" si="224"/>
        <v>0</v>
      </c>
      <c r="BZ275" s="12"/>
      <c r="CA275" s="12"/>
      <c r="CB275" s="14">
        <f t="shared" ca="1" si="193"/>
        <v>0</v>
      </c>
    </row>
    <row r="276" spans="1:80" s="7" customFormat="1" outlineLevel="1" x14ac:dyDescent="0.25">
      <c r="A276" s="6">
        <v>43851</v>
      </c>
      <c r="B276" s="8">
        <v>13.814</v>
      </c>
      <c r="C276" s="8">
        <v>13.952</v>
      </c>
      <c r="D276" s="8">
        <v>13.814</v>
      </c>
      <c r="E276" s="8">
        <v>13.907999999999999</v>
      </c>
      <c r="F276" s="8"/>
      <c r="G276" s="8"/>
      <c r="H276" s="8"/>
      <c r="I276" s="17"/>
      <c r="J276" s="14">
        <f ca="1">AVERAGE(E276:OFFSET(E276,$J$3-1,0))</f>
        <v>14.01</v>
      </c>
      <c r="K276" s="14">
        <f ca="1">AVERAGE(E276:OFFSET(E276,$K$3-1,0))</f>
        <v>14.179466666666663</v>
      </c>
      <c r="M276" s="7">
        <f t="shared" ca="1" si="217"/>
        <v>0</v>
      </c>
      <c r="N276" s="7">
        <f t="shared" ca="1" si="194"/>
        <v>0</v>
      </c>
      <c r="O276" s="7">
        <f t="shared" ca="1" si="195"/>
        <v>0</v>
      </c>
      <c r="P276" s="7">
        <f t="shared" ca="1" si="226"/>
        <v>59</v>
      </c>
      <c r="R276" s="9">
        <f t="shared" ca="1" si="196"/>
        <v>0</v>
      </c>
      <c r="S276" s="14">
        <f t="shared" ca="1" si="197"/>
        <v>0</v>
      </c>
      <c r="T276" s="14"/>
      <c r="U276" s="8"/>
      <c r="V276" s="8"/>
      <c r="W276" s="8"/>
      <c r="AA276" s="17"/>
      <c r="AB276" s="14">
        <f ca="1">E276*(2/($AB$3+1))+IF(AB277=0,AVERAGE(E277:OFFSET(E277,$AB$3-1,0))*(1-(2/($AB$3+1))),AB277*(1-(2/($AB$3+1))))</f>
        <v>14.03467720595674</v>
      </c>
      <c r="AC276" s="35">
        <f ca="1">E276*(2/($AC$3+1))+IF(AC277=0,AVERAGE(E277:OFFSET(E277,$AC$3-1,0))*(1-(2/($AC$3+1))),AC277*(1-(2/($AC$3+1))))</f>
        <v>14.124841064688496</v>
      </c>
      <c r="AE276" s="7">
        <f t="shared" ca="1" si="218"/>
        <v>0</v>
      </c>
      <c r="AF276" s="7">
        <f t="shared" ca="1" si="198"/>
        <v>0</v>
      </c>
      <c r="AG276" s="7">
        <f t="shared" ca="1" si="199"/>
        <v>0</v>
      </c>
      <c r="AH276" s="7">
        <f t="shared" ca="1" si="227"/>
        <v>59</v>
      </c>
      <c r="AJ276" s="9">
        <f t="shared" ca="1" si="200"/>
        <v>0</v>
      </c>
      <c r="AK276" s="14">
        <f t="shared" ca="1" si="201"/>
        <v>0</v>
      </c>
      <c r="AL276" s="14">
        <f t="shared" ca="1" si="202"/>
        <v>0</v>
      </c>
      <c r="AM276" s="14"/>
      <c r="AN276" s="14"/>
      <c r="AO276" s="14">
        <f t="shared" ca="1" si="203"/>
        <v>0</v>
      </c>
      <c r="AP276" s="8"/>
      <c r="AQ276" s="8"/>
      <c r="AS276" s="8">
        <f t="shared" si="204"/>
        <v>-0.11800000000000033</v>
      </c>
      <c r="AT276" s="14">
        <f t="shared" si="219"/>
        <v>0</v>
      </c>
      <c r="AU276" s="14">
        <f t="shared" si="220"/>
        <v>0.11800000000000033</v>
      </c>
      <c r="AV276" s="14">
        <f ca="1">IF(AV277=0,AVERAGE(AT276:OFFSET(AT276,$AZ$3-1,0)),(AV277*($AZ$3-1)+AT276)/$AZ$3)</f>
        <v>4.4865489837815277E-2</v>
      </c>
      <c r="AW276" s="14">
        <f ca="1">IF(AW277=0,AVERAGE(AU276:OFFSET(AU276,$AZ$3-1,0)),(AW277*($AZ$3-1)+AU276)/$AZ$3)</f>
        <v>6.3576608897592007E-2</v>
      </c>
      <c r="AX276" s="14">
        <f t="shared" ca="1" si="221"/>
        <v>0.7056917727411941</v>
      </c>
      <c r="AY276" s="14"/>
      <c r="AZ276" s="14">
        <f t="shared" ca="1" si="205"/>
        <v>41.372760543195113</v>
      </c>
      <c r="BB276" s="12">
        <f t="shared" ca="1" si="206"/>
        <v>0</v>
      </c>
      <c r="BC276" s="7">
        <f t="shared" ca="1" si="207"/>
        <v>0</v>
      </c>
      <c r="BD276" s="12">
        <f t="shared" ca="1" si="222"/>
        <v>0</v>
      </c>
      <c r="BE276" s="12">
        <f t="shared" ca="1" si="228"/>
        <v>59</v>
      </c>
      <c r="BF276" s="12"/>
      <c r="BG276" s="13">
        <f t="shared" ca="1" si="208"/>
        <v>0</v>
      </c>
      <c r="BH276" s="14">
        <f t="shared" ca="1" si="209"/>
        <v>0</v>
      </c>
      <c r="BI276" s="14">
        <f t="shared" ca="1" si="210"/>
        <v>0</v>
      </c>
      <c r="BJ276" s="12"/>
      <c r="BK276" s="12"/>
      <c r="BL276" s="14">
        <f t="shared" ca="1" si="211"/>
        <v>0</v>
      </c>
      <c r="BO276" s="17"/>
      <c r="BP276" s="8">
        <f t="shared" ca="1" si="212"/>
        <v>-3.6041031327973427</v>
      </c>
      <c r="BR276" s="7">
        <f t="shared" ca="1" si="225"/>
        <v>0</v>
      </c>
      <c r="BS276" s="7">
        <f t="shared" ca="1" si="213"/>
        <v>0</v>
      </c>
      <c r="BT276" s="7">
        <f t="shared" ca="1" si="223"/>
        <v>0</v>
      </c>
      <c r="BU276" s="7">
        <f t="shared" ca="1" si="214"/>
        <v>59</v>
      </c>
      <c r="BW276" s="9">
        <f t="shared" ca="1" si="215"/>
        <v>0</v>
      </c>
      <c r="BX276" s="8">
        <f t="shared" ca="1" si="216"/>
        <v>0</v>
      </c>
      <c r="BY276" s="14">
        <f t="shared" ca="1" si="224"/>
        <v>0</v>
      </c>
      <c r="BZ276" s="12"/>
      <c r="CA276" s="12"/>
      <c r="CB276" s="14">
        <f t="shared" ca="1" si="193"/>
        <v>0</v>
      </c>
    </row>
    <row r="277" spans="1:80" s="7" customFormat="1" outlineLevel="1" x14ac:dyDescent="0.25">
      <c r="A277" s="6">
        <v>43850</v>
      </c>
      <c r="B277" s="8">
        <v>14.05</v>
      </c>
      <c r="C277" s="8">
        <v>14.087999999999999</v>
      </c>
      <c r="D277" s="8">
        <v>14.007999999999999</v>
      </c>
      <c r="E277" s="8">
        <v>14.026</v>
      </c>
      <c r="F277" s="8"/>
      <c r="G277" s="8"/>
      <c r="H277" s="8"/>
      <c r="I277" s="17"/>
      <c r="J277" s="14">
        <f ca="1">AVERAGE(E277:OFFSET(E277,$J$3-1,0))</f>
        <v>14.079599999999999</v>
      </c>
      <c r="K277" s="14">
        <f ca="1">AVERAGE(E277:OFFSET(E277,$K$3-1,0))</f>
        <v>14.160933333333332</v>
      </c>
      <c r="M277" s="7">
        <f t="shared" ca="1" si="217"/>
        <v>0</v>
      </c>
      <c r="N277" s="7">
        <f t="shared" ca="1" si="194"/>
        <v>0</v>
      </c>
      <c r="O277" s="7">
        <f t="shared" ca="1" si="195"/>
        <v>0</v>
      </c>
      <c r="P277" s="7">
        <f t="shared" ca="1" si="226"/>
        <v>58</v>
      </c>
      <c r="R277" s="9">
        <f t="shared" ca="1" si="196"/>
        <v>0</v>
      </c>
      <c r="S277" s="14">
        <f t="shared" ca="1" si="197"/>
        <v>0</v>
      </c>
      <c r="T277" s="14"/>
      <c r="U277" s="8"/>
      <c r="V277" s="8"/>
      <c r="W277" s="8"/>
      <c r="AA277" s="17"/>
      <c r="AB277" s="14">
        <f ca="1">E277*(2/($AB$3+1))+IF(AB278=0,AVERAGE(E278:OFFSET(E278,$AB$3-1,0))*(1-(2/($AB$3+1))),AB278*(1-(2/($AB$3+1))))</f>
        <v>14.098015808935109</v>
      </c>
      <c r="AC277" s="35">
        <f ca="1">E277*(2/($AC$3+1))+IF(AC278=0,AVERAGE(E278:OFFSET(E278,$AC$3-1,0))*(1-(2/($AC$3+1))),AC278*(1-(2/($AC$3+1))))</f>
        <v>14.13979562087391</v>
      </c>
      <c r="AE277" s="7">
        <f t="shared" ca="1" si="218"/>
        <v>0</v>
      </c>
      <c r="AF277" s="7">
        <f t="shared" ca="1" si="198"/>
        <v>0</v>
      </c>
      <c r="AG277" s="7">
        <f t="shared" ca="1" si="199"/>
        <v>0</v>
      </c>
      <c r="AH277" s="7">
        <f t="shared" ca="1" si="227"/>
        <v>58</v>
      </c>
      <c r="AJ277" s="9">
        <f t="shared" ca="1" si="200"/>
        <v>0</v>
      </c>
      <c r="AK277" s="14">
        <f t="shared" ca="1" si="201"/>
        <v>0</v>
      </c>
      <c r="AL277" s="14">
        <f t="shared" ca="1" si="202"/>
        <v>0</v>
      </c>
      <c r="AM277" s="14"/>
      <c r="AN277" s="14"/>
      <c r="AO277" s="14">
        <f t="shared" ca="1" si="203"/>
        <v>0</v>
      </c>
      <c r="AP277" s="8"/>
      <c r="AQ277" s="8"/>
      <c r="AS277" s="8">
        <f t="shared" si="204"/>
        <v>-8.8000000000000966E-2</v>
      </c>
      <c r="AT277" s="14">
        <f t="shared" si="219"/>
        <v>0</v>
      </c>
      <c r="AU277" s="14">
        <f t="shared" si="220"/>
        <v>8.8000000000000966E-2</v>
      </c>
      <c r="AV277" s="14">
        <f ca="1">IF(AV278=0,AVERAGE(AT277:OFFSET(AT277,$AZ$3-1,0)),(AV278*($AZ$3-1)+AT277)/$AZ$3)</f>
        <v>4.8316681363801066E-2</v>
      </c>
      <c r="AW277" s="14">
        <f ca="1">IF(AW278=0,AVERAGE(AU277:OFFSET(AU277,$AZ$3-1,0)),(AW278*($AZ$3-1)+AU277)/$AZ$3)</f>
        <v>5.9390194197406751E-2</v>
      </c>
      <c r="AX277" s="14">
        <f t="shared" ca="1" si="221"/>
        <v>0.81354644511182272</v>
      </c>
      <c r="AY277" s="14"/>
      <c r="AZ277" s="14">
        <f t="shared" ca="1" si="205"/>
        <v>44.859421566215232</v>
      </c>
      <c r="BB277" s="12">
        <f t="shared" ca="1" si="206"/>
        <v>0</v>
      </c>
      <c r="BC277" s="7">
        <f t="shared" ca="1" si="207"/>
        <v>0</v>
      </c>
      <c r="BD277" s="12">
        <f t="shared" ca="1" si="222"/>
        <v>0</v>
      </c>
      <c r="BE277" s="12">
        <f t="shared" ca="1" si="228"/>
        <v>58</v>
      </c>
      <c r="BF277" s="12"/>
      <c r="BG277" s="13">
        <f t="shared" ca="1" si="208"/>
        <v>0</v>
      </c>
      <c r="BH277" s="14">
        <f t="shared" ca="1" si="209"/>
        <v>0</v>
      </c>
      <c r="BI277" s="14">
        <f t="shared" ca="1" si="210"/>
        <v>0</v>
      </c>
      <c r="BJ277" s="12"/>
      <c r="BK277" s="12"/>
      <c r="BL277" s="14">
        <f t="shared" ca="1" si="211"/>
        <v>0</v>
      </c>
      <c r="BO277" s="17"/>
      <c r="BP277" s="8">
        <f t="shared" ca="1" si="212"/>
        <v>-4.1153951326223677</v>
      </c>
      <c r="BR277" s="7">
        <f t="shared" ca="1" si="225"/>
        <v>0</v>
      </c>
      <c r="BS277" s="7">
        <f t="shared" ca="1" si="213"/>
        <v>0</v>
      </c>
      <c r="BT277" s="7">
        <f t="shared" ca="1" si="223"/>
        <v>0</v>
      </c>
      <c r="BU277" s="7">
        <f t="shared" ca="1" si="214"/>
        <v>58</v>
      </c>
      <c r="BW277" s="9">
        <f t="shared" ca="1" si="215"/>
        <v>0</v>
      </c>
      <c r="BX277" s="8">
        <f t="shared" ca="1" si="216"/>
        <v>0</v>
      </c>
      <c r="BY277" s="14">
        <f t="shared" ca="1" si="224"/>
        <v>0</v>
      </c>
      <c r="BZ277" s="12"/>
      <c r="CA277" s="12"/>
      <c r="CB277" s="14">
        <f t="shared" ca="1" si="193"/>
        <v>0</v>
      </c>
    </row>
    <row r="278" spans="1:80" s="7" customFormat="1" outlineLevel="1" x14ac:dyDescent="0.25">
      <c r="A278" s="6">
        <v>43847</v>
      </c>
      <c r="B278" s="8">
        <v>14.108000000000001</v>
      </c>
      <c r="C278" s="8">
        <v>14.164</v>
      </c>
      <c r="D278" s="8">
        <v>14.084</v>
      </c>
      <c r="E278" s="8">
        <v>14.114000000000001</v>
      </c>
      <c r="F278" s="8"/>
      <c r="G278" s="8"/>
      <c r="H278" s="8"/>
      <c r="I278" s="17"/>
      <c r="J278" s="14">
        <f ca="1">AVERAGE(E278:OFFSET(E278,$J$3-1,0))</f>
        <v>14.119200000000001</v>
      </c>
      <c r="K278" s="14">
        <f ca="1">AVERAGE(E278:OFFSET(E278,$K$3-1,0))</f>
        <v>14.144933333333331</v>
      </c>
      <c r="M278" s="7">
        <f t="shared" ca="1" si="217"/>
        <v>0</v>
      </c>
      <c r="N278" s="7">
        <f t="shared" ca="1" si="194"/>
        <v>1</v>
      </c>
      <c r="O278" s="7">
        <f t="shared" ca="1" si="195"/>
        <v>0</v>
      </c>
      <c r="P278" s="7">
        <f t="shared" ca="1" si="226"/>
        <v>57</v>
      </c>
      <c r="R278" s="9">
        <f t="shared" ca="1" si="196"/>
        <v>0</v>
      </c>
      <c r="S278" s="14">
        <f t="shared" ca="1" si="197"/>
        <v>0</v>
      </c>
      <c r="T278" s="14"/>
      <c r="U278" s="8"/>
      <c r="V278" s="8"/>
      <c r="W278" s="8"/>
      <c r="AA278" s="17"/>
      <c r="AB278" s="14">
        <f ca="1">E278*(2/($AB$3+1))+IF(AB279=0,AVERAGE(E279:OFFSET(E279,$AB$3-1,0))*(1-(2/($AB$3+1))),AB279*(1-(2/($AB$3+1))))</f>
        <v>14.134023713402662</v>
      </c>
      <c r="AC278" s="35">
        <f ca="1">E278*(2/($AC$3+1))+IF(AC279=0,AVERAGE(E279:OFFSET(E279,$AC$3-1,0))*(1-(2/($AC$3+1))),AC279*(1-(2/($AC$3+1))))</f>
        <v>14.147643594727281</v>
      </c>
      <c r="AE278" s="7">
        <f t="shared" ca="1" si="218"/>
        <v>0</v>
      </c>
      <c r="AF278" s="7">
        <f t="shared" ca="1" si="198"/>
        <v>0</v>
      </c>
      <c r="AG278" s="7">
        <f t="shared" ca="1" si="199"/>
        <v>0</v>
      </c>
      <c r="AH278" s="7">
        <f t="shared" ca="1" si="227"/>
        <v>57</v>
      </c>
      <c r="AJ278" s="9">
        <f t="shared" ca="1" si="200"/>
        <v>0</v>
      </c>
      <c r="AK278" s="14">
        <f t="shared" ca="1" si="201"/>
        <v>0</v>
      </c>
      <c r="AL278" s="14">
        <f t="shared" ca="1" si="202"/>
        <v>0</v>
      </c>
      <c r="AM278" s="14"/>
      <c r="AN278" s="14"/>
      <c r="AO278" s="14">
        <f t="shared" ca="1" si="203"/>
        <v>0</v>
      </c>
      <c r="AP278" s="8"/>
      <c r="AQ278" s="8"/>
      <c r="AS278" s="8">
        <f t="shared" si="204"/>
        <v>8.0000000000000071E-2</v>
      </c>
      <c r="AT278" s="14">
        <f t="shared" si="219"/>
        <v>8.0000000000000071E-2</v>
      </c>
      <c r="AU278" s="14">
        <f t="shared" si="220"/>
        <v>0</v>
      </c>
      <c r="AV278" s="14">
        <f ca="1">IF(AV279=0,AVERAGE(AT278:OFFSET(AT278,$AZ$3-1,0)),(AV279*($AZ$3-1)+AT278)/$AZ$3)</f>
        <v>5.2033349161016533E-2</v>
      </c>
      <c r="AW278" s="14">
        <f ca="1">IF(AW279=0,AVERAGE(AU278:OFFSET(AU278,$AZ$3-1,0)),(AW279*($AZ$3-1)+AU278)/$AZ$3)</f>
        <v>5.7189439904899497E-2</v>
      </c>
      <c r="AX278" s="14">
        <f t="shared" ca="1" si="221"/>
        <v>0.90984190870802295</v>
      </c>
      <c r="AY278" s="14"/>
      <c r="AZ278" s="14">
        <f t="shared" ca="1" si="205"/>
        <v>47.639645174794403</v>
      </c>
      <c r="BB278" s="12">
        <f t="shared" ca="1" si="206"/>
        <v>0</v>
      </c>
      <c r="BC278" s="7">
        <f t="shared" ca="1" si="207"/>
        <v>0</v>
      </c>
      <c r="BD278" s="12">
        <f t="shared" ca="1" si="222"/>
        <v>0</v>
      </c>
      <c r="BE278" s="12">
        <f t="shared" ca="1" si="228"/>
        <v>57</v>
      </c>
      <c r="BF278" s="12"/>
      <c r="BG278" s="13">
        <f t="shared" ca="1" si="208"/>
        <v>0</v>
      </c>
      <c r="BH278" s="14">
        <f t="shared" ca="1" si="209"/>
        <v>0</v>
      </c>
      <c r="BI278" s="14">
        <f t="shared" ca="1" si="210"/>
        <v>0</v>
      </c>
      <c r="BJ278" s="12"/>
      <c r="BK278" s="12"/>
      <c r="BL278" s="14">
        <f t="shared" ca="1" si="211"/>
        <v>0</v>
      </c>
      <c r="BO278" s="17"/>
      <c r="BP278" s="8">
        <f t="shared" ca="1" si="212"/>
        <v>-1.7267790001392558</v>
      </c>
      <c r="BR278" s="7">
        <f t="shared" ca="1" si="225"/>
        <v>0</v>
      </c>
      <c r="BS278" s="7">
        <f t="shared" ca="1" si="213"/>
        <v>0</v>
      </c>
      <c r="BT278" s="7">
        <f t="shared" ca="1" si="223"/>
        <v>0</v>
      </c>
      <c r="BU278" s="7">
        <f t="shared" ca="1" si="214"/>
        <v>57</v>
      </c>
      <c r="BW278" s="9">
        <f t="shared" ca="1" si="215"/>
        <v>0</v>
      </c>
      <c r="BX278" s="8">
        <f t="shared" ca="1" si="216"/>
        <v>0</v>
      </c>
      <c r="BY278" s="14">
        <f t="shared" ca="1" si="224"/>
        <v>0</v>
      </c>
      <c r="BZ278" s="12"/>
      <c r="CA278" s="12"/>
      <c r="CB278" s="14">
        <f t="shared" ca="1" si="193"/>
        <v>0</v>
      </c>
    </row>
    <row r="279" spans="1:80" s="7" customFormat="1" outlineLevel="1" x14ac:dyDescent="0.25">
      <c r="A279" s="6">
        <v>43846</v>
      </c>
      <c r="B279" s="8">
        <v>14.01</v>
      </c>
      <c r="C279" s="8">
        <v>14.036</v>
      </c>
      <c r="D279" s="8">
        <v>13.888</v>
      </c>
      <c r="E279" s="8">
        <v>14.034000000000001</v>
      </c>
      <c r="F279" s="8"/>
      <c r="G279" s="8"/>
      <c r="H279" s="8"/>
      <c r="I279" s="17"/>
      <c r="J279" s="14">
        <f ca="1">AVERAGE(E279:OFFSET(E279,$J$3-1,0))</f>
        <v>14.161199999999999</v>
      </c>
      <c r="K279" s="14">
        <f ca="1">AVERAGE(E279:OFFSET(E279,$K$3-1,0))</f>
        <v>14.132199999999996</v>
      </c>
      <c r="M279" s="7">
        <f t="shared" ca="1" si="217"/>
        <v>0</v>
      </c>
      <c r="N279" s="7">
        <f t="shared" ca="1" si="194"/>
        <v>0</v>
      </c>
      <c r="O279" s="7">
        <f t="shared" ca="1" si="195"/>
        <v>0</v>
      </c>
      <c r="P279" s="7">
        <f t="shared" ca="1" si="226"/>
        <v>56</v>
      </c>
      <c r="R279" s="9">
        <f t="shared" ca="1" si="196"/>
        <v>0</v>
      </c>
      <c r="S279" s="14">
        <f t="shared" ca="1" si="197"/>
        <v>0</v>
      </c>
      <c r="T279" s="14"/>
      <c r="U279" s="8"/>
      <c r="V279" s="8"/>
      <c r="W279" s="8"/>
      <c r="AA279" s="17"/>
      <c r="AB279" s="14">
        <f ca="1">E279*(2/($AB$3+1))+IF(AB280=0,AVERAGE(E280:OFFSET(E280,$AB$3-1,0))*(1-(2/($AB$3+1))),AB280*(1-(2/($AB$3+1))))</f>
        <v>14.144035570103991</v>
      </c>
      <c r="AC279" s="35">
        <f ca="1">E279*(2/($AC$3+1))+IF(AC280=0,AVERAGE(E280:OFFSET(E280,$AC$3-1,0))*(1-(2/($AC$3+1))),AC280*(1-(2/($AC$3+1))))</f>
        <v>14.149963842639506</v>
      </c>
      <c r="AE279" s="7">
        <f t="shared" ca="1" si="218"/>
        <v>0</v>
      </c>
      <c r="AF279" s="7">
        <f t="shared" ca="1" si="198"/>
        <v>1</v>
      </c>
      <c r="AG279" s="7">
        <f t="shared" ca="1" si="199"/>
        <v>0</v>
      </c>
      <c r="AH279" s="7">
        <f t="shared" ca="1" si="227"/>
        <v>56</v>
      </c>
      <c r="AJ279" s="9">
        <f t="shared" ca="1" si="200"/>
        <v>0</v>
      </c>
      <c r="AK279" s="14">
        <f t="shared" ca="1" si="201"/>
        <v>0</v>
      </c>
      <c r="AL279" s="14">
        <f t="shared" ca="1" si="202"/>
        <v>0</v>
      </c>
      <c r="AM279" s="14"/>
      <c r="AN279" s="14"/>
      <c r="AO279" s="14">
        <f t="shared" ca="1" si="203"/>
        <v>0</v>
      </c>
      <c r="AP279" s="8"/>
      <c r="AQ279" s="8"/>
      <c r="AS279" s="8">
        <f t="shared" si="204"/>
        <v>6.6000000000000725E-2</v>
      </c>
      <c r="AT279" s="14">
        <f t="shared" si="219"/>
        <v>6.6000000000000725E-2</v>
      </c>
      <c r="AU279" s="14">
        <f t="shared" si="220"/>
        <v>0</v>
      </c>
      <c r="AV279" s="14">
        <f ca="1">IF(AV280=0,AVERAGE(AT279:OFFSET(AT279,$AZ$3-1,0)),(AV280*($AZ$3-1)+AT279)/$AZ$3)</f>
        <v>4.988206832724857E-2</v>
      </c>
      <c r="AW279" s="14">
        <f ca="1">IF(AW280=0,AVERAGE(AU279:OFFSET(AU279,$AZ$3-1,0)),(AW280*($AZ$3-1)+AU279)/$AZ$3)</f>
        <v>6.1588627589891767E-2</v>
      </c>
      <c r="AX279" s="14">
        <f t="shared" ca="1" si="221"/>
        <v>0.80992336214089411</v>
      </c>
      <c r="AY279" s="14"/>
      <c r="AZ279" s="14">
        <f t="shared" ca="1" si="205"/>
        <v>44.749041814834882</v>
      </c>
      <c r="BB279" s="12">
        <f t="shared" ca="1" si="206"/>
        <v>0</v>
      </c>
      <c r="BC279" s="7">
        <f t="shared" ca="1" si="207"/>
        <v>0</v>
      </c>
      <c r="BD279" s="12">
        <f t="shared" ca="1" si="222"/>
        <v>0</v>
      </c>
      <c r="BE279" s="12">
        <f t="shared" ca="1" si="228"/>
        <v>56</v>
      </c>
      <c r="BF279" s="12"/>
      <c r="BG279" s="13">
        <f t="shared" ca="1" si="208"/>
        <v>0</v>
      </c>
      <c r="BH279" s="14">
        <f t="shared" ca="1" si="209"/>
        <v>0</v>
      </c>
      <c r="BI279" s="14">
        <f t="shared" ca="1" si="210"/>
        <v>0</v>
      </c>
      <c r="BJ279" s="12"/>
      <c r="BK279" s="12"/>
      <c r="BL279" s="14">
        <f t="shared" ca="1" si="211"/>
        <v>0</v>
      </c>
      <c r="BO279" s="17"/>
      <c r="BP279" s="8">
        <f t="shared" ca="1" si="212"/>
        <v>-2.4196912807676219</v>
      </c>
      <c r="BR279" s="7">
        <f t="shared" ca="1" si="225"/>
        <v>0</v>
      </c>
      <c r="BS279" s="7">
        <f t="shared" ca="1" si="213"/>
        <v>0</v>
      </c>
      <c r="BT279" s="7">
        <f t="shared" ca="1" si="223"/>
        <v>0</v>
      </c>
      <c r="BU279" s="7">
        <f t="shared" ca="1" si="214"/>
        <v>56</v>
      </c>
      <c r="BW279" s="9">
        <f t="shared" ca="1" si="215"/>
        <v>0</v>
      </c>
      <c r="BX279" s="8">
        <f t="shared" ca="1" si="216"/>
        <v>0</v>
      </c>
      <c r="BY279" s="14">
        <f t="shared" ca="1" si="224"/>
        <v>0</v>
      </c>
      <c r="BZ279" s="12"/>
      <c r="CA279" s="12"/>
      <c r="CB279" s="14">
        <f t="shared" ca="1" si="193"/>
        <v>0</v>
      </c>
    </row>
    <row r="280" spans="1:80" s="7" customFormat="1" outlineLevel="1" x14ac:dyDescent="0.25">
      <c r="A280" s="6">
        <v>43845</v>
      </c>
      <c r="B280" s="8">
        <v>14.154</v>
      </c>
      <c r="C280" s="8">
        <v>14.154</v>
      </c>
      <c r="D280" s="8">
        <v>13.932</v>
      </c>
      <c r="E280" s="8">
        <v>13.968</v>
      </c>
      <c r="F280" s="8"/>
      <c r="G280" s="8"/>
      <c r="H280" s="8"/>
      <c r="I280" s="17"/>
      <c r="J280" s="14">
        <f ca="1">AVERAGE(E280:OFFSET(E280,$J$3-1,0))</f>
        <v>14.2516</v>
      </c>
      <c r="K280" s="14">
        <f ca="1">AVERAGE(E280:OFFSET(E280,$K$3-1,0))</f>
        <v>14.125733333333329</v>
      </c>
      <c r="M280" s="7">
        <f t="shared" ca="1" si="217"/>
        <v>0</v>
      </c>
      <c r="N280" s="7">
        <f t="shared" ca="1" si="194"/>
        <v>0</v>
      </c>
      <c r="O280" s="7">
        <f t="shared" ca="1" si="195"/>
        <v>0</v>
      </c>
      <c r="P280" s="7">
        <f t="shared" ca="1" si="226"/>
        <v>55</v>
      </c>
      <c r="R280" s="9">
        <f t="shared" ca="1" si="196"/>
        <v>0</v>
      </c>
      <c r="S280" s="14">
        <f t="shared" ca="1" si="197"/>
        <v>0</v>
      </c>
      <c r="T280" s="14"/>
      <c r="U280" s="8"/>
      <c r="V280" s="8"/>
      <c r="W280" s="8"/>
      <c r="AA280" s="17"/>
      <c r="AB280" s="14">
        <f ca="1">E280*(2/($AB$3+1))+IF(AB281=0,AVERAGE(E281:OFFSET(E281,$AB$3-1,0))*(1-(2/($AB$3+1))),AB281*(1-(2/($AB$3+1))))</f>
        <v>14.199053355155986</v>
      </c>
      <c r="AC280" s="35">
        <f ca="1">E280*(2/($AC$3+1))+IF(AC281=0,AVERAGE(E281:OFFSET(E281,$AC$3-1,0))*(1-(2/($AC$3+1))),AC281*(1-(2/($AC$3+1))))</f>
        <v>14.157961349028437</v>
      </c>
      <c r="AE280" s="7">
        <f t="shared" ca="1" si="218"/>
        <v>0</v>
      </c>
      <c r="AF280" s="7">
        <f t="shared" ca="1" si="198"/>
        <v>0</v>
      </c>
      <c r="AG280" s="7">
        <f t="shared" ca="1" si="199"/>
        <v>0</v>
      </c>
      <c r="AH280" s="7">
        <f t="shared" ca="1" si="227"/>
        <v>55</v>
      </c>
      <c r="AJ280" s="9">
        <f t="shared" ca="1" si="200"/>
        <v>0</v>
      </c>
      <c r="AK280" s="14">
        <f t="shared" ca="1" si="201"/>
        <v>0</v>
      </c>
      <c r="AL280" s="14">
        <f t="shared" ca="1" si="202"/>
        <v>0</v>
      </c>
      <c r="AM280" s="14"/>
      <c r="AN280" s="14"/>
      <c r="AO280" s="14">
        <f t="shared" ca="1" si="203"/>
        <v>0</v>
      </c>
      <c r="AP280" s="8"/>
      <c r="AQ280" s="8"/>
      <c r="AS280" s="8">
        <f t="shared" si="204"/>
        <v>-0.28800000000000026</v>
      </c>
      <c r="AT280" s="14">
        <f t="shared" si="219"/>
        <v>0</v>
      </c>
      <c r="AU280" s="14">
        <f t="shared" si="220"/>
        <v>0.28800000000000026</v>
      </c>
      <c r="AV280" s="14">
        <f ca="1">IF(AV281=0,AVERAGE(AT280:OFFSET(AT280,$AZ$3-1,0)),(AV281*($AZ$3-1)+AT280)/$AZ$3)</f>
        <v>4.8642227429344556E-2</v>
      </c>
      <c r="AW280" s="14">
        <f ca="1">IF(AW281=0,AVERAGE(AU280:OFFSET(AU280,$AZ$3-1,0)),(AW281*($AZ$3-1)+AU280)/$AZ$3)</f>
        <v>6.6326214327575753E-2</v>
      </c>
      <c r="AX280" s="14">
        <f t="shared" ca="1" si="221"/>
        <v>0.73337861843143204</v>
      </c>
      <c r="AY280" s="14"/>
      <c r="AZ280" s="14">
        <f t="shared" ca="1" si="205"/>
        <v>42.309199538591315</v>
      </c>
      <c r="BB280" s="12">
        <f t="shared" ca="1" si="206"/>
        <v>0</v>
      </c>
      <c r="BC280" s="7">
        <f t="shared" ca="1" si="207"/>
        <v>0</v>
      </c>
      <c r="BD280" s="12">
        <f t="shared" ca="1" si="222"/>
        <v>0</v>
      </c>
      <c r="BE280" s="12">
        <f t="shared" ca="1" si="228"/>
        <v>55</v>
      </c>
      <c r="BF280" s="12"/>
      <c r="BG280" s="13">
        <f t="shared" ca="1" si="208"/>
        <v>0</v>
      </c>
      <c r="BH280" s="14">
        <f t="shared" ca="1" si="209"/>
        <v>0</v>
      </c>
      <c r="BI280" s="14">
        <f t="shared" ca="1" si="210"/>
        <v>0</v>
      </c>
      <c r="BJ280" s="12"/>
      <c r="BK280" s="12"/>
      <c r="BL280" s="14">
        <f t="shared" ca="1" si="211"/>
        <v>0</v>
      </c>
      <c r="BO280" s="17"/>
      <c r="BP280" s="8">
        <f t="shared" ca="1" si="212"/>
        <v>-2.3899371069182385</v>
      </c>
      <c r="BR280" s="7">
        <f t="shared" ca="1" si="225"/>
        <v>0</v>
      </c>
      <c r="BS280" s="7">
        <f t="shared" ca="1" si="213"/>
        <v>0</v>
      </c>
      <c r="BT280" s="7">
        <f t="shared" ca="1" si="223"/>
        <v>0</v>
      </c>
      <c r="BU280" s="7">
        <f t="shared" ca="1" si="214"/>
        <v>55</v>
      </c>
      <c r="BW280" s="9">
        <f t="shared" ca="1" si="215"/>
        <v>0</v>
      </c>
      <c r="BX280" s="8">
        <f t="shared" ca="1" si="216"/>
        <v>0</v>
      </c>
      <c r="BY280" s="14">
        <f t="shared" ca="1" si="224"/>
        <v>0</v>
      </c>
      <c r="BZ280" s="12"/>
      <c r="CA280" s="12"/>
      <c r="CB280" s="14">
        <f t="shared" ca="1" si="193"/>
        <v>0</v>
      </c>
    </row>
    <row r="281" spans="1:80" s="7" customFormat="1" outlineLevel="1" x14ac:dyDescent="0.25">
      <c r="A281" s="6">
        <v>43844</v>
      </c>
      <c r="B281" s="8">
        <v>14.215999999999999</v>
      </c>
      <c r="C281" s="8">
        <v>14.256</v>
      </c>
      <c r="D281" s="8">
        <v>14.106</v>
      </c>
      <c r="E281" s="8">
        <v>14.256</v>
      </c>
      <c r="F281" s="8"/>
      <c r="G281" s="8"/>
      <c r="H281" s="8"/>
      <c r="I281" s="17"/>
      <c r="J281" s="14">
        <f ca="1">AVERAGE(E281:OFFSET(E281,$J$3-1,0))</f>
        <v>14.348000000000003</v>
      </c>
      <c r="K281" s="14">
        <f ca="1">AVERAGE(E281:OFFSET(E281,$K$3-1,0))</f>
        <v>14.123533333333331</v>
      </c>
      <c r="M281" s="7">
        <f t="shared" ca="1" si="217"/>
        <v>0</v>
      </c>
      <c r="N281" s="7">
        <f t="shared" ca="1" si="194"/>
        <v>0</v>
      </c>
      <c r="O281" s="7">
        <f t="shared" ca="1" si="195"/>
        <v>0</v>
      </c>
      <c r="P281" s="7">
        <f t="shared" ca="1" si="226"/>
        <v>54</v>
      </c>
      <c r="R281" s="9">
        <f t="shared" ca="1" si="196"/>
        <v>0</v>
      </c>
      <c r="S281" s="14">
        <f t="shared" ca="1" si="197"/>
        <v>0</v>
      </c>
      <c r="T281" s="14"/>
      <c r="U281" s="8"/>
      <c r="V281" s="8"/>
      <c r="W281" s="8"/>
      <c r="AA281" s="17"/>
      <c r="AB281" s="14">
        <f ca="1">E281*(2/($AB$3+1))+IF(AB282=0,AVERAGE(E282:OFFSET(E282,$AB$3-1,0))*(1-(2/($AB$3+1))),AB282*(1-(2/($AB$3+1))))</f>
        <v>14.314580032733975</v>
      </c>
      <c r="AC281" s="35">
        <f ca="1">E281*(2/($AC$3+1))+IF(AC282=0,AVERAGE(E282:OFFSET(E282,$AC$3-1,0))*(1-(2/($AC$3+1))),AC282*(1-(2/($AC$3+1))))</f>
        <v>14.171062131720053</v>
      </c>
      <c r="AE281" s="7">
        <f t="shared" ca="1" si="218"/>
        <v>0</v>
      </c>
      <c r="AF281" s="7">
        <f t="shared" ca="1" si="198"/>
        <v>0</v>
      </c>
      <c r="AG281" s="7">
        <f t="shared" ca="1" si="199"/>
        <v>0</v>
      </c>
      <c r="AH281" s="7">
        <f t="shared" ca="1" si="227"/>
        <v>54</v>
      </c>
      <c r="AJ281" s="9">
        <f t="shared" ca="1" si="200"/>
        <v>0</v>
      </c>
      <c r="AK281" s="14">
        <f t="shared" ca="1" si="201"/>
        <v>0</v>
      </c>
      <c r="AL281" s="14">
        <f t="shared" ca="1" si="202"/>
        <v>0</v>
      </c>
      <c r="AM281" s="14"/>
      <c r="AN281" s="14"/>
      <c r="AO281" s="14">
        <f t="shared" ca="1" si="203"/>
        <v>0</v>
      </c>
      <c r="AP281" s="8"/>
      <c r="AQ281" s="8"/>
      <c r="AS281" s="8">
        <f t="shared" si="204"/>
        <v>3.2000000000000028E-2</v>
      </c>
      <c r="AT281" s="14">
        <f t="shared" si="219"/>
        <v>3.2000000000000028E-2</v>
      </c>
      <c r="AU281" s="14">
        <f t="shared" si="220"/>
        <v>0</v>
      </c>
      <c r="AV281" s="14">
        <f ca="1">IF(AV282=0,AVERAGE(AT281:OFFSET(AT281,$AZ$3-1,0)),(AV282*($AZ$3-1)+AT281)/$AZ$3)</f>
        <v>5.2383937231601833E-2</v>
      </c>
      <c r="AW281" s="14">
        <f ca="1">IF(AW282=0,AVERAGE(AU281:OFFSET(AU281,$AZ$3-1,0)),(AW282*($AZ$3-1)+AU281)/$AZ$3)</f>
        <v>4.9274384660466179E-2</v>
      </c>
      <c r="AX281" s="14">
        <f t="shared" ca="1" si="221"/>
        <v>1.0631068777938593</v>
      </c>
      <c r="AY281" s="14"/>
      <c r="AZ281" s="14">
        <f t="shared" ca="1" si="205"/>
        <v>51.529413683631873</v>
      </c>
      <c r="BB281" s="12">
        <f t="shared" ca="1" si="206"/>
        <v>0</v>
      </c>
      <c r="BC281" s="7">
        <f t="shared" ca="1" si="207"/>
        <v>0</v>
      </c>
      <c r="BD281" s="12">
        <f t="shared" ca="1" si="222"/>
        <v>0</v>
      </c>
      <c r="BE281" s="12">
        <f t="shared" ca="1" si="228"/>
        <v>54</v>
      </c>
      <c r="BF281" s="12"/>
      <c r="BG281" s="13">
        <f t="shared" ca="1" si="208"/>
        <v>0</v>
      </c>
      <c r="BH281" s="14">
        <f t="shared" ca="1" si="209"/>
        <v>0</v>
      </c>
      <c r="BI281" s="14">
        <f t="shared" ca="1" si="210"/>
        <v>0</v>
      </c>
      <c r="BJ281" s="12"/>
      <c r="BK281" s="12"/>
      <c r="BL281" s="14">
        <f t="shared" ca="1" si="211"/>
        <v>0</v>
      </c>
      <c r="BO281" s="17"/>
      <c r="BP281" s="8">
        <f t="shared" ca="1" si="212"/>
        <v>-1.5877398867872428</v>
      </c>
      <c r="BR281" s="7">
        <f t="shared" ca="1" si="225"/>
        <v>0</v>
      </c>
      <c r="BS281" s="7">
        <f t="shared" ca="1" si="213"/>
        <v>0</v>
      </c>
      <c r="BT281" s="7">
        <f t="shared" ca="1" si="223"/>
        <v>0</v>
      </c>
      <c r="BU281" s="7">
        <f t="shared" ca="1" si="214"/>
        <v>54</v>
      </c>
      <c r="BW281" s="9">
        <f t="shared" ca="1" si="215"/>
        <v>0</v>
      </c>
      <c r="BX281" s="8">
        <f t="shared" ca="1" si="216"/>
        <v>0</v>
      </c>
      <c r="BY281" s="14">
        <f t="shared" ca="1" si="224"/>
        <v>0</v>
      </c>
      <c r="BZ281" s="12"/>
      <c r="CA281" s="12"/>
      <c r="CB281" s="14">
        <f t="shared" ca="1" si="193"/>
        <v>0</v>
      </c>
    </row>
    <row r="282" spans="1:80" s="7" customFormat="1" outlineLevel="1" x14ac:dyDescent="0.25">
      <c r="A282" s="6">
        <v>43843</v>
      </c>
      <c r="B282" s="8">
        <v>14.342000000000001</v>
      </c>
      <c r="C282" s="8">
        <v>14.342000000000001</v>
      </c>
      <c r="D282" s="8">
        <v>14.172000000000001</v>
      </c>
      <c r="E282" s="8">
        <v>14.224</v>
      </c>
      <c r="F282" s="8"/>
      <c r="G282" s="8"/>
      <c r="H282" s="8"/>
      <c r="I282" s="17"/>
      <c r="J282" s="14">
        <f ca="1">AVERAGE(E282:OFFSET(E282,$J$3-1,0))</f>
        <v>14.376800000000003</v>
      </c>
      <c r="K282" s="14">
        <f ca="1">AVERAGE(E282:OFFSET(E282,$K$3-1,0))</f>
        <v>14.108666666666664</v>
      </c>
      <c r="M282" s="7">
        <f t="shared" ca="1" si="217"/>
        <v>0</v>
      </c>
      <c r="N282" s="7">
        <f t="shared" ca="1" si="194"/>
        <v>0</v>
      </c>
      <c r="O282" s="7">
        <f t="shared" ca="1" si="195"/>
        <v>0</v>
      </c>
      <c r="P282" s="7">
        <f t="shared" ca="1" si="226"/>
        <v>53</v>
      </c>
      <c r="R282" s="9">
        <f t="shared" ca="1" si="196"/>
        <v>0</v>
      </c>
      <c r="S282" s="14">
        <f t="shared" ca="1" si="197"/>
        <v>0</v>
      </c>
      <c r="T282" s="14"/>
      <c r="U282" s="8"/>
      <c r="V282" s="8"/>
      <c r="W282" s="8"/>
      <c r="AA282" s="17"/>
      <c r="AB282" s="14">
        <f ca="1">E282*(2/($AB$3+1))+IF(AB283=0,AVERAGE(E283:OFFSET(E283,$AB$3-1,0))*(1-(2/($AB$3+1))),AB283*(1-(2/($AB$3+1))))</f>
        <v>14.343870049100962</v>
      </c>
      <c r="AC282" s="35">
        <f ca="1">E282*(2/($AC$3+1))+IF(AC283=0,AVERAGE(E283:OFFSET(E283,$AC$3-1,0))*(1-(2/($AC$3+1))),AC283*(1-(2/($AC$3+1))))</f>
        <v>14.165204347700744</v>
      </c>
      <c r="AE282" s="7">
        <f t="shared" ca="1" si="218"/>
        <v>0</v>
      </c>
      <c r="AF282" s="7">
        <f t="shared" ca="1" si="198"/>
        <v>0</v>
      </c>
      <c r="AG282" s="7">
        <f t="shared" ca="1" si="199"/>
        <v>0</v>
      </c>
      <c r="AH282" s="7">
        <f t="shared" ca="1" si="227"/>
        <v>53</v>
      </c>
      <c r="AJ282" s="9">
        <f t="shared" ca="1" si="200"/>
        <v>0</v>
      </c>
      <c r="AK282" s="14">
        <f t="shared" ca="1" si="201"/>
        <v>0</v>
      </c>
      <c r="AL282" s="14">
        <f t="shared" ca="1" si="202"/>
        <v>0</v>
      </c>
      <c r="AM282" s="14"/>
      <c r="AN282" s="14"/>
      <c r="AO282" s="14">
        <f t="shared" ca="1" si="203"/>
        <v>0</v>
      </c>
      <c r="AP282" s="8"/>
      <c r="AQ282" s="8"/>
      <c r="AS282" s="8">
        <f t="shared" si="204"/>
        <v>-9.9999999999999645E-2</v>
      </c>
      <c r="AT282" s="14">
        <f t="shared" si="219"/>
        <v>0</v>
      </c>
      <c r="AU282" s="14">
        <f t="shared" si="220"/>
        <v>9.9999999999999645E-2</v>
      </c>
      <c r="AV282" s="14">
        <f ca="1">IF(AV283=0,AVERAGE(AT282:OFFSET(AT282,$AZ$3-1,0)),(AV283*($AZ$3-1)+AT282)/$AZ$3)</f>
        <v>5.3951932403263507E-2</v>
      </c>
      <c r="AW282" s="14">
        <f ca="1">IF(AW283=0,AVERAGE(AU282:OFFSET(AU282,$AZ$3-1,0)),(AW283*($AZ$3-1)+AU282)/$AZ$3)</f>
        <v>5.3064721942040496E-2</v>
      </c>
      <c r="AX282" s="14">
        <f t="shared" ca="1" si="221"/>
        <v>1.0167194028113831</v>
      </c>
      <c r="AY282" s="14"/>
      <c r="AZ282" s="14">
        <f t="shared" ca="1" si="205"/>
        <v>50.414519808459112</v>
      </c>
      <c r="BB282" s="12">
        <f t="shared" ca="1" si="206"/>
        <v>0</v>
      </c>
      <c r="BC282" s="7">
        <f t="shared" ca="1" si="207"/>
        <v>0</v>
      </c>
      <c r="BD282" s="12">
        <f t="shared" ca="1" si="222"/>
        <v>0</v>
      </c>
      <c r="BE282" s="12">
        <f t="shared" ca="1" si="228"/>
        <v>53</v>
      </c>
      <c r="BF282" s="12"/>
      <c r="BG282" s="13">
        <f t="shared" ca="1" si="208"/>
        <v>0</v>
      </c>
      <c r="BH282" s="14">
        <f t="shared" ca="1" si="209"/>
        <v>0</v>
      </c>
      <c r="BI282" s="14">
        <f t="shared" ca="1" si="210"/>
        <v>0</v>
      </c>
      <c r="BJ282" s="12"/>
      <c r="BK282" s="12"/>
      <c r="BL282" s="14">
        <f t="shared" ca="1" si="211"/>
        <v>0</v>
      </c>
      <c r="BO282" s="17"/>
      <c r="BP282" s="8">
        <f t="shared" ca="1" si="212"/>
        <v>-1.6592920353982299</v>
      </c>
      <c r="BR282" s="7">
        <f t="shared" ca="1" si="225"/>
        <v>0</v>
      </c>
      <c r="BS282" s="7">
        <f t="shared" ca="1" si="213"/>
        <v>0</v>
      </c>
      <c r="BT282" s="7">
        <f t="shared" ca="1" si="223"/>
        <v>0</v>
      </c>
      <c r="BU282" s="7">
        <f t="shared" ca="1" si="214"/>
        <v>53</v>
      </c>
      <c r="BW282" s="9">
        <f t="shared" ca="1" si="215"/>
        <v>0</v>
      </c>
      <c r="BX282" s="8">
        <f t="shared" ca="1" si="216"/>
        <v>0</v>
      </c>
      <c r="BY282" s="14">
        <f t="shared" ca="1" si="224"/>
        <v>0</v>
      </c>
      <c r="BZ282" s="12"/>
      <c r="CA282" s="12"/>
      <c r="CB282" s="14">
        <f t="shared" ca="1" si="193"/>
        <v>0</v>
      </c>
    </row>
    <row r="283" spans="1:80" s="7" customFormat="1" outlineLevel="1" x14ac:dyDescent="0.25">
      <c r="A283" s="6">
        <v>43840</v>
      </c>
      <c r="B283" s="8">
        <v>14.492000000000001</v>
      </c>
      <c r="C283" s="8">
        <v>14.52</v>
      </c>
      <c r="D283" s="8">
        <v>14.321999999999999</v>
      </c>
      <c r="E283" s="8">
        <v>14.324</v>
      </c>
      <c r="F283" s="8"/>
      <c r="G283" s="8"/>
      <c r="H283" s="8"/>
      <c r="I283" s="17"/>
      <c r="J283" s="14">
        <f ca="1">AVERAGE(E283:OFFSET(E283,$J$3-1,0))</f>
        <v>14.401199999999999</v>
      </c>
      <c r="K283" s="14">
        <f ca="1">AVERAGE(E283:OFFSET(E283,$K$3-1,0))</f>
        <v>14.097533333333329</v>
      </c>
      <c r="M283" s="7">
        <f t="shared" ca="1" si="217"/>
        <v>0</v>
      </c>
      <c r="N283" s="7">
        <f t="shared" ca="1" si="194"/>
        <v>0</v>
      </c>
      <c r="O283" s="7">
        <f t="shared" ca="1" si="195"/>
        <v>0</v>
      </c>
      <c r="P283" s="7">
        <f t="shared" ca="1" si="226"/>
        <v>52</v>
      </c>
      <c r="R283" s="9">
        <f t="shared" ca="1" si="196"/>
        <v>0</v>
      </c>
      <c r="S283" s="14">
        <f t="shared" ca="1" si="197"/>
        <v>0</v>
      </c>
      <c r="T283" s="14"/>
      <c r="U283" s="8"/>
      <c r="V283" s="8"/>
      <c r="W283" s="8"/>
      <c r="AA283" s="17"/>
      <c r="AB283" s="14">
        <f ca="1">E283*(2/($AB$3+1))+IF(AB284=0,AVERAGE(E284:OFFSET(E284,$AB$3-1,0))*(1-(2/($AB$3+1))),AB284*(1-(2/($AB$3+1))))</f>
        <v>14.403805073651441</v>
      </c>
      <c r="AC283" s="35">
        <f ca="1">E283*(2/($AC$3+1))+IF(AC284=0,AVERAGE(E284:OFFSET(E284,$AC$3-1,0))*(1-(2/($AC$3+1))),AC284*(1-(2/($AC$3+1))))</f>
        <v>14.161149475128381</v>
      </c>
      <c r="AE283" s="7">
        <f t="shared" ca="1" si="218"/>
        <v>0</v>
      </c>
      <c r="AF283" s="7">
        <f t="shared" ca="1" si="198"/>
        <v>0</v>
      </c>
      <c r="AG283" s="7">
        <f t="shared" ca="1" si="199"/>
        <v>0</v>
      </c>
      <c r="AH283" s="7">
        <f t="shared" ca="1" si="227"/>
        <v>52</v>
      </c>
      <c r="AJ283" s="9">
        <f t="shared" ca="1" si="200"/>
        <v>0</v>
      </c>
      <c r="AK283" s="14">
        <f t="shared" ca="1" si="201"/>
        <v>0</v>
      </c>
      <c r="AL283" s="14">
        <f t="shared" ca="1" si="202"/>
        <v>0</v>
      </c>
      <c r="AM283" s="14"/>
      <c r="AN283" s="14"/>
      <c r="AO283" s="14">
        <f t="shared" ca="1" si="203"/>
        <v>0</v>
      </c>
      <c r="AP283" s="8"/>
      <c r="AQ283" s="8"/>
      <c r="AS283" s="8">
        <f t="shared" si="204"/>
        <v>-0.16200000000000081</v>
      </c>
      <c r="AT283" s="14">
        <f t="shared" si="219"/>
        <v>0</v>
      </c>
      <c r="AU283" s="14">
        <f t="shared" si="220"/>
        <v>0.16200000000000081</v>
      </c>
      <c r="AV283" s="14">
        <f ca="1">IF(AV284=0,AVERAGE(AT283:OFFSET(AT283,$AZ$3-1,0)),(AV284*($AZ$3-1)+AT283)/$AZ$3)</f>
        <v>5.8102081049668387E-2</v>
      </c>
      <c r="AW283" s="14">
        <f ca="1">IF(AW284=0,AVERAGE(AU283:OFFSET(AU283,$AZ$3-1,0)),(AW284*($AZ$3-1)+AU283)/$AZ$3)</f>
        <v>4.9454315937582101E-2</v>
      </c>
      <c r="AX283" s="14">
        <f t="shared" ca="1" si="221"/>
        <v>1.1748637090239185</v>
      </c>
      <c r="AY283" s="14"/>
      <c r="AZ283" s="14">
        <f t="shared" ca="1" si="205"/>
        <v>54.020107289904558</v>
      </c>
      <c r="BB283" s="12">
        <f t="shared" ca="1" si="206"/>
        <v>0</v>
      </c>
      <c r="BC283" s="7">
        <f t="shared" ca="1" si="207"/>
        <v>0</v>
      </c>
      <c r="BD283" s="12">
        <f t="shared" ca="1" si="222"/>
        <v>0</v>
      </c>
      <c r="BE283" s="12">
        <f t="shared" ca="1" si="228"/>
        <v>52</v>
      </c>
      <c r="BF283" s="12"/>
      <c r="BG283" s="13">
        <f t="shared" ca="1" si="208"/>
        <v>0</v>
      </c>
      <c r="BH283" s="14">
        <f t="shared" ca="1" si="209"/>
        <v>0</v>
      </c>
      <c r="BI283" s="14">
        <f t="shared" ca="1" si="210"/>
        <v>0</v>
      </c>
      <c r="BJ283" s="12"/>
      <c r="BK283" s="12"/>
      <c r="BL283" s="14">
        <f t="shared" ca="1" si="211"/>
        <v>0</v>
      </c>
      <c r="BO283" s="17"/>
      <c r="BP283" s="8">
        <f t="shared" ca="1" si="212"/>
        <v>-0.87197231833909816</v>
      </c>
      <c r="BR283" s="7">
        <f t="shared" ca="1" si="225"/>
        <v>0</v>
      </c>
      <c r="BS283" s="7">
        <f t="shared" ca="1" si="213"/>
        <v>0</v>
      </c>
      <c r="BT283" s="7">
        <f t="shared" ca="1" si="223"/>
        <v>0</v>
      </c>
      <c r="BU283" s="7">
        <f t="shared" ca="1" si="214"/>
        <v>52</v>
      </c>
      <c r="BW283" s="9">
        <f t="shared" ca="1" si="215"/>
        <v>0</v>
      </c>
      <c r="BX283" s="8">
        <f t="shared" ca="1" si="216"/>
        <v>0</v>
      </c>
      <c r="BY283" s="14">
        <f t="shared" ca="1" si="224"/>
        <v>0</v>
      </c>
      <c r="BZ283" s="12"/>
      <c r="CA283" s="12"/>
      <c r="CB283" s="14">
        <f t="shared" ca="1" si="193"/>
        <v>0</v>
      </c>
    </row>
    <row r="284" spans="1:80" s="7" customFormat="1" outlineLevel="1" x14ac:dyDescent="0.25">
      <c r="A284" s="6">
        <v>43839</v>
      </c>
      <c r="B284" s="8">
        <v>14.564</v>
      </c>
      <c r="C284" s="8">
        <v>14.571999999999999</v>
      </c>
      <c r="D284" s="8">
        <v>14.46</v>
      </c>
      <c r="E284" s="8">
        <v>14.486000000000001</v>
      </c>
      <c r="F284" s="8"/>
      <c r="G284" s="8"/>
      <c r="H284" s="8"/>
      <c r="I284" s="17"/>
      <c r="J284" s="14">
        <f ca="1">AVERAGE(E284:OFFSET(E284,$J$3-1,0))</f>
        <v>14.422000000000001</v>
      </c>
      <c r="K284" s="14">
        <f ca="1">AVERAGE(E284:OFFSET(E284,$K$3-1,0))</f>
        <v>14.078599999999998</v>
      </c>
      <c r="M284" s="7">
        <f t="shared" ca="1" si="217"/>
        <v>0</v>
      </c>
      <c r="N284" s="7">
        <f t="shared" ca="1" si="194"/>
        <v>0</v>
      </c>
      <c r="O284" s="7">
        <f t="shared" ca="1" si="195"/>
        <v>0</v>
      </c>
      <c r="P284" s="7">
        <f t="shared" ca="1" si="226"/>
        <v>51</v>
      </c>
      <c r="R284" s="9">
        <f t="shared" ca="1" si="196"/>
        <v>0</v>
      </c>
      <c r="S284" s="14">
        <f t="shared" ca="1" si="197"/>
        <v>0</v>
      </c>
      <c r="T284" s="14"/>
      <c r="U284" s="8"/>
      <c r="V284" s="8"/>
      <c r="W284" s="8"/>
      <c r="AA284" s="17"/>
      <c r="AB284" s="14">
        <f ca="1">E284*(2/($AB$3+1))+IF(AB285=0,AVERAGE(E285:OFFSET(E285,$AB$3-1,0))*(1-(2/($AB$3+1))),AB285*(1-(2/($AB$3+1))))</f>
        <v>14.443707610477158</v>
      </c>
      <c r="AC284" s="35">
        <f ca="1">E284*(2/($AC$3+1))+IF(AC285=0,AVERAGE(E285:OFFSET(E285,$AC$3-1,0))*(1-(2/($AC$3+1))),AC285*(1-(2/($AC$3+1))))</f>
        <v>14.149918404447577</v>
      </c>
      <c r="AE284" s="7">
        <f t="shared" ca="1" si="218"/>
        <v>0</v>
      </c>
      <c r="AF284" s="7">
        <f t="shared" ca="1" si="198"/>
        <v>0</v>
      </c>
      <c r="AG284" s="7">
        <f t="shared" ca="1" si="199"/>
        <v>0</v>
      </c>
      <c r="AH284" s="7">
        <f t="shared" ca="1" si="227"/>
        <v>51</v>
      </c>
      <c r="AJ284" s="9">
        <f t="shared" ca="1" si="200"/>
        <v>0</v>
      </c>
      <c r="AK284" s="14">
        <f t="shared" ca="1" si="201"/>
        <v>0</v>
      </c>
      <c r="AL284" s="14">
        <f t="shared" ca="1" si="202"/>
        <v>0</v>
      </c>
      <c r="AM284" s="14"/>
      <c r="AN284" s="14"/>
      <c r="AO284" s="14">
        <f t="shared" ca="1" si="203"/>
        <v>0</v>
      </c>
      <c r="AP284" s="8"/>
      <c r="AQ284" s="8"/>
      <c r="AS284" s="8">
        <f t="shared" si="204"/>
        <v>3.6000000000001364E-2</v>
      </c>
      <c r="AT284" s="14">
        <f t="shared" si="219"/>
        <v>3.6000000000001364E-2</v>
      </c>
      <c r="AU284" s="14">
        <f t="shared" si="220"/>
        <v>0</v>
      </c>
      <c r="AV284" s="14">
        <f ca="1">IF(AV285=0,AVERAGE(AT284:OFFSET(AT284,$AZ$3-1,0)),(AV285*($AZ$3-1)+AT284)/$AZ$3)</f>
        <v>6.2571471899642878E-2</v>
      </c>
      <c r="AW284" s="14">
        <f ca="1">IF(AW285=0,AVERAGE(AU284:OFFSET(AU284,$AZ$3-1,0)),(AW285*($AZ$3-1)+AU284)/$AZ$3)</f>
        <v>4.0796955625088359E-2</v>
      </c>
      <c r="AX284" s="14">
        <f t="shared" ca="1" si="221"/>
        <v>1.5337289496465303</v>
      </c>
      <c r="AY284" s="14"/>
      <c r="AZ284" s="14">
        <f t="shared" ca="1" si="205"/>
        <v>60.532479208578891</v>
      </c>
      <c r="BB284" s="12">
        <f t="shared" ca="1" si="206"/>
        <v>0</v>
      </c>
      <c r="BC284" s="7">
        <f t="shared" ca="1" si="207"/>
        <v>0</v>
      </c>
      <c r="BD284" s="12">
        <f t="shared" ca="1" si="222"/>
        <v>0</v>
      </c>
      <c r="BE284" s="12">
        <f t="shared" ca="1" si="228"/>
        <v>51</v>
      </c>
      <c r="BF284" s="12"/>
      <c r="BG284" s="13">
        <f t="shared" ca="1" si="208"/>
        <v>0</v>
      </c>
      <c r="BH284" s="14">
        <f t="shared" ca="1" si="209"/>
        <v>0</v>
      </c>
      <c r="BI284" s="14">
        <f t="shared" ca="1" si="210"/>
        <v>0</v>
      </c>
      <c r="BJ284" s="12"/>
      <c r="BK284" s="12"/>
      <c r="BL284" s="14">
        <f t="shared" ca="1" si="211"/>
        <v>0</v>
      </c>
      <c r="BO284" s="17"/>
      <c r="BP284" s="8">
        <f t="shared" ca="1" si="212"/>
        <v>0.49951436103787827</v>
      </c>
      <c r="BR284" s="7">
        <f t="shared" ca="1" si="225"/>
        <v>0</v>
      </c>
      <c r="BS284" s="7">
        <f t="shared" ca="1" si="213"/>
        <v>0</v>
      </c>
      <c r="BT284" s="7">
        <f t="shared" ca="1" si="223"/>
        <v>0</v>
      </c>
      <c r="BU284" s="7">
        <f t="shared" ca="1" si="214"/>
        <v>51</v>
      </c>
      <c r="BW284" s="9">
        <f t="shared" ca="1" si="215"/>
        <v>0</v>
      </c>
      <c r="BX284" s="8">
        <f t="shared" ca="1" si="216"/>
        <v>0</v>
      </c>
      <c r="BY284" s="14">
        <f t="shared" ca="1" si="224"/>
        <v>0</v>
      </c>
      <c r="BZ284" s="12"/>
      <c r="CA284" s="12"/>
      <c r="CB284" s="14">
        <f t="shared" ca="1" si="193"/>
        <v>0</v>
      </c>
    </row>
    <row r="285" spans="1:80" s="7" customFormat="1" outlineLevel="1" x14ac:dyDescent="0.25">
      <c r="A285" s="6">
        <v>43838</v>
      </c>
      <c r="B285" s="8">
        <v>14.292</v>
      </c>
      <c r="C285" s="8">
        <v>14.45</v>
      </c>
      <c r="D285" s="8">
        <v>14.236000000000001</v>
      </c>
      <c r="E285" s="8">
        <v>14.45</v>
      </c>
      <c r="F285" s="8"/>
      <c r="G285" s="8"/>
      <c r="H285" s="8"/>
      <c r="I285" s="17"/>
      <c r="J285" s="14">
        <f ca="1">AVERAGE(E285:OFFSET(E285,$J$3-1,0))</f>
        <v>14.450399999999998</v>
      </c>
      <c r="K285" s="14">
        <f ca="1">AVERAGE(E285:OFFSET(E285,$K$3-1,0))</f>
        <v>14.049599999999998</v>
      </c>
      <c r="M285" s="7">
        <f t="shared" ca="1" si="217"/>
        <v>0</v>
      </c>
      <c r="N285" s="7">
        <f t="shared" ca="1" si="194"/>
        <v>0</v>
      </c>
      <c r="O285" s="7">
        <f t="shared" ca="1" si="195"/>
        <v>0</v>
      </c>
      <c r="P285" s="7">
        <f t="shared" ca="1" si="226"/>
        <v>50</v>
      </c>
      <c r="R285" s="9">
        <f t="shared" ca="1" si="196"/>
        <v>0</v>
      </c>
      <c r="S285" s="14">
        <f t="shared" ca="1" si="197"/>
        <v>0</v>
      </c>
      <c r="T285" s="14"/>
      <c r="U285" s="8"/>
      <c r="V285" s="8"/>
      <c r="W285" s="8"/>
      <c r="AA285" s="17"/>
      <c r="AB285" s="14">
        <f ca="1">E285*(2/($AB$3+1))+IF(AB286=0,AVERAGE(E286:OFFSET(E286,$AB$3-1,0))*(1-(2/($AB$3+1))),AB286*(1-(2/($AB$3+1))))</f>
        <v>14.422561415715736</v>
      </c>
      <c r="AC285" s="35">
        <f ca="1">E285*(2/($AC$3+1))+IF(AC286=0,AVERAGE(E286:OFFSET(E286,$AC$3-1,0))*(1-(2/($AC$3+1))),AC286*(1-(2/($AC$3+1))))</f>
        <v>14.126740363374996</v>
      </c>
      <c r="AE285" s="7">
        <f t="shared" ca="1" si="218"/>
        <v>0</v>
      </c>
      <c r="AF285" s="7">
        <f t="shared" ca="1" si="198"/>
        <v>0</v>
      </c>
      <c r="AG285" s="7">
        <f t="shared" ca="1" si="199"/>
        <v>0</v>
      </c>
      <c r="AH285" s="7">
        <f t="shared" ca="1" si="227"/>
        <v>50</v>
      </c>
      <c r="AJ285" s="9">
        <f t="shared" ca="1" si="200"/>
        <v>0</v>
      </c>
      <c r="AK285" s="14">
        <f t="shared" ca="1" si="201"/>
        <v>0</v>
      </c>
      <c r="AL285" s="14">
        <f t="shared" ca="1" si="202"/>
        <v>0</v>
      </c>
      <c r="AM285" s="14"/>
      <c r="AN285" s="14"/>
      <c r="AO285" s="14">
        <f t="shared" ca="1" si="203"/>
        <v>0</v>
      </c>
      <c r="AP285" s="8"/>
      <c r="AQ285" s="8"/>
      <c r="AS285" s="8">
        <f t="shared" si="204"/>
        <v>4.9999999999998934E-2</v>
      </c>
      <c r="AT285" s="14">
        <f t="shared" si="219"/>
        <v>4.9999999999998934E-2</v>
      </c>
      <c r="AU285" s="14">
        <f t="shared" si="220"/>
        <v>0</v>
      </c>
      <c r="AV285" s="14">
        <f ca="1">IF(AV286=0,AVERAGE(AT285:OFFSET(AT285,$AZ$3-1,0)),(AV286*($AZ$3-1)+AT285)/$AZ$3)</f>
        <v>6.4615431276538376E-2</v>
      </c>
      <c r="AW285" s="14">
        <f ca="1">IF(AW286=0,AVERAGE(AU285:OFFSET(AU285,$AZ$3-1,0)),(AW286*($AZ$3-1)+AU285)/$AZ$3)</f>
        <v>4.3935182980864386E-2</v>
      </c>
      <c r="AX285" s="14">
        <f t="shared" ca="1" si="221"/>
        <v>1.4706990364574357</v>
      </c>
      <c r="AY285" s="14"/>
      <c r="AZ285" s="14">
        <f t="shared" ca="1" si="205"/>
        <v>59.525624722231214</v>
      </c>
      <c r="BB285" s="12">
        <f t="shared" ca="1" si="206"/>
        <v>0</v>
      </c>
      <c r="BC285" s="7">
        <f t="shared" ca="1" si="207"/>
        <v>0</v>
      </c>
      <c r="BD285" s="12">
        <f t="shared" ca="1" si="222"/>
        <v>0</v>
      </c>
      <c r="BE285" s="12">
        <f t="shared" ca="1" si="228"/>
        <v>50</v>
      </c>
      <c r="BF285" s="12"/>
      <c r="BG285" s="13">
        <f t="shared" ca="1" si="208"/>
        <v>0</v>
      </c>
      <c r="BH285" s="14">
        <f t="shared" ca="1" si="209"/>
        <v>0</v>
      </c>
      <c r="BI285" s="14">
        <f t="shared" ca="1" si="210"/>
        <v>0</v>
      </c>
      <c r="BJ285" s="12"/>
      <c r="BK285" s="12"/>
      <c r="BL285" s="14">
        <f t="shared" ca="1" si="211"/>
        <v>0</v>
      </c>
      <c r="BO285" s="17"/>
      <c r="BP285" s="8">
        <f t="shared" ca="1" si="212"/>
        <v>-0.48209366391184227</v>
      </c>
      <c r="BR285" s="7">
        <f t="shared" ca="1" si="225"/>
        <v>0</v>
      </c>
      <c r="BS285" s="7">
        <f t="shared" ca="1" si="213"/>
        <v>0</v>
      </c>
      <c r="BT285" s="7">
        <f t="shared" ca="1" si="223"/>
        <v>0</v>
      </c>
      <c r="BU285" s="7">
        <f t="shared" ca="1" si="214"/>
        <v>50</v>
      </c>
      <c r="BW285" s="9">
        <f t="shared" ca="1" si="215"/>
        <v>0</v>
      </c>
      <c r="BX285" s="8">
        <f t="shared" ca="1" si="216"/>
        <v>0</v>
      </c>
      <c r="BY285" s="14">
        <f t="shared" ca="1" si="224"/>
        <v>0</v>
      </c>
      <c r="BZ285" s="12"/>
      <c r="CA285" s="12"/>
      <c r="CB285" s="14">
        <f t="shared" ca="1" si="193"/>
        <v>0</v>
      </c>
    </row>
    <row r="286" spans="1:80" s="7" customFormat="1" outlineLevel="1" x14ac:dyDescent="0.25">
      <c r="A286" s="6">
        <v>43837</v>
      </c>
      <c r="B286" s="8">
        <v>14.407999999999999</v>
      </c>
      <c r="C286" s="8">
        <v>14.46</v>
      </c>
      <c r="D286" s="8">
        <v>14.332000000000001</v>
      </c>
      <c r="E286" s="8">
        <v>14.4</v>
      </c>
      <c r="F286" s="8"/>
      <c r="G286" s="8"/>
      <c r="H286" s="8"/>
      <c r="I286" s="17"/>
      <c r="J286" s="14">
        <f ca="1">AVERAGE(E286:OFFSET(E286,$J$3-1,0))</f>
        <v>14.4328</v>
      </c>
      <c r="K286" s="14">
        <f ca="1">AVERAGE(E286:OFFSET(E286,$K$3-1,0))</f>
        <v>14.023199999999997</v>
      </c>
      <c r="M286" s="7">
        <f t="shared" ca="1" si="217"/>
        <v>0</v>
      </c>
      <c r="N286" s="7">
        <f t="shared" ca="1" si="194"/>
        <v>0</v>
      </c>
      <c r="O286" s="7">
        <f t="shared" ca="1" si="195"/>
        <v>0</v>
      </c>
      <c r="P286" s="7">
        <f t="shared" ca="1" si="226"/>
        <v>49</v>
      </c>
      <c r="R286" s="9">
        <f t="shared" ca="1" si="196"/>
        <v>0</v>
      </c>
      <c r="S286" s="14">
        <f t="shared" ca="1" si="197"/>
        <v>0</v>
      </c>
      <c r="T286" s="14"/>
      <c r="U286" s="8"/>
      <c r="V286" s="8"/>
      <c r="W286" s="8"/>
      <c r="AA286" s="17"/>
      <c r="AB286" s="14">
        <f ca="1">E286*(2/($AB$3+1))+IF(AB287=0,AVERAGE(E287:OFFSET(E287,$AB$3-1,0))*(1-(2/($AB$3+1))),AB287*(1-(2/($AB$3+1))))</f>
        <v>14.408842123573603</v>
      </c>
      <c r="AC286" s="35">
        <f ca="1">E286*(2/($AC$3+1))+IF(AC287=0,AVERAGE(E287:OFFSET(E287,$AC$3-1,0))*(1-(2/($AC$3+1))),AC287*(1-(2/($AC$3+1))))</f>
        <v>14.104446595331892</v>
      </c>
      <c r="AE286" s="7">
        <f t="shared" ca="1" si="218"/>
        <v>0</v>
      </c>
      <c r="AF286" s="7">
        <f t="shared" ca="1" si="198"/>
        <v>0</v>
      </c>
      <c r="AG286" s="7">
        <f t="shared" ca="1" si="199"/>
        <v>0</v>
      </c>
      <c r="AH286" s="7">
        <f t="shared" ca="1" si="227"/>
        <v>49</v>
      </c>
      <c r="AJ286" s="9">
        <f t="shared" ca="1" si="200"/>
        <v>0</v>
      </c>
      <c r="AK286" s="14">
        <f t="shared" ca="1" si="201"/>
        <v>0</v>
      </c>
      <c r="AL286" s="14">
        <f t="shared" ca="1" si="202"/>
        <v>0</v>
      </c>
      <c r="AM286" s="14"/>
      <c r="AN286" s="14"/>
      <c r="AO286" s="14">
        <f t="shared" ca="1" si="203"/>
        <v>0</v>
      </c>
      <c r="AP286" s="8"/>
      <c r="AQ286" s="8"/>
      <c r="AS286" s="8">
        <f t="shared" si="204"/>
        <v>5.400000000000027E-2</v>
      </c>
      <c r="AT286" s="14">
        <f t="shared" si="219"/>
        <v>5.400000000000027E-2</v>
      </c>
      <c r="AU286" s="14">
        <f t="shared" si="220"/>
        <v>0</v>
      </c>
      <c r="AV286" s="14">
        <f ca="1">IF(AV287=0,AVERAGE(AT286:OFFSET(AT286,$AZ$3-1,0)),(AV287*($AZ$3-1)+AT286)/$AZ$3)</f>
        <v>6.5739695220887559E-2</v>
      </c>
      <c r="AW286" s="14">
        <f ca="1">IF(AW287=0,AVERAGE(AU286:OFFSET(AU286,$AZ$3-1,0)),(AW287*($AZ$3-1)+AU286)/$AZ$3)</f>
        <v>4.7314812440930873E-2</v>
      </c>
      <c r="AX286" s="14">
        <f t="shared" ca="1" si="221"/>
        <v>1.3894104579397588</v>
      </c>
      <c r="AY286" s="14"/>
      <c r="AZ286" s="14">
        <f t="shared" ca="1" si="205"/>
        <v>58.148672335592003</v>
      </c>
      <c r="BB286" s="12">
        <f t="shared" ca="1" si="206"/>
        <v>0</v>
      </c>
      <c r="BC286" s="7">
        <f t="shared" ca="1" si="207"/>
        <v>0</v>
      </c>
      <c r="BD286" s="12">
        <f t="shared" ca="1" si="222"/>
        <v>0</v>
      </c>
      <c r="BE286" s="12">
        <f t="shared" ca="1" si="228"/>
        <v>49</v>
      </c>
      <c r="BF286" s="12"/>
      <c r="BG286" s="13">
        <f t="shared" ca="1" si="208"/>
        <v>0</v>
      </c>
      <c r="BH286" s="14">
        <f t="shared" ca="1" si="209"/>
        <v>0</v>
      </c>
      <c r="BI286" s="14">
        <f t="shared" ca="1" si="210"/>
        <v>0</v>
      </c>
      <c r="BJ286" s="12"/>
      <c r="BK286" s="12"/>
      <c r="BL286" s="14">
        <f t="shared" ca="1" si="211"/>
        <v>0</v>
      </c>
      <c r="BO286" s="17"/>
      <c r="BP286" s="8">
        <f t="shared" ca="1" si="212"/>
        <v>1.0951979780960519</v>
      </c>
      <c r="BR286" s="7">
        <f t="shared" ca="1" si="225"/>
        <v>0</v>
      </c>
      <c r="BS286" s="7">
        <f t="shared" ca="1" si="213"/>
        <v>0</v>
      </c>
      <c r="BT286" s="7">
        <f t="shared" ca="1" si="223"/>
        <v>0</v>
      </c>
      <c r="BU286" s="7">
        <f t="shared" ca="1" si="214"/>
        <v>49</v>
      </c>
      <c r="BW286" s="9">
        <f t="shared" ca="1" si="215"/>
        <v>0</v>
      </c>
      <c r="BX286" s="8">
        <f t="shared" ca="1" si="216"/>
        <v>0</v>
      </c>
      <c r="BY286" s="14">
        <f t="shared" ca="1" si="224"/>
        <v>0</v>
      </c>
      <c r="BZ286" s="12"/>
      <c r="CA286" s="12"/>
      <c r="CB286" s="14">
        <f t="shared" ca="1" si="193"/>
        <v>0</v>
      </c>
    </row>
    <row r="287" spans="1:80" s="7" customFormat="1" outlineLevel="1" x14ac:dyDescent="0.25">
      <c r="A287" s="6">
        <v>43836</v>
      </c>
      <c r="B287" s="8">
        <v>14.286</v>
      </c>
      <c r="C287" s="8">
        <v>14.346</v>
      </c>
      <c r="D287" s="8">
        <v>14.103999999999999</v>
      </c>
      <c r="E287" s="8">
        <v>14.346</v>
      </c>
      <c r="F287" s="8"/>
      <c r="G287" s="8"/>
      <c r="H287" s="8"/>
      <c r="I287" s="17"/>
      <c r="J287" s="14">
        <f ca="1">AVERAGE(E287:OFFSET(E287,$J$3-1,0))</f>
        <v>14.4292</v>
      </c>
      <c r="K287" s="14">
        <f ca="1">AVERAGE(E287:OFFSET(E287,$K$3-1,0))</f>
        <v>14.000399999999997</v>
      </c>
      <c r="M287" s="7">
        <f t="shared" ca="1" si="217"/>
        <v>0</v>
      </c>
      <c r="N287" s="7">
        <f t="shared" ca="1" si="194"/>
        <v>0</v>
      </c>
      <c r="O287" s="7">
        <f t="shared" ca="1" si="195"/>
        <v>0</v>
      </c>
      <c r="P287" s="7">
        <f t="shared" ca="1" si="226"/>
        <v>48</v>
      </c>
      <c r="R287" s="9">
        <f t="shared" ca="1" si="196"/>
        <v>0</v>
      </c>
      <c r="S287" s="14">
        <f t="shared" ca="1" si="197"/>
        <v>0</v>
      </c>
      <c r="T287" s="14"/>
      <c r="U287" s="8"/>
      <c r="V287" s="8"/>
      <c r="W287" s="8"/>
      <c r="AA287" s="17"/>
      <c r="AB287" s="14">
        <f ca="1">E287*(2/($AB$3+1))+IF(AB288=0,AVERAGE(E288:OFFSET(E288,$AB$3-1,0))*(1-(2/($AB$3+1))),AB288*(1-(2/($AB$3+1))))</f>
        <v>14.413263185360403</v>
      </c>
      <c r="AC287" s="35">
        <f ca="1">E287*(2/($AC$3+1))+IF(AC288=0,AVERAGE(E288:OFFSET(E288,$AC$3-1,0))*(1-(2/($AC$3+1))),AC288*(1-(2/($AC$3+1))))</f>
        <v>14.084063601906504</v>
      </c>
      <c r="AE287" s="7">
        <f t="shared" ca="1" si="218"/>
        <v>0</v>
      </c>
      <c r="AF287" s="7">
        <f t="shared" ca="1" si="198"/>
        <v>0</v>
      </c>
      <c r="AG287" s="7">
        <f t="shared" ca="1" si="199"/>
        <v>0</v>
      </c>
      <c r="AH287" s="7">
        <f t="shared" ca="1" si="227"/>
        <v>48</v>
      </c>
      <c r="AJ287" s="9">
        <f t="shared" ca="1" si="200"/>
        <v>0</v>
      </c>
      <c r="AK287" s="14">
        <f t="shared" ca="1" si="201"/>
        <v>0</v>
      </c>
      <c r="AL287" s="14">
        <f t="shared" ca="1" si="202"/>
        <v>0</v>
      </c>
      <c r="AM287" s="14"/>
      <c r="AN287" s="14"/>
      <c r="AO287" s="14">
        <f t="shared" ca="1" si="203"/>
        <v>0</v>
      </c>
      <c r="AP287" s="8"/>
      <c r="AQ287" s="8"/>
      <c r="AS287" s="8">
        <f t="shared" si="204"/>
        <v>-8.2000000000000739E-2</v>
      </c>
      <c r="AT287" s="14">
        <f t="shared" si="219"/>
        <v>0</v>
      </c>
      <c r="AU287" s="14">
        <f t="shared" si="220"/>
        <v>8.2000000000000739E-2</v>
      </c>
      <c r="AV287" s="14">
        <f ca="1">IF(AV288=0,AVERAGE(AT287:OFFSET(AT287,$AZ$3-1,0)),(AV288*($AZ$3-1)+AT287)/$AZ$3)</f>
        <v>6.6642748699417345E-2</v>
      </c>
      <c r="AW287" s="14">
        <f ca="1">IF(AW288=0,AVERAGE(AU287:OFFSET(AU287,$AZ$3-1,0)),(AW288*($AZ$3-1)+AU287)/$AZ$3)</f>
        <v>5.0954413397925551E-2</v>
      </c>
      <c r="AX287" s="14">
        <f t="shared" ca="1" si="221"/>
        <v>1.3078896263406006</v>
      </c>
      <c r="AY287" s="14"/>
      <c r="AZ287" s="14">
        <f t="shared" ca="1" si="205"/>
        <v>56.670371555610124</v>
      </c>
      <c r="BB287" s="12">
        <f t="shared" ca="1" si="206"/>
        <v>0</v>
      </c>
      <c r="BC287" s="7">
        <f t="shared" ca="1" si="207"/>
        <v>0</v>
      </c>
      <c r="BD287" s="12">
        <f t="shared" ca="1" si="222"/>
        <v>0</v>
      </c>
      <c r="BE287" s="12">
        <f t="shared" ca="1" si="228"/>
        <v>48</v>
      </c>
      <c r="BF287" s="12"/>
      <c r="BG287" s="13">
        <f t="shared" ca="1" si="208"/>
        <v>0</v>
      </c>
      <c r="BH287" s="14">
        <f t="shared" ca="1" si="209"/>
        <v>0</v>
      </c>
      <c r="BI287" s="14">
        <f t="shared" ca="1" si="210"/>
        <v>0</v>
      </c>
      <c r="BJ287" s="12"/>
      <c r="BK287" s="12"/>
      <c r="BL287" s="14">
        <f t="shared" ca="1" si="211"/>
        <v>0</v>
      </c>
      <c r="BO287" s="17"/>
      <c r="BP287" s="8">
        <f t="shared" ca="1" si="212"/>
        <v>2.1503845058387983</v>
      </c>
      <c r="BR287" s="7">
        <f t="shared" ca="1" si="225"/>
        <v>0</v>
      </c>
      <c r="BS287" s="7">
        <f t="shared" ca="1" si="213"/>
        <v>0</v>
      </c>
      <c r="BT287" s="7">
        <f t="shared" ca="1" si="223"/>
        <v>0</v>
      </c>
      <c r="BU287" s="7">
        <f t="shared" ca="1" si="214"/>
        <v>48</v>
      </c>
      <c r="BW287" s="9">
        <f t="shared" ca="1" si="215"/>
        <v>0</v>
      </c>
      <c r="BX287" s="8">
        <f t="shared" ca="1" si="216"/>
        <v>0</v>
      </c>
      <c r="BY287" s="14">
        <f t="shared" ca="1" si="224"/>
        <v>0</v>
      </c>
      <c r="BZ287" s="12"/>
      <c r="CA287" s="12"/>
      <c r="CB287" s="14">
        <f t="shared" ca="1" si="193"/>
        <v>0</v>
      </c>
    </row>
    <row r="288" spans="1:80" s="7" customFormat="1" outlineLevel="1" x14ac:dyDescent="0.25">
      <c r="A288" s="6">
        <v>43833</v>
      </c>
      <c r="B288" s="8">
        <v>14.512</v>
      </c>
      <c r="C288" s="8">
        <v>14.512</v>
      </c>
      <c r="D288" s="8">
        <v>14.332000000000001</v>
      </c>
      <c r="E288" s="8">
        <v>14.428000000000001</v>
      </c>
      <c r="F288" s="8"/>
      <c r="G288" s="8"/>
      <c r="H288" s="8"/>
      <c r="I288" s="17"/>
      <c r="J288" s="14">
        <f ca="1">AVERAGE(E288:OFFSET(E288,$J$3-1,0))</f>
        <v>14.422000000000001</v>
      </c>
      <c r="K288" s="14">
        <f ca="1">AVERAGE(E288:OFFSET(E288,$K$3-1,0))</f>
        <v>13.978399999999997</v>
      </c>
      <c r="M288" s="7">
        <f t="shared" ca="1" si="217"/>
        <v>0</v>
      </c>
      <c r="N288" s="7">
        <f t="shared" ca="1" si="194"/>
        <v>0</v>
      </c>
      <c r="O288" s="7">
        <f t="shared" ca="1" si="195"/>
        <v>0</v>
      </c>
      <c r="P288" s="7">
        <f t="shared" ca="1" si="226"/>
        <v>47</v>
      </c>
      <c r="R288" s="9">
        <f t="shared" ca="1" si="196"/>
        <v>0</v>
      </c>
      <c r="S288" s="14">
        <f t="shared" ca="1" si="197"/>
        <v>0</v>
      </c>
      <c r="T288" s="14"/>
      <c r="U288" s="8"/>
      <c r="V288" s="8"/>
      <c r="W288" s="8"/>
      <c r="AA288" s="17"/>
      <c r="AB288" s="14">
        <f ca="1">E288*(2/($AB$3+1))+IF(AB289=0,AVERAGE(E289:OFFSET(E289,$AB$3-1,0))*(1-(2/($AB$3+1))),AB289*(1-(2/($AB$3+1))))</f>
        <v>14.446894778040603</v>
      </c>
      <c r="AC288" s="35">
        <f ca="1">E288*(2/($AC$3+1))+IF(AC289=0,AVERAGE(E289:OFFSET(E289,$AC$3-1,0))*(1-(2/($AC$3+1))),AC289*(1-(2/($AC$3+1))))</f>
        <v>14.065999022727642</v>
      </c>
      <c r="AE288" s="7">
        <f t="shared" ca="1" si="218"/>
        <v>0</v>
      </c>
      <c r="AF288" s="7">
        <f t="shared" ca="1" si="198"/>
        <v>0</v>
      </c>
      <c r="AG288" s="7">
        <f t="shared" ca="1" si="199"/>
        <v>0</v>
      </c>
      <c r="AH288" s="7">
        <f t="shared" ca="1" si="227"/>
        <v>47</v>
      </c>
      <c r="AJ288" s="9">
        <f t="shared" ca="1" si="200"/>
        <v>0</v>
      </c>
      <c r="AK288" s="14">
        <f t="shared" ca="1" si="201"/>
        <v>0</v>
      </c>
      <c r="AL288" s="14">
        <f t="shared" ca="1" si="202"/>
        <v>0</v>
      </c>
      <c r="AM288" s="14"/>
      <c r="AN288" s="14"/>
      <c r="AO288" s="14">
        <f t="shared" ca="1" si="203"/>
        <v>0</v>
      </c>
      <c r="AP288" s="8"/>
      <c r="AQ288" s="8"/>
      <c r="AS288" s="8">
        <f t="shared" si="204"/>
        <v>-0.19999999999999929</v>
      </c>
      <c r="AT288" s="14">
        <f t="shared" si="219"/>
        <v>0</v>
      </c>
      <c r="AU288" s="14">
        <f t="shared" si="220"/>
        <v>0.19999999999999929</v>
      </c>
      <c r="AV288" s="14">
        <f ca="1">IF(AV289=0,AVERAGE(AT288:OFFSET(AT288,$AZ$3-1,0)),(AV289*($AZ$3-1)+AT288)/$AZ$3)</f>
        <v>7.1769113983987901E-2</v>
      </c>
      <c r="AW288" s="14">
        <f ca="1">IF(AW289=0,AVERAGE(AU288:OFFSET(AU288,$AZ$3-1,0)),(AW289*($AZ$3-1)+AU288)/$AZ$3)</f>
        <v>4.856629135161207E-2</v>
      </c>
      <c r="AX288" s="14">
        <f t="shared" ca="1" si="221"/>
        <v>1.4777557022913519</v>
      </c>
      <c r="AY288" s="14"/>
      <c r="AZ288" s="14">
        <f t="shared" ca="1" si="205"/>
        <v>59.640896030418538</v>
      </c>
      <c r="BB288" s="12">
        <f t="shared" ca="1" si="206"/>
        <v>0</v>
      </c>
      <c r="BC288" s="7">
        <f t="shared" ca="1" si="207"/>
        <v>0</v>
      </c>
      <c r="BD288" s="12">
        <f t="shared" ca="1" si="222"/>
        <v>0</v>
      </c>
      <c r="BE288" s="12">
        <f t="shared" ca="1" si="228"/>
        <v>47</v>
      </c>
      <c r="BF288" s="12"/>
      <c r="BG288" s="13">
        <f t="shared" ca="1" si="208"/>
        <v>0</v>
      </c>
      <c r="BH288" s="14">
        <f t="shared" ca="1" si="209"/>
        <v>0</v>
      </c>
      <c r="BI288" s="14">
        <f t="shared" ca="1" si="210"/>
        <v>0</v>
      </c>
      <c r="BJ288" s="12"/>
      <c r="BK288" s="12"/>
      <c r="BL288" s="14">
        <f t="shared" ca="1" si="211"/>
        <v>0</v>
      </c>
      <c r="BO288" s="17"/>
      <c r="BP288" s="8">
        <f t="shared" ca="1" si="212"/>
        <v>5.053152759574786</v>
      </c>
      <c r="BR288" s="7">
        <f t="shared" ca="1" si="225"/>
        <v>0</v>
      </c>
      <c r="BS288" s="7">
        <f t="shared" ca="1" si="213"/>
        <v>0</v>
      </c>
      <c r="BT288" s="7">
        <f t="shared" ca="1" si="223"/>
        <v>0</v>
      </c>
      <c r="BU288" s="7">
        <f t="shared" ca="1" si="214"/>
        <v>47</v>
      </c>
      <c r="BW288" s="9">
        <f t="shared" ca="1" si="215"/>
        <v>0</v>
      </c>
      <c r="BX288" s="8">
        <f t="shared" ca="1" si="216"/>
        <v>0</v>
      </c>
      <c r="BY288" s="14">
        <f t="shared" ca="1" si="224"/>
        <v>0</v>
      </c>
      <c r="BZ288" s="12"/>
      <c r="CA288" s="12"/>
      <c r="CB288" s="14">
        <f t="shared" ca="1" si="193"/>
        <v>0</v>
      </c>
    </row>
    <row r="289" spans="1:80" s="7" customFormat="1" outlineLevel="1" x14ac:dyDescent="0.25">
      <c r="A289" s="6">
        <v>43832</v>
      </c>
      <c r="B289" s="8">
        <v>14.454000000000001</v>
      </c>
      <c r="C289" s="8">
        <v>14.648</v>
      </c>
      <c r="D289" s="8">
        <v>14.454000000000001</v>
      </c>
      <c r="E289" s="8">
        <v>14.628</v>
      </c>
      <c r="F289" s="8"/>
      <c r="G289" s="8"/>
      <c r="H289" s="8"/>
      <c r="I289" s="17"/>
      <c r="J289" s="14">
        <f ca="1">AVERAGE(E289:OFFSET(E289,$J$3-1,0))</f>
        <v>14.433600000000002</v>
      </c>
      <c r="K289" s="14">
        <f ca="1">AVERAGE(E289:OFFSET(E289,$K$3-1,0))</f>
        <v>13.954600000000001</v>
      </c>
      <c r="M289" s="7">
        <f t="shared" ca="1" si="217"/>
        <v>0</v>
      </c>
      <c r="N289" s="7">
        <f t="shared" ca="1" si="194"/>
        <v>0</v>
      </c>
      <c r="O289" s="7">
        <f t="shared" ca="1" si="195"/>
        <v>0</v>
      </c>
      <c r="P289" s="7">
        <f t="shared" ca="1" si="226"/>
        <v>46</v>
      </c>
      <c r="R289" s="9">
        <f t="shared" ca="1" si="196"/>
        <v>0</v>
      </c>
      <c r="S289" s="14">
        <f t="shared" ca="1" si="197"/>
        <v>0</v>
      </c>
      <c r="T289" s="14"/>
      <c r="U289" s="8"/>
      <c r="V289" s="8"/>
      <c r="W289" s="8"/>
      <c r="AA289" s="17"/>
      <c r="AB289" s="14">
        <f ca="1">E289*(2/($AB$3+1))+IF(AB290=0,AVERAGE(E290:OFFSET(E290,$AB$3-1,0))*(1-(2/($AB$3+1))),AB290*(1-(2/($AB$3+1))))</f>
        <v>14.456342167060903</v>
      </c>
      <c r="AC289" s="35">
        <f ca="1">E289*(2/($AC$3+1))+IF(AC290=0,AVERAGE(E290:OFFSET(E290,$AC$3-1,0))*(1-(2/($AC$3+1))),AC290*(1-(2/($AC$3+1))))</f>
        <v>14.041033438088169</v>
      </c>
      <c r="AE289" s="7">
        <f t="shared" ca="1" si="218"/>
        <v>0</v>
      </c>
      <c r="AF289" s="7">
        <f t="shared" ca="1" si="198"/>
        <v>0</v>
      </c>
      <c r="AG289" s="7">
        <f t="shared" ca="1" si="199"/>
        <v>0</v>
      </c>
      <c r="AH289" s="7">
        <f t="shared" ca="1" si="227"/>
        <v>46</v>
      </c>
      <c r="AJ289" s="9">
        <f t="shared" ca="1" si="200"/>
        <v>0</v>
      </c>
      <c r="AK289" s="14">
        <f t="shared" ca="1" si="201"/>
        <v>0</v>
      </c>
      <c r="AL289" s="14">
        <f t="shared" ca="1" si="202"/>
        <v>0</v>
      </c>
      <c r="AM289" s="14"/>
      <c r="AN289" s="14"/>
      <c r="AO289" s="14">
        <f t="shared" ca="1" si="203"/>
        <v>0</v>
      </c>
      <c r="AP289" s="8"/>
      <c r="AQ289" s="8"/>
      <c r="AS289" s="8">
        <f t="shared" si="204"/>
        <v>0.26600000000000001</v>
      </c>
      <c r="AT289" s="14">
        <f t="shared" si="219"/>
        <v>0.26600000000000001</v>
      </c>
      <c r="AU289" s="14">
        <f t="shared" si="220"/>
        <v>0</v>
      </c>
      <c r="AV289" s="14">
        <f ca="1">IF(AV290=0,AVERAGE(AT289:OFFSET(AT289,$AZ$3-1,0)),(AV290*($AZ$3-1)+AT289)/$AZ$3)</f>
        <v>7.7289815059679273E-2</v>
      </c>
      <c r="AW289" s="14">
        <f ca="1">IF(AW290=0,AVERAGE(AU289:OFFSET(AU289,$AZ$3-1,0)),(AW290*($AZ$3-1)+AU289)/$AZ$3)</f>
        <v>3.6917544532505363E-2</v>
      </c>
      <c r="AX289" s="14">
        <f t="shared" ca="1" si="221"/>
        <v>2.0935795172299909</v>
      </c>
      <c r="AY289" s="14"/>
      <c r="AZ289" s="14">
        <f t="shared" ca="1" si="205"/>
        <v>67.67498638937829</v>
      </c>
      <c r="BB289" s="12">
        <f t="shared" ca="1" si="206"/>
        <v>0</v>
      </c>
      <c r="BC289" s="7">
        <f t="shared" ca="1" si="207"/>
        <v>0</v>
      </c>
      <c r="BD289" s="12">
        <f t="shared" ca="1" si="222"/>
        <v>0</v>
      </c>
      <c r="BE289" s="12">
        <f t="shared" ca="1" si="228"/>
        <v>46</v>
      </c>
      <c r="BF289" s="12"/>
      <c r="BG289" s="13">
        <f t="shared" ca="1" si="208"/>
        <v>0</v>
      </c>
      <c r="BH289" s="14">
        <f t="shared" ca="1" si="209"/>
        <v>0</v>
      </c>
      <c r="BI289" s="14">
        <f t="shared" ca="1" si="210"/>
        <v>0</v>
      </c>
      <c r="BJ289" s="12"/>
      <c r="BK289" s="12"/>
      <c r="BL289" s="14">
        <f t="shared" ca="1" si="211"/>
        <v>0</v>
      </c>
      <c r="BO289" s="17"/>
      <c r="BP289" s="8">
        <f t="shared" ca="1" si="212"/>
        <v>6.5870008743806441</v>
      </c>
      <c r="BR289" s="7">
        <f t="shared" ca="1" si="225"/>
        <v>0</v>
      </c>
      <c r="BS289" s="7">
        <f t="shared" ca="1" si="213"/>
        <v>0</v>
      </c>
      <c r="BT289" s="7">
        <f t="shared" ca="1" si="223"/>
        <v>0</v>
      </c>
      <c r="BU289" s="7">
        <f t="shared" ca="1" si="214"/>
        <v>46</v>
      </c>
      <c r="BW289" s="9">
        <f t="shared" ca="1" si="215"/>
        <v>0</v>
      </c>
      <c r="BX289" s="8">
        <f t="shared" ca="1" si="216"/>
        <v>0</v>
      </c>
      <c r="BY289" s="14">
        <f t="shared" ca="1" si="224"/>
        <v>0</v>
      </c>
      <c r="BZ289" s="12"/>
      <c r="CA289" s="12"/>
      <c r="CB289" s="14">
        <f t="shared" ca="1" si="193"/>
        <v>0</v>
      </c>
    </row>
    <row r="290" spans="1:80" s="7" customFormat="1" outlineLevel="1" x14ac:dyDescent="0.25">
      <c r="A290" s="6">
        <v>43829</v>
      </c>
      <c r="B290" s="8">
        <v>14.358000000000001</v>
      </c>
      <c r="C290" s="8">
        <v>14.4</v>
      </c>
      <c r="D290" s="8">
        <v>14.352</v>
      </c>
      <c r="E290" s="8">
        <v>14.362</v>
      </c>
      <c r="F290" s="8"/>
      <c r="G290" s="8"/>
      <c r="H290" s="8"/>
      <c r="I290" s="17"/>
      <c r="J290" s="14">
        <f ca="1">AVERAGE(E290:OFFSET(E290,$J$3-1,0))</f>
        <v>14.4008</v>
      </c>
      <c r="K290" s="14">
        <f ca="1">AVERAGE(E290:OFFSET(E290,$K$3-1,0))</f>
        <v>13.922933333333333</v>
      </c>
      <c r="M290" s="7">
        <f t="shared" ca="1" si="217"/>
        <v>0</v>
      </c>
      <c r="N290" s="7">
        <f t="shared" ca="1" si="194"/>
        <v>0</v>
      </c>
      <c r="O290" s="7">
        <f t="shared" ca="1" si="195"/>
        <v>0</v>
      </c>
      <c r="P290" s="7">
        <f t="shared" ca="1" si="226"/>
        <v>45</v>
      </c>
      <c r="R290" s="9">
        <f t="shared" ca="1" si="196"/>
        <v>0</v>
      </c>
      <c r="S290" s="14">
        <f t="shared" ca="1" si="197"/>
        <v>0</v>
      </c>
      <c r="T290" s="14"/>
      <c r="U290" s="8"/>
      <c r="V290" s="8"/>
      <c r="W290" s="8"/>
      <c r="AA290" s="17"/>
      <c r="AB290" s="14">
        <f ca="1">E290*(2/($AB$3+1))+IF(AB291=0,AVERAGE(E291:OFFSET(E291,$AB$3-1,0))*(1-(2/($AB$3+1))),AB291*(1-(2/($AB$3+1))))</f>
        <v>14.370513250591353</v>
      </c>
      <c r="AC290" s="35">
        <f ca="1">E290*(2/($AC$3+1))+IF(AC291=0,AVERAGE(E291:OFFSET(E291,$AC$3-1,0))*(1-(2/($AC$3+1))),AC291*(1-(2/($AC$3+1))))</f>
        <v>14.000552985542525</v>
      </c>
      <c r="AE290" s="7">
        <f t="shared" ca="1" si="218"/>
        <v>0</v>
      </c>
      <c r="AF290" s="7">
        <f t="shared" ca="1" si="198"/>
        <v>0</v>
      </c>
      <c r="AG290" s="7">
        <f t="shared" ca="1" si="199"/>
        <v>0</v>
      </c>
      <c r="AH290" s="7">
        <f t="shared" ca="1" si="227"/>
        <v>45</v>
      </c>
      <c r="AJ290" s="9">
        <f t="shared" ca="1" si="200"/>
        <v>0</v>
      </c>
      <c r="AK290" s="14">
        <f t="shared" ca="1" si="201"/>
        <v>0</v>
      </c>
      <c r="AL290" s="14">
        <f t="shared" ca="1" si="202"/>
        <v>0</v>
      </c>
      <c r="AM290" s="14"/>
      <c r="AN290" s="14"/>
      <c r="AO290" s="14">
        <f t="shared" ca="1" si="203"/>
        <v>0</v>
      </c>
      <c r="AP290" s="8"/>
      <c r="AQ290" s="8"/>
      <c r="AS290" s="8">
        <f t="shared" si="204"/>
        <v>-1.9999999999999574E-2</v>
      </c>
      <c r="AT290" s="14">
        <f t="shared" si="219"/>
        <v>0</v>
      </c>
      <c r="AU290" s="14">
        <f t="shared" si="220"/>
        <v>1.9999999999999574E-2</v>
      </c>
      <c r="AV290" s="14">
        <f ca="1">IF(AV291=0,AVERAGE(AT290:OFFSET(AT290,$AZ$3-1,0)),(AV291*($AZ$3-1)+AT290)/$AZ$3)</f>
        <v>6.2773646987346901E-2</v>
      </c>
      <c r="AW290" s="14">
        <f ca="1">IF(AW291=0,AVERAGE(AU290:OFFSET(AU290,$AZ$3-1,0)),(AW291*($AZ$3-1)+AU290)/$AZ$3)</f>
        <v>3.9757355650390395E-2</v>
      </c>
      <c r="AX290" s="14">
        <f t="shared" ca="1" si="221"/>
        <v>1.5789190694510011</v>
      </c>
      <c r="AY290" s="14"/>
      <c r="AZ290" s="14">
        <f t="shared" ca="1" si="205"/>
        <v>61.224064304860896</v>
      </c>
      <c r="BB290" s="12">
        <f t="shared" ca="1" si="206"/>
        <v>0</v>
      </c>
      <c r="BC290" s="7">
        <f t="shared" ca="1" si="207"/>
        <v>0</v>
      </c>
      <c r="BD290" s="12">
        <f t="shared" ca="1" si="222"/>
        <v>0</v>
      </c>
      <c r="BE290" s="12">
        <f t="shared" ca="1" si="228"/>
        <v>45</v>
      </c>
      <c r="BF290" s="12"/>
      <c r="BG290" s="13">
        <f t="shared" ca="1" si="208"/>
        <v>0</v>
      </c>
      <c r="BH290" s="14">
        <f t="shared" ca="1" si="209"/>
        <v>0</v>
      </c>
      <c r="BI290" s="14">
        <f t="shared" ca="1" si="210"/>
        <v>0</v>
      </c>
      <c r="BJ290" s="12"/>
      <c r="BK290" s="12"/>
      <c r="BL290" s="14">
        <f t="shared" ca="1" si="211"/>
        <v>0</v>
      </c>
      <c r="BO290" s="17"/>
      <c r="BP290" s="8">
        <f t="shared" ca="1" si="212"/>
        <v>4.4509090909090832</v>
      </c>
      <c r="BR290" s="7">
        <f t="shared" ca="1" si="225"/>
        <v>0</v>
      </c>
      <c r="BS290" s="7">
        <f t="shared" ca="1" si="213"/>
        <v>0</v>
      </c>
      <c r="BT290" s="7">
        <f t="shared" ca="1" si="223"/>
        <v>0</v>
      </c>
      <c r="BU290" s="7">
        <f t="shared" ca="1" si="214"/>
        <v>45</v>
      </c>
      <c r="BW290" s="9">
        <f t="shared" ca="1" si="215"/>
        <v>0</v>
      </c>
      <c r="BX290" s="8">
        <f t="shared" ca="1" si="216"/>
        <v>0</v>
      </c>
      <c r="BY290" s="14">
        <f t="shared" ca="1" si="224"/>
        <v>0</v>
      </c>
      <c r="BZ290" s="12"/>
      <c r="CA290" s="12"/>
      <c r="CB290" s="14">
        <f t="shared" ca="1" si="193"/>
        <v>0</v>
      </c>
    </row>
    <row r="291" spans="1:80" s="7" customFormat="1" outlineLevel="1" x14ac:dyDescent="0.25">
      <c r="A291" s="6">
        <v>43826</v>
      </c>
      <c r="B291" s="8">
        <v>14.42</v>
      </c>
      <c r="C291" s="8">
        <v>14.484</v>
      </c>
      <c r="D291" s="8">
        <v>14.366</v>
      </c>
      <c r="E291" s="8">
        <v>14.382</v>
      </c>
      <c r="F291" s="8"/>
      <c r="G291" s="8"/>
      <c r="H291" s="8"/>
      <c r="I291" s="17"/>
      <c r="J291" s="14">
        <f ca="1">AVERAGE(E291:OFFSET(E291,$J$3-1,0))</f>
        <v>14.4184</v>
      </c>
      <c r="K291" s="14">
        <f ca="1">AVERAGE(E291:OFFSET(E291,$K$3-1,0))</f>
        <v>13.902666666666665</v>
      </c>
      <c r="M291" s="7">
        <f t="shared" ca="1" si="217"/>
        <v>0</v>
      </c>
      <c r="N291" s="7">
        <f t="shared" ca="1" si="194"/>
        <v>0</v>
      </c>
      <c r="O291" s="7">
        <f t="shared" ca="1" si="195"/>
        <v>0</v>
      </c>
      <c r="P291" s="7">
        <f t="shared" ca="1" si="226"/>
        <v>44</v>
      </c>
      <c r="R291" s="9">
        <f t="shared" ca="1" si="196"/>
        <v>0</v>
      </c>
      <c r="S291" s="14">
        <f t="shared" ca="1" si="197"/>
        <v>0</v>
      </c>
      <c r="T291" s="14"/>
      <c r="U291" s="8"/>
      <c r="V291" s="8"/>
      <c r="W291" s="8"/>
      <c r="AA291" s="17"/>
      <c r="AB291" s="14">
        <f ca="1">E291*(2/($AB$3+1))+IF(AB292=0,AVERAGE(E292:OFFSET(E292,$AB$3-1,0))*(1-(2/($AB$3+1))),AB292*(1-(2/($AB$3+1))))</f>
        <v>14.374769875887029</v>
      </c>
      <c r="AC291" s="35">
        <f ca="1">E291*(2/($AC$3+1))+IF(AC292=0,AVERAGE(E292:OFFSET(E292,$AC$3-1,0))*(1-(2/($AC$3+1))),AC292*(1-(2/($AC$3+1))))</f>
        <v>13.975625605235111</v>
      </c>
      <c r="AE291" s="7">
        <f t="shared" ca="1" si="218"/>
        <v>0</v>
      </c>
      <c r="AF291" s="7">
        <f t="shared" ca="1" si="198"/>
        <v>0</v>
      </c>
      <c r="AG291" s="7">
        <f t="shared" ca="1" si="199"/>
        <v>0</v>
      </c>
      <c r="AH291" s="7">
        <f t="shared" ca="1" si="227"/>
        <v>44</v>
      </c>
      <c r="AJ291" s="9">
        <f t="shared" ca="1" si="200"/>
        <v>0</v>
      </c>
      <c r="AK291" s="14">
        <f t="shared" ca="1" si="201"/>
        <v>0</v>
      </c>
      <c r="AL291" s="14">
        <f t="shared" ca="1" si="202"/>
        <v>0</v>
      </c>
      <c r="AM291" s="14"/>
      <c r="AN291" s="14"/>
      <c r="AO291" s="14">
        <f t="shared" ca="1" si="203"/>
        <v>0</v>
      </c>
      <c r="AP291" s="8"/>
      <c r="AQ291" s="8"/>
      <c r="AS291" s="8">
        <f t="shared" si="204"/>
        <v>7.1999999999999176E-2</v>
      </c>
      <c r="AT291" s="14">
        <f t="shared" si="219"/>
        <v>7.1999999999999176E-2</v>
      </c>
      <c r="AU291" s="14">
        <f t="shared" si="220"/>
        <v>0</v>
      </c>
      <c r="AV291" s="14">
        <f ca="1">IF(AV292=0,AVERAGE(AT291:OFFSET(AT291,$AZ$3-1,0)),(AV292*($AZ$3-1)+AT291)/$AZ$3)</f>
        <v>6.7602389063296658E-2</v>
      </c>
      <c r="AW291" s="14">
        <f ca="1">IF(AW292=0,AVERAGE(AU291:OFFSET(AU291,$AZ$3-1,0)),(AW292*($AZ$3-1)+AU291)/$AZ$3)</f>
        <v>4.1277152238881995E-2</v>
      </c>
      <c r="AX291" s="14">
        <f t="shared" ca="1" si="221"/>
        <v>1.6377677576220238</v>
      </c>
      <c r="AY291" s="14"/>
      <c r="AZ291" s="14">
        <f t="shared" ca="1" si="205"/>
        <v>62.089156745872472</v>
      </c>
      <c r="BB291" s="12">
        <f t="shared" ca="1" si="206"/>
        <v>0</v>
      </c>
      <c r="BC291" s="7">
        <f t="shared" ca="1" si="207"/>
        <v>0</v>
      </c>
      <c r="BD291" s="12">
        <f t="shared" ca="1" si="222"/>
        <v>0</v>
      </c>
      <c r="BE291" s="12">
        <f t="shared" ca="1" si="228"/>
        <v>44</v>
      </c>
      <c r="BF291" s="12"/>
      <c r="BG291" s="13">
        <f t="shared" ca="1" si="208"/>
        <v>0</v>
      </c>
      <c r="BH291" s="14">
        <f t="shared" ca="1" si="209"/>
        <v>0</v>
      </c>
      <c r="BI291" s="14">
        <f t="shared" ca="1" si="210"/>
        <v>0</v>
      </c>
      <c r="BJ291" s="12"/>
      <c r="BK291" s="12"/>
      <c r="BL291" s="14">
        <f t="shared" ca="1" si="211"/>
        <v>0</v>
      </c>
      <c r="BO291" s="17"/>
      <c r="BP291" s="8">
        <f t="shared" ca="1" si="212"/>
        <v>4.5051591338468144</v>
      </c>
      <c r="BR291" s="7">
        <f t="shared" ca="1" si="225"/>
        <v>0</v>
      </c>
      <c r="BS291" s="7">
        <f t="shared" ca="1" si="213"/>
        <v>0</v>
      </c>
      <c r="BT291" s="7">
        <f t="shared" ca="1" si="223"/>
        <v>0</v>
      </c>
      <c r="BU291" s="7">
        <f t="shared" ca="1" si="214"/>
        <v>44</v>
      </c>
      <c r="BW291" s="9">
        <f t="shared" ca="1" si="215"/>
        <v>0</v>
      </c>
      <c r="BX291" s="8">
        <f t="shared" ca="1" si="216"/>
        <v>0</v>
      </c>
      <c r="BY291" s="14">
        <f t="shared" ca="1" si="224"/>
        <v>0</v>
      </c>
      <c r="BZ291" s="12"/>
      <c r="CA291" s="12"/>
      <c r="CB291" s="14">
        <f t="shared" ca="1" si="193"/>
        <v>0</v>
      </c>
    </row>
    <row r="292" spans="1:80" s="7" customFormat="1" outlineLevel="1" x14ac:dyDescent="0.25">
      <c r="A292" s="6">
        <v>43822</v>
      </c>
      <c r="B292" s="8">
        <v>14.4</v>
      </c>
      <c r="C292" s="8">
        <v>14.423999999999999</v>
      </c>
      <c r="D292" s="8">
        <v>14.31</v>
      </c>
      <c r="E292" s="8">
        <v>14.31</v>
      </c>
      <c r="F292" s="8"/>
      <c r="G292" s="8"/>
      <c r="H292" s="8"/>
      <c r="I292" s="17"/>
      <c r="J292" s="14">
        <f ca="1">AVERAGE(E292:OFFSET(E292,$J$3-1,0))</f>
        <v>14.424799999999999</v>
      </c>
      <c r="K292" s="14">
        <f ca="1">AVERAGE(E292:OFFSET(E292,$K$3-1,0))</f>
        <v>13.890533333333334</v>
      </c>
      <c r="M292" s="7">
        <f t="shared" ca="1" si="217"/>
        <v>0</v>
      </c>
      <c r="N292" s="7">
        <f t="shared" ca="1" si="194"/>
        <v>0</v>
      </c>
      <c r="O292" s="7">
        <f t="shared" ca="1" si="195"/>
        <v>0</v>
      </c>
      <c r="P292" s="7">
        <f t="shared" ca="1" si="226"/>
        <v>43</v>
      </c>
      <c r="R292" s="9">
        <f t="shared" ca="1" si="196"/>
        <v>0</v>
      </c>
      <c r="S292" s="14">
        <f t="shared" ca="1" si="197"/>
        <v>0</v>
      </c>
      <c r="T292" s="14"/>
      <c r="U292" s="8"/>
      <c r="V292" s="8"/>
      <c r="W292" s="8"/>
      <c r="AA292" s="17"/>
      <c r="AB292" s="14">
        <f ca="1">E292*(2/($AB$3+1))+IF(AB293=0,AVERAGE(E293:OFFSET(E293,$AB$3-1,0))*(1-(2/($AB$3+1))),AB293*(1-(2/($AB$3+1))))</f>
        <v>14.371154813830541</v>
      </c>
      <c r="AC292" s="35">
        <f ca="1">E292*(2/($AC$3+1))+IF(AC293=0,AVERAGE(E293:OFFSET(E293,$AC$3-1,0))*(1-(2/($AC$3+1))),AC293*(1-(2/($AC$3+1))))</f>
        <v>13.947599784906497</v>
      </c>
      <c r="AE292" s="7">
        <f t="shared" ca="1" si="218"/>
        <v>0</v>
      </c>
      <c r="AF292" s="7">
        <f t="shared" ca="1" si="198"/>
        <v>0</v>
      </c>
      <c r="AG292" s="7">
        <f t="shared" ca="1" si="199"/>
        <v>0</v>
      </c>
      <c r="AH292" s="7">
        <f t="shared" ca="1" si="227"/>
        <v>43</v>
      </c>
      <c r="AJ292" s="9">
        <f t="shared" ca="1" si="200"/>
        <v>0</v>
      </c>
      <c r="AK292" s="14">
        <f t="shared" ca="1" si="201"/>
        <v>0</v>
      </c>
      <c r="AL292" s="14">
        <f t="shared" ca="1" si="202"/>
        <v>0</v>
      </c>
      <c r="AM292" s="14"/>
      <c r="AN292" s="14"/>
      <c r="AO292" s="14">
        <f t="shared" ca="1" si="203"/>
        <v>0</v>
      </c>
      <c r="AP292" s="8"/>
      <c r="AQ292" s="8"/>
      <c r="AS292" s="8">
        <f t="shared" si="204"/>
        <v>-0.17600000000000016</v>
      </c>
      <c r="AT292" s="14">
        <f t="shared" si="219"/>
        <v>0</v>
      </c>
      <c r="AU292" s="14">
        <f t="shared" si="220"/>
        <v>0.17600000000000016</v>
      </c>
      <c r="AV292" s="14">
        <f ca="1">IF(AV293=0,AVERAGE(AT292:OFFSET(AT292,$AZ$3-1,0)),(AV293*($AZ$3-1)+AT292)/$AZ$3)</f>
        <v>6.726411129893492E-2</v>
      </c>
      <c r="AW292" s="14">
        <f ca="1">IF(AW293=0,AVERAGE(AU292:OFFSET(AU292,$AZ$3-1,0)),(AW293*($AZ$3-1)+AU292)/$AZ$3)</f>
        <v>4.4452317795719072E-2</v>
      </c>
      <c r="AX292" s="14">
        <f t="shared" ca="1" si="221"/>
        <v>1.5131744447623092</v>
      </c>
      <c r="AY292" s="14"/>
      <c r="AZ292" s="14">
        <f t="shared" ca="1" si="205"/>
        <v>60.209686116930975</v>
      </c>
      <c r="BB292" s="12">
        <f t="shared" ca="1" si="206"/>
        <v>0</v>
      </c>
      <c r="BC292" s="7">
        <f t="shared" ca="1" si="207"/>
        <v>0</v>
      </c>
      <c r="BD292" s="12">
        <f t="shared" ca="1" si="222"/>
        <v>0</v>
      </c>
      <c r="BE292" s="12">
        <f t="shared" ca="1" si="228"/>
        <v>43</v>
      </c>
      <c r="BF292" s="12"/>
      <c r="BG292" s="13">
        <f t="shared" ca="1" si="208"/>
        <v>0</v>
      </c>
      <c r="BH292" s="14">
        <f t="shared" ca="1" si="209"/>
        <v>0</v>
      </c>
      <c r="BI292" s="14">
        <f t="shared" ca="1" si="210"/>
        <v>0</v>
      </c>
      <c r="BJ292" s="12"/>
      <c r="BK292" s="12"/>
      <c r="BL292" s="14">
        <f t="shared" ca="1" si="211"/>
        <v>0</v>
      </c>
      <c r="BO292" s="17"/>
      <c r="BP292" s="8">
        <f t="shared" ca="1" si="212"/>
        <v>5.4998525508699547</v>
      </c>
      <c r="BR292" s="7">
        <f t="shared" ca="1" si="225"/>
        <v>0</v>
      </c>
      <c r="BS292" s="7">
        <f t="shared" ca="1" si="213"/>
        <v>0</v>
      </c>
      <c r="BT292" s="7">
        <f t="shared" ca="1" si="223"/>
        <v>0</v>
      </c>
      <c r="BU292" s="7">
        <f t="shared" ca="1" si="214"/>
        <v>43</v>
      </c>
      <c r="BW292" s="9">
        <f t="shared" ca="1" si="215"/>
        <v>0</v>
      </c>
      <c r="BX292" s="8">
        <f t="shared" ca="1" si="216"/>
        <v>0</v>
      </c>
      <c r="BY292" s="14">
        <f t="shared" ca="1" si="224"/>
        <v>0</v>
      </c>
      <c r="BZ292" s="12"/>
      <c r="CA292" s="12"/>
      <c r="CB292" s="14">
        <f t="shared" ca="1" si="193"/>
        <v>0</v>
      </c>
    </row>
    <row r="293" spans="1:80" s="7" customFormat="1" outlineLevel="1" x14ac:dyDescent="0.25">
      <c r="A293" s="6">
        <v>43819</v>
      </c>
      <c r="B293" s="8">
        <v>14.398</v>
      </c>
      <c r="C293" s="8">
        <v>14.504</v>
      </c>
      <c r="D293" s="8">
        <v>14.398</v>
      </c>
      <c r="E293" s="8">
        <v>14.486000000000001</v>
      </c>
      <c r="F293" s="8"/>
      <c r="G293" s="8"/>
      <c r="H293" s="8"/>
      <c r="I293" s="17"/>
      <c r="J293" s="14">
        <f ca="1">AVERAGE(E293:OFFSET(E293,$J$3-1,0))</f>
        <v>14.466800000000001</v>
      </c>
      <c r="K293" s="14">
        <f ca="1">AVERAGE(E293:OFFSET(E293,$K$3-1,0))</f>
        <v>13.878333333333332</v>
      </c>
      <c r="M293" s="7">
        <f t="shared" ca="1" si="217"/>
        <v>0</v>
      </c>
      <c r="N293" s="7">
        <f t="shared" ca="1" si="194"/>
        <v>0</v>
      </c>
      <c r="O293" s="7">
        <f t="shared" ca="1" si="195"/>
        <v>0</v>
      </c>
      <c r="P293" s="7">
        <f t="shared" ca="1" si="226"/>
        <v>42</v>
      </c>
      <c r="R293" s="9">
        <f t="shared" ca="1" si="196"/>
        <v>0</v>
      </c>
      <c r="S293" s="14">
        <f t="shared" ca="1" si="197"/>
        <v>0</v>
      </c>
      <c r="T293" s="14"/>
      <c r="U293" s="8"/>
      <c r="V293" s="8"/>
      <c r="W293" s="8"/>
      <c r="AA293" s="17"/>
      <c r="AB293" s="14">
        <f ca="1">E293*(2/($AB$3+1))+IF(AB294=0,AVERAGE(E294:OFFSET(E294,$AB$3-1,0))*(1-(2/($AB$3+1))),AB294*(1-(2/($AB$3+1))))</f>
        <v>14.401732220745812</v>
      </c>
      <c r="AC293" s="35">
        <f ca="1">E293*(2/($AC$3+1))+IF(AC294=0,AVERAGE(E294:OFFSET(E294,$AC$3-1,0))*(1-(2/($AC$3+1))),AC294*(1-(2/($AC$3+1))))</f>
        <v>13.922606666624185</v>
      </c>
      <c r="AE293" s="7">
        <f t="shared" ca="1" si="218"/>
        <v>0</v>
      </c>
      <c r="AF293" s="7">
        <f t="shared" ca="1" si="198"/>
        <v>0</v>
      </c>
      <c r="AG293" s="7">
        <f t="shared" ca="1" si="199"/>
        <v>0</v>
      </c>
      <c r="AH293" s="7">
        <f t="shared" ca="1" si="227"/>
        <v>42</v>
      </c>
      <c r="AJ293" s="9">
        <f t="shared" ca="1" si="200"/>
        <v>0</v>
      </c>
      <c r="AK293" s="14">
        <f t="shared" ca="1" si="201"/>
        <v>0</v>
      </c>
      <c r="AL293" s="14">
        <f t="shared" ca="1" si="202"/>
        <v>0</v>
      </c>
      <c r="AM293" s="14"/>
      <c r="AN293" s="14"/>
      <c r="AO293" s="14">
        <f t="shared" ca="1" si="203"/>
        <v>0</v>
      </c>
      <c r="AP293" s="8"/>
      <c r="AQ293" s="8"/>
      <c r="AS293" s="8">
        <f t="shared" si="204"/>
        <v>2.2000000000000242E-2</v>
      </c>
      <c r="AT293" s="14">
        <f t="shared" si="219"/>
        <v>2.2000000000000242E-2</v>
      </c>
      <c r="AU293" s="14">
        <f t="shared" si="220"/>
        <v>0</v>
      </c>
      <c r="AV293" s="14">
        <f ca="1">IF(AV294=0,AVERAGE(AT293:OFFSET(AT293,$AZ$3-1,0)),(AV294*($AZ$3-1)+AT293)/$AZ$3)</f>
        <v>7.2438273706545306E-2</v>
      </c>
      <c r="AW293" s="14">
        <f ca="1">IF(AW294=0,AVERAGE(AU293:OFFSET(AU293,$AZ$3-1,0)),(AW294*($AZ$3-1)+AU293)/$AZ$3)</f>
        <v>3.4333265318466678E-2</v>
      </c>
      <c r="AX293" s="14">
        <f t="shared" ca="1" si="221"/>
        <v>2.109856811888593</v>
      </c>
      <c r="AY293" s="14"/>
      <c r="AZ293" s="14">
        <f t="shared" ca="1" si="205"/>
        <v>67.84417867159911</v>
      </c>
      <c r="BB293" s="12">
        <f t="shared" ca="1" si="206"/>
        <v>0</v>
      </c>
      <c r="BC293" s="7">
        <f t="shared" ca="1" si="207"/>
        <v>0</v>
      </c>
      <c r="BD293" s="12">
        <f t="shared" ca="1" si="222"/>
        <v>0</v>
      </c>
      <c r="BE293" s="12">
        <f t="shared" ca="1" si="228"/>
        <v>42</v>
      </c>
      <c r="BF293" s="12"/>
      <c r="BG293" s="13">
        <f t="shared" ca="1" si="208"/>
        <v>0</v>
      </c>
      <c r="BH293" s="14">
        <f t="shared" ca="1" si="209"/>
        <v>0</v>
      </c>
      <c r="BI293" s="14">
        <f t="shared" ca="1" si="210"/>
        <v>0</v>
      </c>
      <c r="BJ293" s="12"/>
      <c r="BK293" s="12"/>
      <c r="BL293" s="14">
        <f t="shared" ca="1" si="211"/>
        <v>0</v>
      </c>
      <c r="BO293" s="17"/>
      <c r="BP293" s="8">
        <f t="shared" ca="1" si="212"/>
        <v>6.655868060668535</v>
      </c>
      <c r="BR293" s="7">
        <f t="shared" ca="1" si="225"/>
        <v>0</v>
      </c>
      <c r="BS293" s="7">
        <f t="shared" ca="1" si="213"/>
        <v>0</v>
      </c>
      <c r="BT293" s="7">
        <f t="shared" ca="1" si="223"/>
        <v>0</v>
      </c>
      <c r="BU293" s="7">
        <f t="shared" ca="1" si="214"/>
        <v>42</v>
      </c>
      <c r="BW293" s="9">
        <f t="shared" ca="1" si="215"/>
        <v>0</v>
      </c>
      <c r="BX293" s="8">
        <f t="shared" ca="1" si="216"/>
        <v>0</v>
      </c>
      <c r="BY293" s="14">
        <f t="shared" ca="1" si="224"/>
        <v>0</v>
      </c>
      <c r="BZ293" s="12"/>
      <c r="CA293" s="12"/>
      <c r="CB293" s="14">
        <f t="shared" ca="1" si="193"/>
        <v>0</v>
      </c>
    </row>
    <row r="294" spans="1:80" s="7" customFormat="1" outlineLevel="1" x14ac:dyDescent="0.25">
      <c r="A294" s="6">
        <v>43818</v>
      </c>
      <c r="B294" s="8">
        <v>14.432</v>
      </c>
      <c r="C294" s="8">
        <v>14.476000000000001</v>
      </c>
      <c r="D294" s="8">
        <v>14.42</v>
      </c>
      <c r="E294" s="8">
        <v>14.464</v>
      </c>
      <c r="F294" s="8"/>
      <c r="G294" s="8"/>
      <c r="H294" s="8"/>
      <c r="I294" s="17"/>
      <c r="J294" s="14">
        <f ca="1">AVERAGE(E294:OFFSET(E294,$J$3-1,0))</f>
        <v>14.4184</v>
      </c>
      <c r="K294" s="14">
        <f ca="1">AVERAGE(E294:OFFSET(E294,$K$3-1,0))</f>
        <v>13.859999999999998</v>
      </c>
      <c r="M294" s="7">
        <f t="shared" ca="1" si="217"/>
        <v>0</v>
      </c>
      <c r="N294" s="7">
        <f t="shared" ca="1" si="194"/>
        <v>0</v>
      </c>
      <c r="O294" s="7">
        <f t="shared" ca="1" si="195"/>
        <v>0</v>
      </c>
      <c r="P294" s="7">
        <f t="shared" ca="1" si="226"/>
        <v>41</v>
      </c>
      <c r="R294" s="9">
        <f t="shared" ca="1" si="196"/>
        <v>0</v>
      </c>
      <c r="S294" s="14">
        <f t="shared" ca="1" si="197"/>
        <v>0</v>
      </c>
      <c r="T294" s="14"/>
      <c r="U294" s="8"/>
      <c r="V294" s="8"/>
      <c r="W294" s="8"/>
      <c r="AA294" s="17"/>
      <c r="AB294" s="14">
        <f ca="1">E294*(2/($AB$3+1))+IF(AB295=0,AVERAGE(E295:OFFSET(E295,$AB$3-1,0))*(1-(2/($AB$3+1))),AB295*(1-(2/($AB$3+1))))</f>
        <v>14.359598331118715</v>
      </c>
      <c r="AC294" s="35">
        <f ca="1">E294*(2/($AC$3+1))+IF(AC295=0,AVERAGE(E295:OFFSET(E295,$AC$3-1,0))*(1-(2/($AC$3+1))),AC295*(1-(2/($AC$3+1))))</f>
        <v>13.883751953977576</v>
      </c>
      <c r="AE294" s="7">
        <f t="shared" ca="1" si="218"/>
        <v>0</v>
      </c>
      <c r="AF294" s="7">
        <f t="shared" ca="1" si="198"/>
        <v>0</v>
      </c>
      <c r="AG294" s="7">
        <f t="shared" ca="1" si="199"/>
        <v>0</v>
      </c>
      <c r="AH294" s="7">
        <f t="shared" ca="1" si="227"/>
        <v>41</v>
      </c>
      <c r="AJ294" s="9">
        <f t="shared" ca="1" si="200"/>
        <v>0</v>
      </c>
      <c r="AK294" s="14">
        <f t="shared" ca="1" si="201"/>
        <v>0</v>
      </c>
      <c r="AL294" s="14">
        <f t="shared" ca="1" si="202"/>
        <v>0</v>
      </c>
      <c r="AM294" s="14"/>
      <c r="AN294" s="14"/>
      <c r="AO294" s="14">
        <f t="shared" ca="1" si="203"/>
        <v>0</v>
      </c>
      <c r="AP294" s="8"/>
      <c r="AQ294" s="8"/>
      <c r="AS294" s="8">
        <f t="shared" si="204"/>
        <v>1.4000000000001123E-2</v>
      </c>
      <c r="AT294" s="14">
        <f t="shared" si="219"/>
        <v>1.4000000000001123E-2</v>
      </c>
      <c r="AU294" s="14">
        <f t="shared" si="220"/>
        <v>0</v>
      </c>
      <c r="AV294" s="14">
        <f ca="1">IF(AV295=0,AVERAGE(AT294:OFFSET(AT294,$AZ$3-1,0)),(AV295*($AZ$3-1)+AT294)/$AZ$3)</f>
        <v>7.6318140914741067E-2</v>
      </c>
      <c r="AW294" s="14">
        <f ca="1">IF(AW295=0,AVERAGE(AU294:OFFSET(AU294,$AZ$3-1,0)),(AW295*($AZ$3-1)+AU294)/$AZ$3)</f>
        <v>3.6974285727579499E-2</v>
      </c>
      <c r="AX294" s="14">
        <f t="shared" ca="1" si="221"/>
        <v>2.0640869570014324</v>
      </c>
      <c r="AY294" s="14"/>
      <c r="AZ294" s="14">
        <f t="shared" ca="1" si="205"/>
        <v>67.363850503165324</v>
      </c>
      <c r="BB294" s="12">
        <f t="shared" ca="1" si="206"/>
        <v>0</v>
      </c>
      <c r="BC294" s="7">
        <f t="shared" ca="1" si="207"/>
        <v>0</v>
      </c>
      <c r="BD294" s="12">
        <f t="shared" ca="1" si="222"/>
        <v>0</v>
      </c>
      <c r="BE294" s="12">
        <f t="shared" ca="1" si="228"/>
        <v>41</v>
      </c>
      <c r="BF294" s="12"/>
      <c r="BG294" s="13">
        <f t="shared" ca="1" si="208"/>
        <v>0</v>
      </c>
      <c r="BH294" s="14">
        <f t="shared" ca="1" si="209"/>
        <v>0</v>
      </c>
      <c r="BI294" s="14">
        <f t="shared" ca="1" si="210"/>
        <v>0</v>
      </c>
      <c r="BJ294" s="12"/>
      <c r="BK294" s="12"/>
      <c r="BL294" s="14">
        <f t="shared" ca="1" si="211"/>
        <v>0</v>
      </c>
      <c r="BO294" s="17"/>
      <c r="BP294" s="8">
        <f t="shared" ca="1" si="212"/>
        <v>8.3283403235470352</v>
      </c>
      <c r="BR294" s="7">
        <f t="shared" ca="1" si="225"/>
        <v>0</v>
      </c>
      <c r="BS294" s="7">
        <f t="shared" ca="1" si="213"/>
        <v>0</v>
      </c>
      <c r="BT294" s="7">
        <f t="shared" ca="1" si="223"/>
        <v>0</v>
      </c>
      <c r="BU294" s="7">
        <f t="shared" ca="1" si="214"/>
        <v>41</v>
      </c>
      <c r="BW294" s="9">
        <f t="shared" ca="1" si="215"/>
        <v>0</v>
      </c>
      <c r="BX294" s="8">
        <f t="shared" ca="1" si="216"/>
        <v>0</v>
      </c>
      <c r="BY294" s="14">
        <f t="shared" ca="1" si="224"/>
        <v>0</v>
      </c>
      <c r="BZ294" s="12"/>
      <c r="CA294" s="12"/>
      <c r="CB294" s="14">
        <f t="shared" ca="1" si="193"/>
        <v>0</v>
      </c>
    </row>
    <row r="295" spans="1:80" s="7" customFormat="1" outlineLevel="1" x14ac:dyDescent="0.25">
      <c r="A295" s="6">
        <v>43817</v>
      </c>
      <c r="B295" s="8">
        <v>14.384</v>
      </c>
      <c r="C295" s="8">
        <v>14.465999999999999</v>
      </c>
      <c r="D295" s="8">
        <v>14.384</v>
      </c>
      <c r="E295" s="8">
        <v>14.45</v>
      </c>
      <c r="F295" s="8"/>
      <c r="G295" s="8"/>
      <c r="H295" s="8"/>
      <c r="I295" s="17"/>
      <c r="J295" s="14">
        <f ca="1">AVERAGE(E295:OFFSET(E295,$J$3-1,0))</f>
        <v>14.334399999999999</v>
      </c>
      <c r="K295" s="14">
        <f ca="1">AVERAGE(E295:OFFSET(E295,$K$3-1,0))</f>
        <v>13.848133333333333</v>
      </c>
      <c r="M295" s="7">
        <f t="shared" ca="1" si="217"/>
        <v>0</v>
      </c>
      <c r="N295" s="7">
        <f t="shared" ca="1" si="194"/>
        <v>0</v>
      </c>
      <c r="O295" s="7">
        <f t="shared" ca="1" si="195"/>
        <v>0</v>
      </c>
      <c r="P295" s="7">
        <f t="shared" ca="1" si="226"/>
        <v>40</v>
      </c>
      <c r="R295" s="9">
        <f t="shared" ca="1" si="196"/>
        <v>0</v>
      </c>
      <c r="S295" s="14">
        <f t="shared" ca="1" si="197"/>
        <v>0</v>
      </c>
      <c r="T295" s="14"/>
      <c r="U295" s="8"/>
      <c r="V295" s="8"/>
      <c r="W295" s="8"/>
      <c r="AA295" s="17"/>
      <c r="AB295" s="14">
        <f ca="1">E295*(2/($AB$3+1))+IF(AB296=0,AVERAGE(E296:OFFSET(E296,$AB$3-1,0))*(1-(2/($AB$3+1))),AB296*(1-(2/($AB$3+1))))</f>
        <v>14.307397496678069</v>
      </c>
      <c r="AC295" s="35">
        <f ca="1">E295*(2/($AC$3+1))+IF(AC296=0,AVERAGE(E296:OFFSET(E296,$AC$3-1,0))*(1-(2/($AC$3+1))),AC296*(1-(2/($AC$3+1))))</f>
        <v>13.843734847355339</v>
      </c>
      <c r="AE295" s="7">
        <f t="shared" ca="1" si="218"/>
        <v>0</v>
      </c>
      <c r="AF295" s="7">
        <f t="shared" ca="1" si="198"/>
        <v>0</v>
      </c>
      <c r="AG295" s="7">
        <f t="shared" ca="1" si="199"/>
        <v>0</v>
      </c>
      <c r="AH295" s="7">
        <f t="shared" ca="1" si="227"/>
        <v>40</v>
      </c>
      <c r="AJ295" s="9">
        <f t="shared" ca="1" si="200"/>
        <v>0</v>
      </c>
      <c r="AK295" s="14">
        <f t="shared" ca="1" si="201"/>
        <v>0</v>
      </c>
      <c r="AL295" s="14">
        <f t="shared" ca="1" si="202"/>
        <v>0</v>
      </c>
      <c r="AM295" s="14"/>
      <c r="AN295" s="14"/>
      <c r="AO295" s="14">
        <f t="shared" ca="1" si="203"/>
        <v>0</v>
      </c>
      <c r="AP295" s="8"/>
      <c r="AQ295" s="8"/>
      <c r="AS295" s="8">
        <f t="shared" si="204"/>
        <v>3.5999999999999588E-2</v>
      </c>
      <c r="AT295" s="14">
        <f t="shared" si="219"/>
        <v>3.5999999999999588E-2</v>
      </c>
      <c r="AU295" s="14">
        <f t="shared" si="220"/>
        <v>0</v>
      </c>
      <c r="AV295" s="14">
        <f ca="1">IF(AV296=0,AVERAGE(AT295:OFFSET(AT295,$AZ$3-1,0)),(AV296*($AZ$3-1)+AT295)/$AZ$3)</f>
        <v>8.111184406202876E-2</v>
      </c>
      <c r="AW295" s="14">
        <f ca="1">IF(AW296=0,AVERAGE(AU295:OFFSET(AU295,$AZ$3-1,0)),(AW296*($AZ$3-1)+AU295)/$AZ$3)</f>
        <v>3.9818461552777927E-2</v>
      </c>
      <c r="AX295" s="14">
        <f t="shared" ca="1" si="221"/>
        <v>2.0370411336590175</v>
      </c>
      <c r="AY295" s="14"/>
      <c r="AZ295" s="14">
        <f t="shared" ca="1" si="205"/>
        <v>67.073215146243243</v>
      </c>
      <c r="BB295" s="12">
        <f t="shared" ca="1" si="206"/>
        <v>0</v>
      </c>
      <c r="BC295" s="7">
        <f t="shared" ca="1" si="207"/>
        <v>0</v>
      </c>
      <c r="BD295" s="12">
        <f t="shared" ca="1" si="222"/>
        <v>0</v>
      </c>
      <c r="BE295" s="12">
        <f t="shared" ca="1" si="228"/>
        <v>40</v>
      </c>
      <c r="BF295" s="12"/>
      <c r="BG295" s="13">
        <f t="shared" ca="1" si="208"/>
        <v>0</v>
      </c>
      <c r="BH295" s="14">
        <f t="shared" ca="1" si="209"/>
        <v>0</v>
      </c>
      <c r="BI295" s="14">
        <f t="shared" ca="1" si="210"/>
        <v>0</v>
      </c>
      <c r="BJ295" s="12"/>
      <c r="BK295" s="12"/>
      <c r="BL295" s="14">
        <f t="shared" ca="1" si="211"/>
        <v>0</v>
      </c>
      <c r="BO295" s="17"/>
      <c r="BP295" s="8">
        <f t="shared" ca="1" si="212"/>
        <v>6.6735567695260567</v>
      </c>
      <c r="BR295" s="7">
        <f t="shared" ca="1" si="225"/>
        <v>0</v>
      </c>
      <c r="BS295" s="7">
        <f t="shared" ca="1" si="213"/>
        <v>0</v>
      </c>
      <c r="BT295" s="7">
        <f t="shared" ca="1" si="223"/>
        <v>0</v>
      </c>
      <c r="BU295" s="7">
        <f t="shared" ca="1" si="214"/>
        <v>40</v>
      </c>
      <c r="BW295" s="9">
        <f t="shared" ca="1" si="215"/>
        <v>0</v>
      </c>
      <c r="BX295" s="8">
        <f t="shared" ca="1" si="216"/>
        <v>0</v>
      </c>
      <c r="BY295" s="14">
        <f t="shared" ca="1" si="224"/>
        <v>0</v>
      </c>
      <c r="BZ295" s="12"/>
      <c r="CA295" s="12"/>
      <c r="CB295" s="14">
        <f t="shared" ca="1" si="193"/>
        <v>0</v>
      </c>
    </row>
    <row r="296" spans="1:80" s="7" customFormat="1" outlineLevel="1" x14ac:dyDescent="0.25">
      <c r="A296" s="6">
        <v>43816</v>
      </c>
      <c r="B296" s="8">
        <v>14.417999999999999</v>
      </c>
      <c r="C296" s="8">
        <v>14.438000000000001</v>
      </c>
      <c r="D296" s="8">
        <v>14.368</v>
      </c>
      <c r="E296" s="8">
        <v>14.414</v>
      </c>
      <c r="F296" s="8"/>
      <c r="G296" s="8"/>
      <c r="H296" s="8"/>
      <c r="I296" s="17"/>
      <c r="J296" s="14">
        <f ca="1">AVERAGE(E296:OFFSET(E296,$J$3-1,0))</f>
        <v>14.191199999999998</v>
      </c>
      <c r="K296" s="14">
        <f ca="1">AVERAGE(E296:OFFSET(E296,$K$3-1,0))</f>
        <v>13.830933333333332</v>
      </c>
      <c r="M296" s="7">
        <f t="shared" ca="1" si="217"/>
        <v>0</v>
      </c>
      <c r="N296" s="7">
        <f t="shared" ca="1" si="194"/>
        <v>0</v>
      </c>
      <c r="O296" s="7">
        <f t="shared" ca="1" si="195"/>
        <v>0</v>
      </c>
      <c r="P296" s="7">
        <f t="shared" ca="1" si="226"/>
        <v>39</v>
      </c>
      <c r="R296" s="9">
        <f t="shared" ca="1" si="196"/>
        <v>0</v>
      </c>
      <c r="S296" s="14">
        <f t="shared" ca="1" si="197"/>
        <v>0</v>
      </c>
      <c r="T296" s="14"/>
      <c r="U296" s="8"/>
      <c r="V296" s="8"/>
      <c r="W296" s="8"/>
      <c r="AA296" s="17"/>
      <c r="AB296" s="14">
        <f ca="1">E296*(2/($AB$3+1))+IF(AB297=0,AVERAGE(E297:OFFSET(E297,$AB$3-1,0))*(1-(2/($AB$3+1))),AB297*(1-(2/($AB$3+1))))</f>
        <v>14.236096245017103</v>
      </c>
      <c r="AC296" s="35">
        <f ca="1">E296*(2/($AC$3+1))+IF(AC297=0,AVERAGE(E297:OFFSET(E297,$AC$3-1,0))*(1-(2/($AC$3+1))),AC297*(1-(2/($AC$3+1))))</f>
        <v>13.801923457517777</v>
      </c>
      <c r="AE296" s="7">
        <f t="shared" ca="1" si="218"/>
        <v>0</v>
      </c>
      <c r="AF296" s="7">
        <f t="shared" ca="1" si="198"/>
        <v>0</v>
      </c>
      <c r="AG296" s="7">
        <f t="shared" ca="1" si="199"/>
        <v>0</v>
      </c>
      <c r="AH296" s="7">
        <f t="shared" ca="1" si="227"/>
        <v>39</v>
      </c>
      <c r="AJ296" s="9">
        <f t="shared" ca="1" si="200"/>
        <v>0</v>
      </c>
      <c r="AK296" s="14">
        <f t="shared" ca="1" si="201"/>
        <v>0</v>
      </c>
      <c r="AL296" s="14">
        <f t="shared" ca="1" si="202"/>
        <v>0</v>
      </c>
      <c r="AM296" s="14"/>
      <c r="AN296" s="14"/>
      <c r="AO296" s="14">
        <f t="shared" ca="1" si="203"/>
        <v>0</v>
      </c>
      <c r="AP296" s="8"/>
      <c r="AQ296" s="8"/>
      <c r="AS296" s="8">
        <f t="shared" si="204"/>
        <v>-0.10599999999999987</v>
      </c>
      <c r="AT296" s="14">
        <f t="shared" si="219"/>
        <v>0</v>
      </c>
      <c r="AU296" s="14">
        <f t="shared" si="220"/>
        <v>0.10599999999999987</v>
      </c>
      <c r="AV296" s="14">
        <f ca="1">IF(AV297=0,AVERAGE(AT296:OFFSET(AT296,$AZ$3-1,0)),(AV297*($AZ$3-1)+AT296)/$AZ$3)</f>
        <v>8.4581985912954086E-2</v>
      </c>
      <c r="AW296" s="14">
        <f ca="1">IF(AW297=0,AVERAGE(AU296:OFFSET(AU296,$AZ$3-1,0)),(AW297*($AZ$3-1)+AU296)/$AZ$3)</f>
        <v>4.2881420133760846E-2</v>
      </c>
      <c r="AX296" s="14">
        <f t="shared" ca="1" si="221"/>
        <v>1.9724623309842784</v>
      </c>
      <c r="AY296" s="14"/>
      <c r="AZ296" s="14">
        <f t="shared" ca="1" si="205"/>
        <v>66.357857942345476</v>
      </c>
      <c r="BB296" s="12">
        <f t="shared" ca="1" si="206"/>
        <v>0</v>
      </c>
      <c r="BC296" s="7">
        <f t="shared" ca="1" si="207"/>
        <v>0</v>
      </c>
      <c r="BD296" s="12">
        <f t="shared" ca="1" si="222"/>
        <v>0</v>
      </c>
      <c r="BE296" s="12">
        <f t="shared" ca="1" si="228"/>
        <v>39</v>
      </c>
      <c r="BF296" s="12"/>
      <c r="BG296" s="13">
        <f t="shared" ca="1" si="208"/>
        <v>0</v>
      </c>
      <c r="BH296" s="14">
        <f t="shared" ca="1" si="209"/>
        <v>0</v>
      </c>
      <c r="BI296" s="14">
        <f t="shared" ca="1" si="210"/>
        <v>0</v>
      </c>
      <c r="BJ296" s="12"/>
      <c r="BK296" s="12"/>
      <c r="BL296" s="14">
        <f t="shared" ca="1" si="211"/>
        <v>0</v>
      </c>
      <c r="BO296" s="17"/>
      <c r="BP296" s="8">
        <f t="shared" ca="1" si="212"/>
        <v>4.9665016020972841</v>
      </c>
      <c r="BR296" s="7">
        <f t="shared" ca="1" si="225"/>
        <v>0</v>
      </c>
      <c r="BS296" s="7">
        <f t="shared" ca="1" si="213"/>
        <v>0</v>
      </c>
      <c r="BT296" s="7">
        <f t="shared" ca="1" si="223"/>
        <v>0</v>
      </c>
      <c r="BU296" s="7">
        <f t="shared" ca="1" si="214"/>
        <v>39</v>
      </c>
      <c r="BW296" s="9">
        <f t="shared" ca="1" si="215"/>
        <v>0</v>
      </c>
      <c r="BX296" s="8">
        <f t="shared" ca="1" si="216"/>
        <v>0</v>
      </c>
      <c r="BY296" s="14">
        <f t="shared" ca="1" si="224"/>
        <v>0</v>
      </c>
      <c r="BZ296" s="12"/>
      <c r="CA296" s="12"/>
      <c r="CB296" s="14">
        <f t="shared" ca="1" si="193"/>
        <v>0</v>
      </c>
    </row>
    <row r="297" spans="1:80" s="7" customFormat="1" outlineLevel="1" x14ac:dyDescent="0.25">
      <c r="A297" s="6">
        <v>43815</v>
      </c>
      <c r="B297" s="8">
        <v>14.368</v>
      </c>
      <c r="C297" s="8">
        <v>14.552</v>
      </c>
      <c r="D297" s="8">
        <v>14.368</v>
      </c>
      <c r="E297" s="8">
        <v>14.52</v>
      </c>
      <c r="F297" s="8"/>
      <c r="G297" s="8"/>
      <c r="H297" s="8"/>
      <c r="I297" s="17"/>
      <c r="J297" s="14">
        <f ca="1">AVERAGE(E297:OFFSET(E297,$J$3-1,0))</f>
        <v>14.0532</v>
      </c>
      <c r="K297" s="14">
        <f ca="1">AVERAGE(E297:OFFSET(E297,$K$3-1,0))</f>
        <v>13.814733333333333</v>
      </c>
      <c r="M297" s="7">
        <f t="shared" ca="1" si="217"/>
        <v>0</v>
      </c>
      <c r="N297" s="7">
        <f t="shared" ca="1" si="194"/>
        <v>0</v>
      </c>
      <c r="O297" s="7">
        <f t="shared" ca="1" si="195"/>
        <v>0</v>
      </c>
      <c r="P297" s="7">
        <f t="shared" ca="1" si="226"/>
        <v>38</v>
      </c>
      <c r="R297" s="9">
        <f t="shared" ca="1" si="196"/>
        <v>0</v>
      </c>
      <c r="S297" s="14">
        <f t="shared" ca="1" si="197"/>
        <v>0</v>
      </c>
      <c r="T297" s="14"/>
      <c r="U297" s="8"/>
      <c r="V297" s="8"/>
      <c r="W297" s="8"/>
      <c r="AA297" s="17"/>
      <c r="AB297" s="14">
        <f ca="1">E297*(2/($AB$3+1))+IF(AB298=0,AVERAGE(E298:OFFSET(E298,$AB$3-1,0))*(1-(2/($AB$3+1))),AB298*(1-(2/($AB$3+1))))</f>
        <v>14.147144367525655</v>
      </c>
      <c r="AC297" s="35">
        <f ca="1">E297*(2/($AC$3+1))+IF(AC298=0,AVERAGE(E298:OFFSET(E298,$AC$3-1,0))*(1-(2/($AC$3+1))),AC298*(1-(2/($AC$3+1))))</f>
        <v>13.759711282174175</v>
      </c>
      <c r="AE297" s="7">
        <f t="shared" ca="1" si="218"/>
        <v>0</v>
      </c>
      <c r="AF297" s="7">
        <f t="shared" ca="1" si="198"/>
        <v>0</v>
      </c>
      <c r="AG297" s="7">
        <f t="shared" ca="1" si="199"/>
        <v>0</v>
      </c>
      <c r="AH297" s="7">
        <f t="shared" ca="1" si="227"/>
        <v>38</v>
      </c>
      <c r="AJ297" s="9">
        <f t="shared" ca="1" si="200"/>
        <v>0</v>
      </c>
      <c r="AK297" s="14">
        <f t="shared" ca="1" si="201"/>
        <v>0</v>
      </c>
      <c r="AL297" s="14">
        <f t="shared" ca="1" si="202"/>
        <v>0</v>
      </c>
      <c r="AM297" s="14"/>
      <c r="AN297" s="14"/>
      <c r="AO297" s="14">
        <f t="shared" ca="1" si="203"/>
        <v>0</v>
      </c>
      <c r="AP297" s="8"/>
      <c r="AQ297" s="8"/>
      <c r="AS297" s="8">
        <f t="shared" si="204"/>
        <v>0.2759999999999998</v>
      </c>
      <c r="AT297" s="14">
        <f t="shared" si="219"/>
        <v>0.2759999999999998</v>
      </c>
      <c r="AU297" s="14">
        <f t="shared" si="220"/>
        <v>0</v>
      </c>
      <c r="AV297" s="14">
        <f ca="1">IF(AV298=0,AVERAGE(AT297:OFFSET(AT297,$AZ$3-1,0)),(AV298*($AZ$3-1)+AT297)/$AZ$3)</f>
        <v>9.1088292521642855E-2</v>
      </c>
      <c r="AW297" s="14">
        <f ca="1">IF(AW298=0,AVERAGE(AU297:OFFSET(AU297,$AZ$3-1,0)),(AW298*($AZ$3-1)+AU297)/$AZ$3)</f>
        <v>3.802614475943477E-2</v>
      </c>
      <c r="AX297" s="14">
        <f t="shared" ca="1" si="221"/>
        <v>2.3954122380245422</v>
      </c>
      <c r="AY297" s="14"/>
      <c r="AZ297" s="14">
        <f t="shared" ca="1" si="205"/>
        <v>70.548495148801081</v>
      </c>
      <c r="BB297" s="12">
        <f t="shared" ca="1" si="206"/>
        <v>0</v>
      </c>
      <c r="BC297" s="7">
        <f t="shared" ca="1" si="207"/>
        <v>0</v>
      </c>
      <c r="BD297" s="12">
        <f t="shared" ca="1" si="222"/>
        <v>0</v>
      </c>
      <c r="BE297" s="12">
        <f t="shared" ca="1" si="228"/>
        <v>38</v>
      </c>
      <c r="BF297" s="12"/>
      <c r="BG297" s="13">
        <f t="shared" ca="1" si="208"/>
        <v>0</v>
      </c>
      <c r="BH297" s="14">
        <f t="shared" ca="1" si="209"/>
        <v>0</v>
      </c>
      <c r="BI297" s="14">
        <f t="shared" ca="1" si="210"/>
        <v>0</v>
      </c>
      <c r="BJ297" s="12"/>
      <c r="BK297" s="12"/>
      <c r="BL297" s="14">
        <f t="shared" ca="1" si="211"/>
        <v>0</v>
      </c>
      <c r="BO297" s="17"/>
      <c r="BP297" s="8">
        <f t="shared" ca="1" si="212"/>
        <v>4.9132947976878505</v>
      </c>
      <c r="BR297" s="7">
        <f t="shared" ca="1" si="225"/>
        <v>0</v>
      </c>
      <c r="BS297" s="7">
        <f t="shared" ca="1" si="213"/>
        <v>0</v>
      </c>
      <c r="BT297" s="7">
        <f t="shared" ca="1" si="223"/>
        <v>0</v>
      </c>
      <c r="BU297" s="7">
        <f t="shared" ca="1" si="214"/>
        <v>38</v>
      </c>
      <c r="BW297" s="9">
        <f t="shared" ca="1" si="215"/>
        <v>0</v>
      </c>
      <c r="BX297" s="8">
        <f t="shared" ca="1" si="216"/>
        <v>0</v>
      </c>
      <c r="BY297" s="14">
        <f t="shared" ca="1" si="224"/>
        <v>0</v>
      </c>
      <c r="BZ297" s="12"/>
      <c r="CA297" s="12"/>
      <c r="CB297" s="14">
        <f t="shared" ca="1" si="193"/>
        <v>0</v>
      </c>
    </row>
    <row r="298" spans="1:80" s="7" customFormat="1" outlineLevel="1" x14ac:dyDescent="0.25">
      <c r="A298" s="6">
        <v>43812</v>
      </c>
      <c r="B298" s="8">
        <v>14.548</v>
      </c>
      <c r="C298" s="8">
        <v>14.548</v>
      </c>
      <c r="D298" s="8">
        <v>14.231999999999999</v>
      </c>
      <c r="E298" s="8">
        <v>14.244</v>
      </c>
      <c r="F298" s="8"/>
      <c r="G298" s="8"/>
      <c r="H298" s="8"/>
      <c r="I298" s="17"/>
      <c r="J298" s="14">
        <f ca="1">AVERAGE(E298:OFFSET(E298,$J$3-1,0))</f>
        <v>13.899199999999999</v>
      </c>
      <c r="K298" s="14">
        <f ca="1">AVERAGE(E298:OFFSET(E298,$K$3-1,0))</f>
        <v>13.790000000000001</v>
      </c>
      <c r="M298" s="7">
        <f t="shared" ca="1" si="217"/>
        <v>0</v>
      </c>
      <c r="N298" s="7">
        <f t="shared" ca="1" si="194"/>
        <v>0</v>
      </c>
      <c r="O298" s="7">
        <f t="shared" ca="1" si="195"/>
        <v>0</v>
      </c>
      <c r="P298" s="7">
        <f t="shared" ca="1" si="226"/>
        <v>37</v>
      </c>
      <c r="R298" s="9">
        <f t="shared" ca="1" si="196"/>
        <v>0</v>
      </c>
      <c r="S298" s="14">
        <f t="shared" ca="1" si="197"/>
        <v>0</v>
      </c>
      <c r="T298" s="14"/>
      <c r="U298" s="8"/>
      <c r="V298" s="8"/>
      <c r="W298" s="8"/>
      <c r="AA298" s="17"/>
      <c r="AB298" s="14">
        <f ca="1">E298*(2/($AB$3+1))+IF(AB299=0,AVERAGE(E299:OFFSET(E299,$AB$3-1,0))*(1-(2/($AB$3+1))),AB299*(1-(2/($AB$3+1))))</f>
        <v>13.960716551288481</v>
      </c>
      <c r="AC298" s="35">
        <f ca="1">E298*(2/($AC$3+1))+IF(AC299=0,AVERAGE(E299:OFFSET(E299,$AC$3-1,0))*(1-(2/($AC$3+1))),AC299*(1-(2/($AC$3+1))))</f>
        <v>13.70727757749653</v>
      </c>
      <c r="AE298" s="7">
        <f t="shared" ca="1" si="218"/>
        <v>0</v>
      </c>
      <c r="AF298" s="7">
        <f t="shared" ca="1" si="198"/>
        <v>0</v>
      </c>
      <c r="AG298" s="7">
        <f t="shared" ca="1" si="199"/>
        <v>0</v>
      </c>
      <c r="AH298" s="7">
        <f t="shared" ca="1" si="227"/>
        <v>37</v>
      </c>
      <c r="AJ298" s="9">
        <f t="shared" ca="1" si="200"/>
        <v>0</v>
      </c>
      <c r="AK298" s="14">
        <f t="shared" ca="1" si="201"/>
        <v>0</v>
      </c>
      <c r="AL298" s="14">
        <f t="shared" ca="1" si="202"/>
        <v>0</v>
      </c>
      <c r="AM298" s="14"/>
      <c r="AN298" s="14"/>
      <c r="AO298" s="14">
        <f t="shared" ca="1" si="203"/>
        <v>0</v>
      </c>
      <c r="AP298" s="8"/>
      <c r="AQ298" s="8"/>
      <c r="AS298" s="8">
        <f t="shared" si="204"/>
        <v>0.19999999999999929</v>
      </c>
      <c r="AT298" s="14">
        <f t="shared" si="219"/>
        <v>0.19999999999999929</v>
      </c>
      <c r="AU298" s="14">
        <f t="shared" si="220"/>
        <v>0</v>
      </c>
      <c r="AV298" s="14">
        <f ca="1">IF(AV299=0,AVERAGE(AT298:OFFSET(AT298,$AZ$3-1,0)),(AV299*($AZ$3-1)+AT298)/$AZ$3)</f>
        <v>7.6864315023307705E-2</v>
      </c>
      <c r="AW298" s="14">
        <f ca="1">IF(AW299=0,AVERAGE(AU298:OFFSET(AU298,$AZ$3-1,0)),(AW299*($AZ$3-1)+AU298)/$AZ$3)</f>
        <v>4.0951232817852824E-2</v>
      </c>
      <c r="AX298" s="14">
        <f t="shared" ca="1" si="221"/>
        <v>1.8769719428275295</v>
      </c>
      <c r="AY298" s="14"/>
      <c r="AZ298" s="14">
        <f t="shared" ca="1" si="205"/>
        <v>65.241232105406439</v>
      </c>
      <c r="BB298" s="12">
        <f t="shared" ca="1" si="206"/>
        <v>0</v>
      </c>
      <c r="BC298" s="7">
        <f t="shared" ca="1" si="207"/>
        <v>0</v>
      </c>
      <c r="BD298" s="12">
        <f t="shared" ca="1" si="222"/>
        <v>0</v>
      </c>
      <c r="BE298" s="12">
        <f t="shared" ca="1" si="228"/>
        <v>37</v>
      </c>
      <c r="BF298" s="12"/>
      <c r="BG298" s="13">
        <f t="shared" ca="1" si="208"/>
        <v>0</v>
      </c>
      <c r="BH298" s="14">
        <f t="shared" ca="1" si="209"/>
        <v>0</v>
      </c>
      <c r="BI298" s="14">
        <f t="shared" ca="1" si="210"/>
        <v>0</v>
      </c>
      <c r="BJ298" s="12"/>
      <c r="BK298" s="12"/>
      <c r="BL298" s="14">
        <f t="shared" ca="1" si="211"/>
        <v>0</v>
      </c>
      <c r="BO298" s="17"/>
      <c r="BP298" s="8">
        <f t="shared" ca="1" si="212"/>
        <v>2.4600776866637863</v>
      </c>
      <c r="BR298" s="7">
        <f t="shared" ca="1" si="225"/>
        <v>0</v>
      </c>
      <c r="BS298" s="7">
        <f t="shared" ca="1" si="213"/>
        <v>0</v>
      </c>
      <c r="BT298" s="7">
        <f t="shared" ca="1" si="223"/>
        <v>0</v>
      </c>
      <c r="BU298" s="7">
        <f t="shared" ca="1" si="214"/>
        <v>37</v>
      </c>
      <c r="BW298" s="9">
        <f t="shared" ca="1" si="215"/>
        <v>0</v>
      </c>
      <c r="BX298" s="8">
        <f t="shared" ca="1" si="216"/>
        <v>0</v>
      </c>
      <c r="BY298" s="14">
        <f t="shared" ca="1" si="224"/>
        <v>0</v>
      </c>
      <c r="BZ298" s="12"/>
      <c r="CA298" s="12"/>
      <c r="CB298" s="14">
        <f t="shared" ca="1" si="193"/>
        <v>0</v>
      </c>
    </row>
    <row r="299" spans="1:80" s="7" customFormat="1" outlineLevel="1" x14ac:dyDescent="0.25">
      <c r="A299" s="6">
        <v>43811</v>
      </c>
      <c r="B299" s="8">
        <v>13.757999999999999</v>
      </c>
      <c r="C299" s="8">
        <v>14.076000000000001</v>
      </c>
      <c r="D299" s="8">
        <v>13.75</v>
      </c>
      <c r="E299" s="8">
        <v>14.044</v>
      </c>
      <c r="F299" s="8"/>
      <c r="G299" s="8"/>
      <c r="H299" s="8"/>
      <c r="I299" s="17"/>
      <c r="J299" s="14">
        <f ca="1">AVERAGE(E299:OFFSET(E299,$J$3-1,0))</f>
        <v>13.8028</v>
      </c>
      <c r="K299" s="14">
        <f ca="1">AVERAGE(E299:OFFSET(E299,$K$3-1,0))</f>
        <v>13.765133333333333</v>
      </c>
      <c r="M299" s="7">
        <f t="shared" ca="1" si="217"/>
        <v>0</v>
      </c>
      <c r="N299" s="7">
        <f t="shared" ca="1" si="194"/>
        <v>0</v>
      </c>
      <c r="O299" s="7">
        <f t="shared" ca="1" si="195"/>
        <v>0</v>
      </c>
      <c r="P299" s="7">
        <f t="shared" ca="1" si="226"/>
        <v>36</v>
      </c>
      <c r="R299" s="9">
        <f t="shared" ca="1" si="196"/>
        <v>0</v>
      </c>
      <c r="S299" s="14">
        <f t="shared" ca="1" si="197"/>
        <v>0</v>
      </c>
      <c r="T299" s="14"/>
      <c r="U299" s="8"/>
      <c r="V299" s="8"/>
      <c r="W299" s="8"/>
      <c r="AA299" s="17"/>
      <c r="AB299" s="14">
        <f ca="1">E299*(2/($AB$3+1))+IF(AB300=0,AVERAGE(E300:OFFSET(E300,$AB$3-1,0))*(1-(2/($AB$3+1))),AB300*(1-(2/($AB$3+1))))</f>
        <v>13.81907482693272</v>
      </c>
      <c r="AC299" s="35">
        <f ca="1">E299*(2/($AC$3+1))+IF(AC300=0,AVERAGE(E300:OFFSET(E300,$AC$3-1,0))*(1-(2/($AC$3+1))),AC300*(1-(2/($AC$3+1))))</f>
        <v>13.670262238013532</v>
      </c>
      <c r="AE299" s="7">
        <f t="shared" ca="1" si="218"/>
        <v>0</v>
      </c>
      <c r="AF299" s="7">
        <f t="shared" ca="1" si="198"/>
        <v>0</v>
      </c>
      <c r="AG299" s="7">
        <f t="shared" ca="1" si="199"/>
        <v>0</v>
      </c>
      <c r="AH299" s="7">
        <f t="shared" ca="1" si="227"/>
        <v>36</v>
      </c>
      <c r="AJ299" s="9">
        <f t="shared" ca="1" si="200"/>
        <v>0</v>
      </c>
      <c r="AK299" s="14">
        <f t="shared" ca="1" si="201"/>
        <v>0</v>
      </c>
      <c r="AL299" s="14">
        <f t="shared" ca="1" si="202"/>
        <v>0</v>
      </c>
      <c r="AM299" s="14"/>
      <c r="AN299" s="14"/>
      <c r="AO299" s="14">
        <f t="shared" ca="1" si="203"/>
        <v>0</v>
      </c>
      <c r="AP299" s="8"/>
      <c r="AQ299" s="8"/>
      <c r="AS299" s="8">
        <f t="shared" si="204"/>
        <v>0.3100000000000005</v>
      </c>
      <c r="AT299" s="14">
        <f t="shared" si="219"/>
        <v>0.3100000000000005</v>
      </c>
      <c r="AU299" s="14">
        <f t="shared" si="220"/>
        <v>0</v>
      </c>
      <c r="AV299" s="14">
        <f ca="1">IF(AV300=0,AVERAGE(AT299:OFFSET(AT299,$AZ$3-1,0)),(AV300*($AZ$3-1)+AT299)/$AZ$3)</f>
        <v>6.739233925586989E-2</v>
      </c>
      <c r="AW299" s="14">
        <f ca="1">IF(AW300=0,AVERAGE(AU299:OFFSET(AU299,$AZ$3-1,0)),(AW300*($AZ$3-1)+AU299)/$AZ$3)</f>
        <v>4.4101327649995345E-2</v>
      </c>
      <c r="AX299" s="14">
        <f t="shared" ca="1" si="221"/>
        <v>1.5281249533057313</v>
      </c>
      <c r="AY299" s="14"/>
      <c r="AZ299" s="14">
        <f t="shared" ca="1" si="205"/>
        <v>60.444993088952437</v>
      </c>
      <c r="BB299" s="12">
        <f t="shared" ca="1" si="206"/>
        <v>0</v>
      </c>
      <c r="BC299" s="7">
        <f t="shared" ca="1" si="207"/>
        <v>0</v>
      </c>
      <c r="BD299" s="12">
        <f t="shared" ca="1" si="222"/>
        <v>0</v>
      </c>
      <c r="BE299" s="12">
        <f t="shared" ca="1" si="228"/>
        <v>36</v>
      </c>
      <c r="BF299" s="12"/>
      <c r="BG299" s="13">
        <f t="shared" ca="1" si="208"/>
        <v>0</v>
      </c>
      <c r="BH299" s="14">
        <f t="shared" ca="1" si="209"/>
        <v>0</v>
      </c>
      <c r="BI299" s="14">
        <f t="shared" ca="1" si="210"/>
        <v>0</v>
      </c>
      <c r="BJ299" s="12"/>
      <c r="BK299" s="12"/>
      <c r="BL299" s="14">
        <f t="shared" ca="1" si="211"/>
        <v>0</v>
      </c>
      <c r="BO299" s="17"/>
      <c r="BP299" s="8">
        <f t="shared" ca="1" si="212"/>
        <v>1.6944243301955098</v>
      </c>
      <c r="BR299" s="7">
        <f t="shared" ca="1" si="225"/>
        <v>0</v>
      </c>
      <c r="BS299" s="7">
        <f t="shared" ca="1" si="213"/>
        <v>0</v>
      </c>
      <c r="BT299" s="7">
        <f t="shared" ca="1" si="223"/>
        <v>0</v>
      </c>
      <c r="BU299" s="7">
        <f t="shared" ca="1" si="214"/>
        <v>36</v>
      </c>
      <c r="BW299" s="9">
        <f t="shared" ca="1" si="215"/>
        <v>0</v>
      </c>
      <c r="BX299" s="8">
        <f t="shared" ca="1" si="216"/>
        <v>0</v>
      </c>
      <c r="BY299" s="14">
        <f t="shared" ca="1" si="224"/>
        <v>0</v>
      </c>
      <c r="BZ299" s="12"/>
      <c r="CA299" s="12"/>
      <c r="CB299" s="14">
        <f t="shared" ca="1" si="193"/>
        <v>0</v>
      </c>
    </row>
    <row r="300" spans="1:80" s="7" customFormat="1" outlineLevel="1" x14ac:dyDescent="0.25">
      <c r="A300" s="6">
        <v>43810</v>
      </c>
      <c r="B300" s="8">
        <v>13.686</v>
      </c>
      <c r="C300" s="8">
        <v>13.772</v>
      </c>
      <c r="D300" s="8">
        <v>13.686</v>
      </c>
      <c r="E300" s="8">
        <v>13.734</v>
      </c>
      <c r="F300" s="8"/>
      <c r="G300" s="8"/>
      <c r="H300" s="8"/>
      <c r="I300" s="17"/>
      <c r="J300" s="14">
        <f ca="1">AVERAGE(E300:OFFSET(E300,$J$3-1,0))</f>
        <v>13.706799999999998</v>
      </c>
      <c r="K300" s="14">
        <f ca="1">AVERAGE(E300:OFFSET(E300,$K$3-1,0))</f>
        <v>13.742800000000001</v>
      </c>
      <c r="M300" s="7">
        <f t="shared" ca="1" si="217"/>
        <v>0</v>
      </c>
      <c r="N300" s="7">
        <f t="shared" ca="1" si="194"/>
        <v>0</v>
      </c>
      <c r="O300" s="7">
        <f t="shared" ca="1" si="195"/>
        <v>0</v>
      </c>
      <c r="P300" s="7">
        <f t="shared" ca="1" si="226"/>
        <v>35</v>
      </c>
      <c r="R300" s="9">
        <f t="shared" ca="1" si="196"/>
        <v>0</v>
      </c>
      <c r="S300" s="14">
        <f t="shared" ca="1" si="197"/>
        <v>0</v>
      </c>
      <c r="T300" s="14"/>
      <c r="U300" s="8"/>
      <c r="V300" s="8"/>
      <c r="W300" s="8"/>
      <c r="AA300" s="17"/>
      <c r="AB300" s="14">
        <f ca="1">E300*(2/($AB$3+1))+IF(AB301=0,AVERAGE(E301:OFFSET(E301,$AB$3-1,0))*(1-(2/($AB$3+1))),AB301*(1-(2/($AB$3+1))))</f>
        <v>13.70661224039908</v>
      </c>
      <c r="AC300" s="35">
        <f ca="1">E300*(2/($AC$3+1))+IF(AC301=0,AVERAGE(E301:OFFSET(E301,$AC$3-1,0))*(1-(2/($AC$3+1))),AC301*(1-(2/($AC$3+1))))</f>
        <v>13.6444872199455</v>
      </c>
      <c r="AE300" s="7">
        <f t="shared" ca="1" si="218"/>
        <v>0</v>
      </c>
      <c r="AF300" s="7">
        <f t="shared" ca="1" si="198"/>
        <v>0</v>
      </c>
      <c r="AG300" s="7">
        <f t="shared" ca="1" si="199"/>
        <v>0</v>
      </c>
      <c r="AH300" s="7">
        <f t="shared" ca="1" si="227"/>
        <v>35</v>
      </c>
      <c r="AJ300" s="9">
        <f t="shared" ca="1" si="200"/>
        <v>0</v>
      </c>
      <c r="AK300" s="14">
        <f t="shared" ca="1" si="201"/>
        <v>0</v>
      </c>
      <c r="AL300" s="14">
        <f t="shared" ca="1" si="202"/>
        <v>0</v>
      </c>
      <c r="AM300" s="14"/>
      <c r="AN300" s="14"/>
      <c r="AO300" s="14">
        <f t="shared" ca="1" si="203"/>
        <v>0</v>
      </c>
      <c r="AP300" s="8"/>
      <c r="AQ300" s="8"/>
      <c r="AS300" s="8">
        <f t="shared" si="204"/>
        <v>9.9999999999997868E-3</v>
      </c>
      <c r="AT300" s="14">
        <f t="shared" si="219"/>
        <v>9.9999999999997868E-3</v>
      </c>
      <c r="AU300" s="14">
        <f t="shared" si="220"/>
        <v>0</v>
      </c>
      <c r="AV300" s="14">
        <f ca="1">IF(AV301=0,AVERAGE(AT300:OFFSET(AT300,$AZ$3-1,0)),(AV301*($AZ$3-1)+AT300)/$AZ$3)</f>
        <v>4.8730211506321383E-2</v>
      </c>
      <c r="AW300" s="14">
        <f ca="1">IF(AW301=0,AVERAGE(AU300:OFFSET(AU300,$AZ$3-1,0)),(AW301*($AZ$3-1)+AU300)/$AZ$3)</f>
        <v>4.7493737469225757E-2</v>
      </c>
      <c r="AX300" s="14">
        <f t="shared" ca="1" si="221"/>
        <v>1.0260344648154258</v>
      </c>
      <c r="AY300" s="14"/>
      <c r="AZ300" s="14">
        <f t="shared" ca="1" si="205"/>
        <v>50.642498073639572</v>
      </c>
      <c r="BB300" s="12">
        <f t="shared" ca="1" si="206"/>
        <v>0</v>
      </c>
      <c r="BC300" s="7">
        <f t="shared" ca="1" si="207"/>
        <v>0</v>
      </c>
      <c r="BD300" s="12">
        <f t="shared" ca="1" si="222"/>
        <v>0</v>
      </c>
      <c r="BE300" s="12">
        <f t="shared" ca="1" si="228"/>
        <v>35</v>
      </c>
      <c r="BF300" s="12"/>
      <c r="BG300" s="13">
        <f t="shared" ca="1" si="208"/>
        <v>0</v>
      </c>
      <c r="BH300" s="14">
        <f t="shared" ca="1" si="209"/>
        <v>0</v>
      </c>
      <c r="BI300" s="14">
        <f t="shared" ca="1" si="210"/>
        <v>0</v>
      </c>
      <c r="BJ300" s="12"/>
      <c r="BK300" s="12"/>
      <c r="BL300" s="14">
        <f t="shared" ca="1" si="211"/>
        <v>0</v>
      </c>
      <c r="BO300" s="17"/>
      <c r="BP300" s="8">
        <f t="shared" ca="1" si="212"/>
        <v>-1.1231101511879116</v>
      </c>
      <c r="BR300" s="7">
        <f t="shared" ca="1" si="225"/>
        <v>0</v>
      </c>
      <c r="BS300" s="7">
        <f t="shared" ca="1" si="213"/>
        <v>0</v>
      </c>
      <c r="BT300" s="7">
        <f t="shared" ca="1" si="223"/>
        <v>0</v>
      </c>
      <c r="BU300" s="7">
        <f t="shared" ca="1" si="214"/>
        <v>35</v>
      </c>
      <c r="BW300" s="9">
        <f t="shared" ca="1" si="215"/>
        <v>0</v>
      </c>
      <c r="BX300" s="8">
        <f t="shared" ca="1" si="216"/>
        <v>0</v>
      </c>
      <c r="BY300" s="14">
        <f t="shared" ca="1" si="224"/>
        <v>0</v>
      </c>
      <c r="BZ300" s="12"/>
      <c r="CA300" s="12"/>
      <c r="CB300" s="14">
        <f t="shared" ca="1" si="193"/>
        <v>0</v>
      </c>
    </row>
    <row r="301" spans="1:80" s="7" customFormat="1" outlineLevel="1" x14ac:dyDescent="0.25">
      <c r="A301" s="6">
        <v>43809</v>
      </c>
      <c r="B301" s="8">
        <v>13.676</v>
      </c>
      <c r="C301" s="8">
        <v>13.73</v>
      </c>
      <c r="D301" s="8">
        <v>13.598000000000001</v>
      </c>
      <c r="E301" s="8">
        <v>13.724</v>
      </c>
      <c r="F301" s="8"/>
      <c r="G301" s="8"/>
      <c r="H301" s="8"/>
      <c r="I301" s="17"/>
      <c r="J301" s="14">
        <f ca="1">AVERAGE(E301:OFFSET(E301,$J$3-1,0))</f>
        <v>13.676400000000001</v>
      </c>
      <c r="K301" s="14">
        <f ca="1">AVERAGE(E301:OFFSET(E301,$K$3-1,0))</f>
        <v>13.734266666666672</v>
      </c>
      <c r="M301" s="7">
        <f t="shared" ca="1" si="217"/>
        <v>0</v>
      </c>
      <c r="N301" s="7">
        <f t="shared" ca="1" si="194"/>
        <v>0</v>
      </c>
      <c r="O301" s="7">
        <f t="shared" ca="1" si="195"/>
        <v>0</v>
      </c>
      <c r="P301" s="7">
        <f t="shared" ca="1" si="226"/>
        <v>34</v>
      </c>
      <c r="R301" s="9">
        <f t="shared" ca="1" si="196"/>
        <v>0</v>
      </c>
      <c r="S301" s="14">
        <f t="shared" ca="1" si="197"/>
        <v>0</v>
      </c>
      <c r="T301" s="14"/>
      <c r="U301" s="8"/>
      <c r="V301" s="8"/>
      <c r="W301" s="8"/>
      <c r="AA301" s="17"/>
      <c r="AB301" s="14">
        <f ca="1">E301*(2/($AB$3+1))+IF(AB302=0,AVERAGE(E302:OFFSET(E302,$AB$3-1,0))*(1-(2/($AB$3+1))),AB302*(1-(2/($AB$3+1))))</f>
        <v>13.692918360598618</v>
      </c>
      <c r="AC301" s="35">
        <f ca="1">E301*(2/($AC$3+1))+IF(AC302=0,AVERAGE(E302:OFFSET(E302,$AC$3-1,0))*(1-(2/($AC$3+1))),AC302*(1-(2/($AC$3+1))))</f>
        <v>13.638313924769326</v>
      </c>
      <c r="AE301" s="7">
        <f t="shared" ca="1" si="218"/>
        <v>0</v>
      </c>
      <c r="AF301" s="7">
        <f t="shared" ca="1" si="198"/>
        <v>0</v>
      </c>
      <c r="AG301" s="7">
        <f t="shared" ca="1" si="199"/>
        <v>0</v>
      </c>
      <c r="AH301" s="7">
        <f t="shared" ca="1" si="227"/>
        <v>34</v>
      </c>
      <c r="AJ301" s="9">
        <f t="shared" ca="1" si="200"/>
        <v>0</v>
      </c>
      <c r="AK301" s="14">
        <f t="shared" ca="1" si="201"/>
        <v>0</v>
      </c>
      <c r="AL301" s="14">
        <f t="shared" ca="1" si="202"/>
        <v>0</v>
      </c>
      <c r="AM301" s="14"/>
      <c r="AN301" s="14"/>
      <c r="AO301" s="14">
        <f t="shared" ca="1" si="203"/>
        <v>0</v>
      </c>
      <c r="AP301" s="8"/>
      <c r="AQ301" s="8"/>
      <c r="AS301" s="8">
        <f t="shared" si="204"/>
        <v>-2.5999999999999801E-2</v>
      </c>
      <c r="AT301" s="14">
        <f t="shared" si="219"/>
        <v>0</v>
      </c>
      <c r="AU301" s="14">
        <f t="shared" si="220"/>
        <v>2.5999999999999801E-2</v>
      </c>
      <c r="AV301" s="14">
        <f ca="1">IF(AV302=0,AVERAGE(AT301:OFFSET(AT301,$AZ$3-1,0)),(AV302*($AZ$3-1)+AT301)/$AZ$3)</f>
        <v>5.1709458545269198E-2</v>
      </c>
      <c r="AW301" s="14">
        <f ca="1">IF(AW302=0,AVERAGE(AU301:OFFSET(AU301,$AZ$3-1,0)),(AW302*($AZ$3-1)+AU301)/$AZ$3)</f>
        <v>5.1147101889935431E-2</v>
      </c>
      <c r="AX301" s="14">
        <f t="shared" ca="1" si="221"/>
        <v>1.0109948879712465</v>
      </c>
      <c r="AY301" s="14"/>
      <c r="AZ301" s="14">
        <f t="shared" ca="1" si="205"/>
        <v>50.273369366501434</v>
      </c>
      <c r="BB301" s="12">
        <f t="shared" ca="1" si="206"/>
        <v>0</v>
      </c>
      <c r="BC301" s="7">
        <f t="shared" ca="1" si="207"/>
        <v>0</v>
      </c>
      <c r="BD301" s="12">
        <f t="shared" ca="1" si="222"/>
        <v>0</v>
      </c>
      <c r="BE301" s="12">
        <f t="shared" ca="1" si="228"/>
        <v>34</v>
      </c>
      <c r="BF301" s="12"/>
      <c r="BG301" s="13">
        <f t="shared" ca="1" si="208"/>
        <v>0</v>
      </c>
      <c r="BH301" s="14">
        <f t="shared" ca="1" si="209"/>
        <v>0</v>
      </c>
      <c r="BI301" s="14">
        <f t="shared" ca="1" si="210"/>
        <v>0</v>
      </c>
      <c r="BJ301" s="12"/>
      <c r="BK301" s="12"/>
      <c r="BL301" s="14">
        <f t="shared" ca="1" si="211"/>
        <v>0</v>
      </c>
      <c r="BO301" s="17"/>
      <c r="BP301" s="8">
        <f t="shared" ca="1" si="212"/>
        <v>-0.23262576330328466</v>
      </c>
      <c r="BR301" s="7">
        <f t="shared" ca="1" si="225"/>
        <v>0</v>
      </c>
      <c r="BS301" s="7">
        <f t="shared" ca="1" si="213"/>
        <v>0</v>
      </c>
      <c r="BT301" s="7">
        <f t="shared" ca="1" si="223"/>
        <v>0</v>
      </c>
      <c r="BU301" s="7">
        <f t="shared" ca="1" si="214"/>
        <v>34</v>
      </c>
      <c r="BW301" s="9">
        <f t="shared" ca="1" si="215"/>
        <v>0</v>
      </c>
      <c r="BX301" s="8">
        <f t="shared" ca="1" si="216"/>
        <v>0</v>
      </c>
      <c r="BY301" s="14">
        <f t="shared" ca="1" si="224"/>
        <v>0</v>
      </c>
      <c r="BZ301" s="12"/>
      <c r="CA301" s="12"/>
      <c r="CB301" s="14">
        <f t="shared" ca="1" si="193"/>
        <v>0</v>
      </c>
    </row>
    <row r="302" spans="1:80" s="7" customFormat="1" outlineLevel="1" x14ac:dyDescent="0.25">
      <c r="A302" s="6">
        <v>43808</v>
      </c>
      <c r="B302" s="8">
        <v>13.776</v>
      </c>
      <c r="C302" s="8">
        <v>13.821999999999999</v>
      </c>
      <c r="D302" s="8">
        <v>13.75</v>
      </c>
      <c r="E302" s="8">
        <v>13.75</v>
      </c>
      <c r="F302" s="8"/>
      <c r="G302" s="8"/>
      <c r="H302" s="8"/>
      <c r="I302" s="17"/>
      <c r="J302" s="14">
        <f ca="1">AVERAGE(E302:OFFSET(E302,$J$3-1,0))</f>
        <v>13.602</v>
      </c>
      <c r="K302" s="14">
        <f ca="1">AVERAGE(E302:OFFSET(E302,$K$3-1,0))</f>
        <v>13.733533333333336</v>
      </c>
      <c r="M302" s="7">
        <f t="shared" ca="1" si="217"/>
        <v>0</v>
      </c>
      <c r="N302" s="7">
        <f t="shared" ca="1" si="194"/>
        <v>0</v>
      </c>
      <c r="O302" s="7">
        <f t="shared" ca="1" si="195"/>
        <v>0</v>
      </c>
      <c r="P302" s="7">
        <f t="shared" ca="1" si="226"/>
        <v>33</v>
      </c>
      <c r="R302" s="9">
        <f t="shared" ca="1" si="196"/>
        <v>0</v>
      </c>
      <c r="S302" s="14">
        <f t="shared" ca="1" si="197"/>
        <v>0</v>
      </c>
      <c r="T302" s="14"/>
      <c r="U302" s="8"/>
      <c r="V302" s="8"/>
      <c r="W302" s="8"/>
      <c r="AA302" s="17"/>
      <c r="AB302" s="14">
        <f ca="1">E302*(2/($AB$3+1))+IF(AB303=0,AVERAGE(E303:OFFSET(E303,$AB$3-1,0))*(1-(2/($AB$3+1))),AB303*(1-(2/($AB$3+1))))</f>
        <v>13.677377540897925</v>
      </c>
      <c r="AC302" s="35">
        <f ca="1">E302*(2/($AC$3+1))+IF(AC303=0,AVERAGE(E303:OFFSET(E303,$AC$3-1,0))*(1-(2/($AC$3+1))),AC303*(1-(2/($AC$3+1))))</f>
        <v>13.632404540270658</v>
      </c>
      <c r="AE302" s="7">
        <f t="shared" ca="1" si="218"/>
        <v>0</v>
      </c>
      <c r="AF302" s="7">
        <f t="shared" ca="1" si="198"/>
        <v>0</v>
      </c>
      <c r="AG302" s="7">
        <f t="shared" ca="1" si="199"/>
        <v>0</v>
      </c>
      <c r="AH302" s="7">
        <f t="shared" ca="1" si="227"/>
        <v>33</v>
      </c>
      <c r="AJ302" s="9">
        <f t="shared" ca="1" si="200"/>
        <v>0</v>
      </c>
      <c r="AK302" s="14">
        <f t="shared" ca="1" si="201"/>
        <v>0</v>
      </c>
      <c r="AL302" s="14">
        <f t="shared" ca="1" si="202"/>
        <v>0</v>
      </c>
      <c r="AM302" s="14"/>
      <c r="AN302" s="14"/>
      <c r="AO302" s="14">
        <f t="shared" ca="1" si="203"/>
        <v>0</v>
      </c>
      <c r="AP302" s="8"/>
      <c r="AQ302" s="8"/>
      <c r="AS302" s="8">
        <f t="shared" si="204"/>
        <v>-1.2000000000000455E-2</v>
      </c>
      <c r="AT302" s="14">
        <f t="shared" si="219"/>
        <v>0</v>
      </c>
      <c r="AU302" s="14">
        <f t="shared" si="220"/>
        <v>1.2000000000000455E-2</v>
      </c>
      <c r="AV302" s="14">
        <f ca="1">IF(AV303=0,AVERAGE(AT302:OFFSET(AT302,$AZ$3-1,0)),(AV303*($AZ$3-1)+AT302)/$AZ$3)</f>
        <v>5.5687109202597597E-2</v>
      </c>
      <c r="AW302" s="14">
        <f ca="1">IF(AW303=0,AVERAGE(AU302:OFFSET(AU302,$AZ$3-1,0)),(AW303*($AZ$3-1)+AU302)/$AZ$3)</f>
        <v>5.3081494343007407E-2</v>
      </c>
      <c r="AX302" s="14">
        <f t="shared" ca="1" si="221"/>
        <v>1.049087066817542</v>
      </c>
      <c r="AY302" s="14"/>
      <c r="AZ302" s="14">
        <f t="shared" ca="1" si="205"/>
        <v>51.197778942936267</v>
      </c>
      <c r="BB302" s="12">
        <f t="shared" ca="1" si="206"/>
        <v>0</v>
      </c>
      <c r="BC302" s="7">
        <f t="shared" ca="1" si="207"/>
        <v>0</v>
      </c>
      <c r="BD302" s="12">
        <f t="shared" ca="1" si="222"/>
        <v>0</v>
      </c>
      <c r="BE302" s="12">
        <f t="shared" ca="1" si="228"/>
        <v>33</v>
      </c>
      <c r="BF302" s="12"/>
      <c r="BG302" s="13">
        <f t="shared" ca="1" si="208"/>
        <v>0</v>
      </c>
      <c r="BH302" s="14">
        <f t="shared" ca="1" si="209"/>
        <v>0</v>
      </c>
      <c r="BI302" s="14">
        <f t="shared" ca="1" si="210"/>
        <v>0</v>
      </c>
      <c r="BJ302" s="12"/>
      <c r="BK302" s="12"/>
      <c r="BL302" s="14">
        <f t="shared" ca="1" si="211"/>
        <v>0</v>
      </c>
      <c r="BO302" s="17"/>
      <c r="BP302" s="8">
        <f t="shared" ca="1" si="212"/>
        <v>0.98413631022327142</v>
      </c>
      <c r="BR302" s="7">
        <f t="shared" ca="1" si="225"/>
        <v>0</v>
      </c>
      <c r="BS302" s="7">
        <f t="shared" ca="1" si="213"/>
        <v>0</v>
      </c>
      <c r="BT302" s="7">
        <f t="shared" ca="1" si="223"/>
        <v>0</v>
      </c>
      <c r="BU302" s="7">
        <f t="shared" ca="1" si="214"/>
        <v>33</v>
      </c>
      <c r="BW302" s="9">
        <f t="shared" ca="1" si="215"/>
        <v>0</v>
      </c>
      <c r="BX302" s="8">
        <f t="shared" ca="1" si="216"/>
        <v>0</v>
      </c>
      <c r="BY302" s="14">
        <f t="shared" ca="1" si="224"/>
        <v>0</v>
      </c>
      <c r="BZ302" s="12"/>
      <c r="CA302" s="12"/>
      <c r="CB302" s="14">
        <f t="shared" ca="1" si="193"/>
        <v>0</v>
      </c>
    </row>
    <row r="303" spans="1:80" s="7" customFormat="1" outlineLevel="1" x14ac:dyDescent="0.25">
      <c r="A303" s="6">
        <v>43805</v>
      </c>
      <c r="B303" s="8">
        <v>13.638</v>
      </c>
      <c r="C303" s="8">
        <v>13.766</v>
      </c>
      <c r="D303" s="8">
        <v>13.616</v>
      </c>
      <c r="E303" s="8">
        <v>13.762</v>
      </c>
      <c r="F303" s="8"/>
      <c r="G303" s="8"/>
      <c r="H303" s="8"/>
      <c r="I303" s="17"/>
      <c r="J303" s="14">
        <f ca="1">AVERAGE(E303:OFFSET(E303,$J$3-1,0))</f>
        <v>13.561200000000003</v>
      </c>
      <c r="K303" s="14">
        <f ca="1">AVERAGE(E303:OFFSET(E303,$K$3-1,0))</f>
        <v>13.734133333333338</v>
      </c>
      <c r="M303" s="7">
        <f t="shared" ca="1" si="217"/>
        <v>0</v>
      </c>
      <c r="N303" s="7">
        <f t="shared" ca="1" si="194"/>
        <v>0</v>
      </c>
      <c r="O303" s="7">
        <f t="shared" ca="1" si="195"/>
        <v>0</v>
      </c>
      <c r="P303" s="7">
        <f t="shared" ca="1" si="226"/>
        <v>32</v>
      </c>
      <c r="R303" s="9">
        <f t="shared" ca="1" si="196"/>
        <v>0</v>
      </c>
      <c r="S303" s="14">
        <f t="shared" ca="1" si="197"/>
        <v>0</v>
      </c>
      <c r="T303" s="14"/>
      <c r="U303" s="8"/>
      <c r="V303" s="8"/>
      <c r="W303" s="8"/>
      <c r="AA303" s="17"/>
      <c r="AB303" s="14">
        <f ca="1">E303*(2/($AB$3+1))+IF(AB304=0,AVERAGE(E304:OFFSET(E304,$AB$3-1,0))*(1-(2/($AB$3+1))),AB304*(1-(2/($AB$3+1))))</f>
        <v>13.641066311346888</v>
      </c>
      <c r="AC303" s="35">
        <f ca="1">E303*(2/($AC$3+1))+IF(AC304=0,AVERAGE(E304:OFFSET(E304,$AC$3-1,0))*(1-(2/($AC$3+1))),AC304*(1-(2/($AC$3+1))))</f>
        <v>13.624294508565185</v>
      </c>
      <c r="AE303" s="7">
        <f t="shared" ca="1" si="218"/>
        <v>0</v>
      </c>
      <c r="AF303" s="7">
        <f t="shared" ca="1" si="198"/>
        <v>0</v>
      </c>
      <c r="AG303" s="7">
        <f t="shared" ca="1" si="199"/>
        <v>0</v>
      </c>
      <c r="AH303" s="7">
        <f t="shared" ca="1" si="227"/>
        <v>32</v>
      </c>
      <c r="AJ303" s="9">
        <f t="shared" ca="1" si="200"/>
        <v>0</v>
      </c>
      <c r="AK303" s="14">
        <f t="shared" ca="1" si="201"/>
        <v>0</v>
      </c>
      <c r="AL303" s="14">
        <f t="shared" ca="1" si="202"/>
        <v>0</v>
      </c>
      <c r="AM303" s="14"/>
      <c r="AN303" s="14"/>
      <c r="AO303" s="14">
        <f t="shared" ca="1" si="203"/>
        <v>0</v>
      </c>
      <c r="AP303" s="8"/>
      <c r="AQ303" s="8"/>
      <c r="AS303" s="8">
        <f t="shared" si="204"/>
        <v>0.1980000000000004</v>
      </c>
      <c r="AT303" s="14">
        <f t="shared" si="219"/>
        <v>0.1980000000000004</v>
      </c>
      <c r="AU303" s="14">
        <f t="shared" si="220"/>
        <v>0</v>
      </c>
      <c r="AV303" s="14">
        <f ca="1">IF(AV304=0,AVERAGE(AT303:OFFSET(AT303,$AZ$3-1,0)),(AV304*($AZ$3-1)+AT303)/$AZ$3)</f>
        <v>5.9970732987412796E-2</v>
      </c>
      <c r="AW303" s="14">
        <f ca="1">IF(AW304=0,AVERAGE(AU303:OFFSET(AU303,$AZ$3-1,0)),(AW304*($AZ$3-1)+AU303)/$AZ$3)</f>
        <v>5.6241609292469484E-2</v>
      </c>
      <c r="AX303" s="14">
        <f t="shared" ca="1" si="221"/>
        <v>1.066305423010764</v>
      </c>
      <c r="AY303" s="14"/>
      <c r="AZ303" s="14">
        <f t="shared" ca="1" si="205"/>
        <v>51.604443909220159</v>
      </c>
      <c r="BB303" s="12">
        <f t="shared" ca="1" si="206"/>
        <v>0</v>
      </c>
      <c r="BC303" s="7">
        <f t="shared" ca="1" si="207"/>
        <v>0</v>
      </c>
      <c r="BD303" s="12">
        <f t="shared" ca="1" si="222"/>
        <v>0</v>
      </c>
      <c r="BE303" s="12">
        <f t="shared" ca="1" si="228"/>
        <v>32</v>
      </c>
      <c r="BF303" s="12"/>
      <c r="BG303" s="13">
        <f t="shared" ca="1" si="208"/>
        <v>0</v>
      </c>
      <c r="BH303" s="14">
        <f t="shared" ca="1" si="209"/>
        <v>0</v>
      </c>
      <c r="BI303" s="14">
        <f t="shared" ca="1" si="210"/>
        <v>0</v>
      </c>
      <c r="BJ303" s="12"/>
      <c r="BK303" s="12"/>
      <c r="BL303" s="14">
        <f t="shared" ca="1" si="211"/>
        <v>0</v>
      </c>
      <c r="BO303" s="17"/>
      <c r="BP303" s="8">
        <f t="shared" ca="1" si="212"/>
        <v>0.76145848586910425</v>
      </c>
      <c r="BR303" s="7">
        <f t="shared" ca="1" si="225"/>
        <v>0</v>
      </c>
      <c r="BS303" s="7">
        <f t="shared" ca="1" si="213"/>
        <v>0</v>
      </c>
      <c r="BT303" s="7">
        <f t="shared" ca="1" si="223"/>
        <v>0</v>
      </c>
      <c r="BU303" s="7">
        <f t="shared" ca="1" si="214"/>
        <v>32</v>
      </c>
      <c r="BW303" s="9">
        <f t="shared" ca="1" si="215"/>
        <v>0</v>
      </c>
      <c r="BX303" s="8">
        <f t="shared" ca="1" si="216"/>
        <v>0</v>
      </c>
      <c r="BY303" s="14">
        <f t="shared" ca="1" si="224"/>
        <v>0</v>
      </c>
      <c r="BZ303" s="12"/>
      <c r="CA303" s="12"/>
      <c r="CB303" s="14">
        <f t="shared" ca="1" si="193"/>
        <v>0</v>
      </c>
    </row>
    <row r="304" spans="1:80" s="7" customFormat="1" outlineLevel="1" x14ac:dyDescent="0.25">
      <c r="A304" s="6">
        <v>43804</v>
      </c>
      <c r="B304" s="8">
        <v>13.667999999999999</v>
      </c>
      <c r="C304" s="8">
        <v>13.683999999999999</v>
      </c>
      <c r="D304" s="8">
        <v>13.56</v>
      </c>
      <c r="E304" s="8">
        <v>13.564</v>
      </c>
      <c r="F304" s="8"/>
      <c r="G304" s="8"/>
      <c r="H304" s="8"/>
      <c r="I304" s="17"/>
      <c r="J304" s="14">
        <f ca="1">AVERAGE(E304:OFFSET(E304,$J$3-1,0))</f>
        <v>13.555200000000003</v>
      </c>
      <c r="K304" s="14">
        <f ca="1">AVERAGE(E304:OFFSET(E304,$K$3-1,0))</f>
        <v>13.736733333333335</v>
      </c>
      <c r="M304" s="7">
        <f t="shared" ca="1" si="217"/>
        <v>0</v>
      </c>
      <c r="N304" s="7">
        <f t="shared" ca="1" si="194"/>
        <v>0</v>
      </c>
      <c r="O304" s="7">
        <f t="shared" ca="1" si="195"/>
        <v>0</v>
      </c>
      <c r="P304" s="7">
        <f t="shared" ca="1" si="226"/>
        <v>31</v>
      </c>
      <c r="R304" s="9">
        <f t="shared" ca="1" si="196"/>
        <v>0</v>
      </c>
      <c r="S304" s="14">
        <f t="shared" ca="1" si="197"/>
        <v>0</v>
      </c>
      <c r="T304" s="14"/>
      <c r="U304" s="8"/>
      <c r="V304" s="8"/>
      <c r="W304" s="8"/>
      <c r="AA304" s="17"/>
      <c r="AB304" s="14">
        <f ca="1">E304*(2/($AB$3+1))+IF(AB305=0,AVERAGE(E305:OFFSET(E305,$AB$3-1,0))*(1-(2/($AB$3+1))),AB305*(1-(2/($AB$3+1))))</f>
        <v>13.580599467020331</v>
      </c>
      <c r="AC304" s="35">
        <f ca="1">E304*(2/($AC$3+1))+IF(AC305=0,AVERAGE(E305:OFFSET(E305,$AC$3-1,0))*(1-(2/($AC$3+1))),AC305*(1-(2/($AC$3+1))))</f>
        <v>13.614797578121404</v>
      </c>
      <c r="AE304" s="7">
        <f t="shared" ca="1" si="218"/>
        <v>0</v>
      </c>
      <c r="AF304" s="7">
        <f t="shared" ca="1" si="198"/>
        <v>0</v>
      </c>
      <c r="AG304" s="7">
        <f t="shared" ca="1" si="199"/>
        <v>0</v>
      </c>
      <c r="AH304" s="7">
        <f t="shared" ca="1" si="227"/>
        <v>31</v>
      </c>
      <c r="AJ304" s="9">
        <f t="shared" ca="1" si="200"/>
        <v>0</v>
      </c>
      <c r="AK304" s="14">
        <f t="shared" ca="1" si="201"/>
        <v>0</v>
      </c>
      <c r="AL304" s="14">
        <f t="shared" ca="1" si="202"/>
        <v>0</v>
      </c>
      <c r="AM304" s="14"/>
      <c r="AN304" s="14"/>
      <c r="AO304" s="14">
        <f t="shared" ca="1" si="203"/>
        <v>0</v>
      </c>
      <c r="AP304" s="8"/>
      <c r="AQ304" s="8"/>
      <c r="AS304" s="8">
        <f t="shared" si="204"/>
        <v>-1.8000000000000682E-2</v>
      </c>
      <c r="AT304" s="14">
        <f t="shared" si="219"/>
        <v>0</v>
      </c>
      <c r="AU304" s="14">
        <f t="shared" si="220"/>
        <v>1.8000000000000682E-2</v>
      </c>
      <c r="AV304" s="14">
        <f ca="1">IF(AV305=0,AVERAGE(AT304:OFFSET(AT304,$AZ$3-1,0)),(AV305*($AZ$3-1)+AT304)/$AZ$3)</f>
        <v>4.9353097063367594E-2</v>
      </c>
      <c r="AW304" s="14">
        <f ca="1">IF(AW305=0,AVERAGE(AU304:OFFSET(AU304,$AZ$3-1,0)),(AW305*($AZ$3-1)+AU304)/$AZ$3)</f>
        <v>6.0567886930351755E-2</v>
      </c>
      <c r="AX304" s="14">
        <f t="shared" ca="1" si="221"/>
        <v>0.81483934085598408</v>
      </c>
      <c r="AY304" s="14"/>
      <c r="AZ304" s="14">
        <f t="shared" ca="1" si="205"/>
        <v>44.898703841831988</v>
      </c>
      <c r="BB304" s="12">
        <f t="shared" ca="1" si="206"/>
        <v>0</v>
      </c>
      <c r="BC304" s="7">
        <f t="shared" ca="1" si="207"/>
        <v>0</v>
      </c>
      <c r="BD304" s="12">
        <f t="shared" ca="1" si="222"/>
        <v>0</v>
      </c>
      <c r="BE304" s="12">
        <f t="shared" ca="1" si="228"/>
        <v>31</v>
      </c>
      <c r="BF304" s="12"/>
      <c r="BG304" s="13">
        <f t="shared" ca="1" si="208"/>
        <v>0</v>
      </c>
      <c r="BH304" s="14">
        <f t="shared" ca="1" si="209"/>
        <v>0</v>
      </c>
      <c r="BI304" s="14">
        <f t="shared" ca="1" si="210"/>
        <v>0</v>
      </c>
      <c r="BJ304" s="12"/>
      <c r="BK304" s="12"/>
      <c r="BL304" s="14">
        <f t="shared" ca="1" si="211"/>
        <v>0</v>
      </c>
      <c r="BO304" s="17"/>
      <c r="BP304" s="8">
        <f t="shared" ca="1" si="212"/>
        <v>-1.1081948089822102</v>
      </c>
      <c r="BR304" s="7">
        <f t="shared" ca="1" si="225"/>
        <v>0</v>
      </c>
      <c r="BS304" s="7">
        <f t="shared" ca="1" si="213"/>
        <v>0</v>
      </c>
      <c r="BT304" s="7">
        <f t="shared" ca="1" si="223"/>
        <v>0</v>
      </c>
      <c r="BU304" s="7">
        <f t="shared" ca="1" si="214"/>
        <v>31</v>
      </c>
      <c r="BW304" s="9">
        <f t="shared" ca="1" si="215"/>
        <v>0</v>
      </c>
      <c r="BX304" s="8">
        <f t="shared" ca="1" si="216"/>
        <v>0</v>
      </c>
      <c r="BY304" s="14">
        <f t="shared" ca="1" si="224"/>
        <v>0</v>
      </c>
      <c r="BZ304" s="12"/>
      <c r="CA304" s="12"/>
      <c r="CB304" s="14">
        <f t="shared" ca="1" si="193"/>
        <v>0</v>
      </c>
    </row>
    <row r="305" spans="1:80" s="7" customFormat="1" outlineLevel="1" x14ac:dyDescent="0.25">
      <c r="A305" s="6">
        <v>43803</v>
      </c>
      <c r="B305" s="8">
        <v>13.42</v>
      </c>
      <c r="C305" s="8">
        <v>13.582000000000001</v>
      </c>
      <c r="D305" s="8">
        <v>13.388</v>
      </c>
      <c r="E305" s="8">
        <v>13.582000000000001</v>
      </c>
      <c r="F305" s="8"/>
      <c r="G305" s="8"/>
      <c r="H305" s="8"/>
      <c r="I305" s="17"/>
      <c r="J305" s="14">
        <f ca="1">AVERAGE(E305:OFFSET(E305,$J$3-1,0))</f>
        <v>13.610400000000002</v>
      </c>
      <c r="K305" s="14">
        <f ca="1">AVERAGE(E305:OFFSET(E305,$K$3-1,0))</f>
        <v>13.744733333333334</v>
      </c>
      <c r="M305" s="7">
        <f t="shared" ca="1" si="217"/>
        <v>0</v>
      </c>
      <c r="N305" s="7">
        <f t="shared" ca="1" si="194"/>
        <v>0</v>
      </c>
      <c r="O305" s="7">
        <f t="shared" ca="1" si="195"/>
        <v>0</v>
      </c>
      <c r="P305" s="7">
        <f t="shared" ca="1" si="226"/>
        <v>30</v>
      </c>
      <c r="R305" s="9">
        <f t="shared" ca="1" si="196"/>
        <v>0</v>
      </c>
      <c r="S305" s="14">
        <f t="shared" ca="1" si="197"/>
        <v>0</v>
      </c>
      <c r="T305" s="14"/>
      <c r="U305" s="8"/>
      <c r="V305" s="8"/>
      <c r="W305" s="8"/>
      <c r="AA305" s="17"/>
      <c r="AB305" s="14">
        <f ca="1">E305*(2/($AB$3+1))+IF(AB306=0,AVERAGE(E306:OFFSET(E306,$AB$3-1,0))*(1-(2/($AB$3+1))),AB306*(1-(2/($AB$3+1))))</f>
        <v>13.588899200530495</v>
      </c>
      <c r="AC305" s="35">
        <f ca="1">E305*(2/($AC$3+1))+IF(AC306=0,AVERAGE(E306:OFFSET(E306,$AC$3-1,0))*(1-(2/($AC$3+1))),AC306*(1-(2/($AC$3+1))))</f>
        <v>13.618300859371157</v>
      </c>
      <c r="AE305" s="7">
        <f t="shared" ca="1" si="218"/>
        <v>0</v>
      </c>
      <c r="AF305" s="7">
        <f t="shared" ca="1" si="198"/>
        <v>0</v>
      </c>
      <c r="AG305" s="7">
        <f t="shared" ca="1" si="199"/>
        <v>0</v>
      </c>
      <c r="AH305" s="7">
        <f t="shared" ca="1" si="227"/>
        <v>30</v>
      </c>
      <c r="AJ305" s="9">
        <f t="shared" ca="1" si="200"/>
        <v>0</v>
      </c>
      <c r="AK305" s="14">
        <f t="shared" ca="1" si="201"/>
        <v>0</v>
      </c>
      <c r="AL305" s="14">
        <f t="shared" ca="1" si="202"/>
        <v>0</v>
      </c>
      <c r="AM305" s="14"/>
      <c r="AN305" s="14"/>
      <c r="AO305" s="14">
        <f t="shared" ca="1" si="203"/>
        <v>0</v>
      </c>
      <c r="AP305" s="8"/>
      <c r="AQ305" s="8"/>
      <c r="AS305" s="8">
        <f t="shared" si="204"/>
        <v>0.23000000000000043</v>
      </c>
      <c r="AT305" s="14">
        <f t="shared" si="219"/>
        <v>0.23000000000000043</v>
      </c>
      <c r="AU305" s="14">
        <f t="shared" si="220"/>
        <v>0</v>
      </c>
      <c r="AV305" s="14">
        <f ca="1">IF(AV306=0,AVERAGE(AT305:OFFSET(AT305,$AZ$3-1,0)),(AV306*($AZ$3-1)+AT305)/$AZ$3)</f>
        <v>5.3149489145165103E-2</v>
      </c>
      <c r="AW305" s="14">
        <f ca="1">IF(AW306=0,AVERAGE(AU305:OFFSET(AU305,$AZ$3-1,0)),(AW306*($AZ$3-1)+AU305)/$AZ$3)</f>
        <v>6.3842339771147991E-2</v>
      </c>
      <c r="AX305" s="14">
        <f t="shared" ca="1" si="221"/>
        <v>0.83251161119230688</v>
      </c>
      <c r="AY305" s="14"/>
      <c r="AZ305" s="14">
        <f t="shared" ca="1" si="205"/>
        <v>45.430086560305107</v>
      </c>
      <c r="BB305" s="12">
        <f t="shared" ca="1" si="206"/>
        <v>0</v>
      </c>
      <c r="BC305" s="7">
        <f t="shared" ca="1" si="207"/>
        <v>0</v>
      </c>
      <c r="BD305" s="12">
        <f t="shared" ca="1" si="222"/>
        <v>0</v>
      </c>
      <c r="BE305" s="12">
        <f t="shared" ca="1" si="228"/>
        <v>30</v>
      </c>
      <c r="BF305" s="12"/>
      <c r="BG305" s="13">
        <f t="shared" ca="1" si="208"/>
        <v>0</v>
      </c>
      <c r="BH305" s="14">
        <f t="shared" ca="1" si="209"/>
        <v>0</v>
      </c>
      <c r="BI305" s="14">
        <f t="shared" ca="1" si="210"/>
        <v>0</v>
      </c>
      <c r="BJ305" s="12"/>
      <c r="BK305" s="12"/>
      <c r="BL305" s="14">
        <f t="shared" ca="1" si="211"/>
        <v>0</v>
      </c>
      <c r="BO305" s="17"/>
      <c r="BP305" s="8">
        <f t="shared" ca="1" si="212"/>
        <v>-0.7599006283793619</v>
      </c>
      <c r="BR305" s="7">
        <f t="shared" ca="1" si="225"/>
        <v>0</v>
      </c>
      <c r="BS305" s="7">
        <f t="shared" ca="1" si="213"/>
        <v>0</v>
      </c>
      <c r="BT305" s="7">
        <f t="shared" ca="1" si="223"/>
        <v>0</v>
      </c>
      <c r="BU305" s="7">
        <f t="shared" ca="1" si="214"/>
        <v>30</v>
      </c>
      <c r="BW305" s="9">
        <f t="shared" ca="1" si="215"/>
        <v>0</v>
      </c>
      <c r="BX305" s="8">
        <f t="shared" ca="1" si="216"/>
        <v>0</v>
      </c>
      <c r="BY305" s="14">
        <f t="shared" ca="1" si="224"/>
        <v>0</v>
      </c>
      <c r="BZ305" s="12"/>
      <c r="CA305" s="12"/>
      <c r="CB305" s="14">
        <f t="shared" ca="1" si="193"/>
        <v>0</v>
      </c>
    </row>
    <row r="306" spans="1:80" s="7" customFormat="1" outlineLevel="1" x14ac:dyDescent="0.25">
      <c r="A306" s="6">
        <v>43802</v>
      </c>
      <c r="B306" s="8">
        <v>13.624000000000001</v>
      </c>
      <c r="C306" s="8">
        <v>13.624000000000001</v>
      </c>
      <c r="D306" s="8">
        <v>13.326000000000001</v>
      </c>
      <c r="E306" s="8">
        <v>13.352</v>
      </c>
      <c r="F306" s="8"/>
      <c r="G306" s="8"/>
      <c r="H306" s="8"/>
      <c r="I306" s="17"/>
      <c r="J306" s="14">
        <f ca="1">AVERAGE(E306:OFFSET(E306,$J$3-1,0))</f>
        <v>13.6744</v>
      </c>
      <c r="K306" s="14">
        <f ca="1">AVERAGE(E306:OFFSET(E306,$K$3-1,0))</f>
        <v>13.751466666666667</v>
      </c>
      <c r="M306" s="7">
        <f t="shared" ca="1" si="217"/>
        <v>0</v>
      </c>
      <c r="N306" s="7">
        <f t="shared" ca="1" si="194"/>
        <v>0</v>
      </c>
      <c r="O306" s="7">
        <f t="shared" ca="1" si="195"/>
        <v>0</v>
      </c>
      <c r="P306" s="7">
        <f t="shared" ca="1" si="226"/>
        <v>29</v>
      </c>
      <c r="R306" s="9">
        <f t="shared" ca="1" si="196"/>
        <v>0</v>
      </c>
      <c r="S306" s="14">
        <f t="shared" ca="1" si="197"/>
        <v>0</v>
      </c>
      <c r="T306" s="14"/>
      <c r="U306" s="8"/>
      <c r="V306" s="8"/>
      <c r="W306" s="8"/>
      <c r="AA306" s="17"/>
      <c r="AB306" s="14">
        <f ca="1">E306*(2/($AB$3+1))+IF(AB307=0,AVERAGE(E307:OFFSET(E307,$AB$3-1,0))*(1-(2/($AB$3+1))),AB307*(1-(2/($AB$3+1))))</f>
        <v>13.592348800795742</v>
      </c>
      <c r="AC306" s="35">
        <f ca="1">E306*(2/($AC$3+1))+IF(AC307=0,AVERAGE(E307:OFFSET(E307,$AC$3-1,0))*(1-(2/($AC$3+1))),AC307*(1-(2/($AC$3+1))))</f>
        <v>13.620804366913994</v>
      </c>
      <c r="AE306" s="7">
        <f t="shared" ca="1" si="218"/>
        <v>0</v>
      </c>
      <c r="AF306" s="7">
        <f t="shared" ca="1" si="198"/>
        <v>1</v>
      </c>
      <c r="AG306" s="7">
        <f t="shared" ca="1" si="199"/>
        <v>0</v>
      </c>
      <c r="AH306" s="7">
        <f t="shared" ca="1" si="227"/>
        <v>29</v>
      </c>
      <c r="AJ306" s="9">
        <f t="shared" ca="1" si="200"/>
        <v>0</v>
      </c>
      <c r="AK306" s="14">
        <f t="shared" ca="1" si="201"/>
        <v>0</v>
      </c>
      <c r="AL306" s="14">
        <f t="shared" ca="1" si="202"/>
        <v>0</v>
      </c>
      <c r="AM306" s="14"/>
      <c r="AN306" s="14"/>
      <c r="AO306" s="14">
        <f t="shared" ca="1" si="203"/>
        <v>0</v>
      </c>
      <c r="AP306" s="8"/>
      <c r="AQ306" s="8"/>
      <c r="AS306" s="8">
        <f t="shared" si="204"/>
        <v>-0.19399999999999906</v>
      </c>
      <c r="AT306" s="14">
        <f t="shared" si="219"/>
        <v>0</v>
      </c>
      <c r="AU306" s="14">
        <f t="shared" si="220"/>
        <v>0.19399999999999906</v>
      </c>
      <c r="AV306" s="14">
        <f ca="1">IF(AV307=0,AVERAGE(AT306:OFFSET(AT306,$AZ$3-1,0)),(AV307*($AZ$3-1)+AT306)/$AZ$3)</f>
        <v>3.9545603694793152E-2</v>
      </c>
      <c r="AW306" s="14">
        <f ca="1">IF(AW307=0,AVERAGE(AU306:OFFSET(AU306,$AZ$3-1,0)),(AW307*($AZ$3-1)+AU306)/$AZ$3)</f>
        <v>6.8753288984313224E-2</v>
      </c>
      <c r="AX306" s="14">
        <f t="shared" ca="1" si="221"/>
        <v>0.57518126447472051</v>
      </c>
      <c r="AY306" s="14"/>
      <c r="AZ306" s="14">
        <f t="shared" ca="1" si="205"/>
        <v>36.515242876922329</v>
      </c>
      <c r="BB306" s="12">
        <f t="shared" ca="1" si="206"/>
        <v>0</v>
      </c>
      <c r="BC306" s="7">
        <f t="shared" ca="1" si="207"/>
        <v>0</v>
      </c>
      <c r="BD306" s="12">
        <f t="shared" ca="1" si="222"/>
        <v>0</v>
      </c>
      <c r="BE306" s="12">
        <f t="shared" ca="1" si="228"/>
        <v>29</v>
      </c>
      <c r="BF306" s="12"/>
      <c r="BG306" s="13">
        <f t="shared" ca="1" si="208"/>
        <v>0</v>
      </c>
      <c r="BH306" s="14">
        <f t="shared" ca="1" si="209"/>
        <v>0</v>
      </c>
      <c r="BI306" s="14">
        <f t="shared" ca="1" si="210"/>
        <v>0</v>
      </c>
      <c r="BJ306" s="12"/>
      <c r="BK306" s="12"/>
      <c r="BL306" s="14">
        <f t="shared" ca="1" si="211"/>
        <v>0</v>
      </c>
      <c r="BO306" s="17"/>
      <c r="BP306" s="8">
        <f t="shared" ca="1" si="212"/>
        <v>-2.6396383257984546</v>
      </c>
      <c r="BR306" s="7">
        <f t="shared" ca="1" si="225"/>
        <v>0</v>
      </c>
      <c r="BS306" s="7">
        <f t="shared" ca="1" si="213"/>
        <v>0</v>
      </c>
      <c r="BT306" s="7">
        <f t="shared" ca="1" si="223"/>
        <v>0</v>
      </c>
      <c r="BU306" s="7">
        <f t="shared" ca="1" si="214"/>
        <v>29</v>
      </c>
      <c r="BW306" s="9">
        <f t="shared" ca="1" si="215"/>
        <v>0</v>
      </c>
      <c r="BX306" s="8">
        <f t="shared" ca="1" si="216"/>
        <v>0</v>
      </c>
      <c r="BY306" s="14">
        <f t="shared" ca="1" si="224"/>
        <v>0</v>
      </c>
      <c r="BZ306" s="12"/>
      <c r="CA306" s="12"/>
      <c r="CB306" s="14">
        <f t="shared" ca="1" si="193"/>
        <v>0</v>
      </c>
    </row>
    <row r="307" spans="1:80" s="7" customFormat="1" outlineLevel="1" x14ac:dyDescent="0.25">
      <c r="A307" s="6">
        <v>43801</v>
      </c>
      <c r="B307" s="8">
        <v>13.78</v>
      </c>
      <c r="C307" s="8">
        <v>13.86</v>
      </c>
      <c r="D307" s="8">
        <v>13.523999999999999</v>
      </c>
      <c r="E307" s="8">
        <v>13.545999999999999</v>
      </c>
      <c r="F307" s="8"/>
      <c r="G307" s="8"/>
      <c r="H307" s="8"/>
      <c r="I307" s="17"/>
      <c r="J307" s="14">
        <f ca="1">AVERAGE(E307:OFFSET(E307,$J$3-1,0))</f>
        <v>13.766</v>
      </c>
      <c r="K307" s="14">
        <f ca="1">AVERAGE(E307:OFFSET(E307,$K$3-1,0))</f>
        <v>13.766399999999999</v>
      </c>
      <c r="M307" s="7">
        <f t="shared" ca="1" si="217"/>
        <v>0</v>
      </c>
      <c r="N307" s="7">
        <f t="shared" ca="1" si="194"/>
        <v>1</v>
      </c>
      <c r="O307" s="7">
        <f t="shared" ca="1" si="195"/>
        <v>0</v>
      </c>
      <c r="P307" s="7">
        <f t="shared" ca="1" si="226"/>
        <v>28</v>
      </c>
      <c r="R307" s="9">
        <f t="shared" ca="1" si="196"/>
        <v>0</v>
      </c>
      <c r="S307" s="14">
        <f t="shared" ca="1" si="197"/>
        <v>0</v>
      </c>
      <c r="T307" s="14"/>
      <c r="U307" s="8"/>
      <c r="V307" s="8"/>
      <c r="W307" s="8"/>
      <c r="AA307" s="17"/>
      <c r="AB307" s="14">
        <f ca="1">E307*(2/($AB$3+1))+IF(AB308=0,AVERAGE(E308:OFFSET(E308,$AB$3-1,0))*(1-(2/($AB$3+1))),AB308*(1-(2/($AB$3+1))))</f>
        <v>13.71252320119361</v>
      </c>
      <c r="AC307" s="35">
        <f ca="1">E307*(2/($AC$3+1))+IF(AC308=0,AVERAGE(E308:OFFSET(E308,$AC$3-1,0))*(1-(2/($AC$3+1))),AC308*(1-(2/($AC$3+1))))</f>
        <v>13.639342599114959</v>
      </c>
      <c r="AE307" s="7">
        <f t="shared" ca="1" si="218"/>
        <v>0</v>
      </c>
      <c r="AF307" s="7">
        <f t="shared" ca="1" si="198"/>
        <v>0</v>
      </c>
      <c r="AG307" s="7">
        <f t="shared" ca="1" si="199"/>
        <v>0</v>
      </c>
      <c r="AH307" s="7">
        <f t="shared" ca="1" si="227"/>
        <v>28</v>
      </c>
      <c r="AJ307" s="9">
        <f t="shared" ca="1" si="200"/>
        <v>0</v>
      </c>
      <c r="AK307" s="14">
        <f t="shared" ca="1" si="201"/>
        <v>0</v>
      </c>
      <c r="AL307" s="14">
        <f t="shared" ca="1" si="202"/>
        <v>0</v>
      </c>
      <c r="AM307" s="14"/>
      <c r="AN307" s="14"/>
      <c r="AO307" s="14">
        <f t="shared" ca="1" si="203"/>
        <v>0</v>
      </c>
      <c r="AP307" s="8"/>
      <c r="AQ307" s="8"/>
      <c r="AS307" s="8">
        <f t="shared" si="204"/>
        <v>-0.18599999999999994</v>
      </c>
      <c r="AT307" s="14">
        <f t="shared" si="219"/>
        <v>0</v>
      </c>
      <c r="AU307" s="14">
        <f t="shared" si="220"/>
        <v>0.18599999999999994</v>
      </c>
      <c r="AV307" s="14">
        <f ca="1">IF(AV308=0,AVERAGE(AT307:OFFSET(AT307,$AZ$3-1,0)),(AV308*($AZ$3-1)+AT307)/$AZ$3)</f>
        <v>4.2587573209777241E-2</v>
      </c>
      <c r="AW307" s="14">
        <f ca="1">IF(AW308=0,AVERAGE(AU307:OFFSET(AU307,$AZ$3-1,0)),(AW308*($AZ$3-1)+AU307)/$AZ$3)</f>
        <v>5.9118926598491238E-2</v>
      </c>
      <c r="AX307" s="14">
        <f t="shared" ca="1" si="221"/>
        <v>0.72037121883170507</v>
      </c>
      <c r="AY307" s="14"/>
      <c r="AZ307" s="14">
        <f t="shared" ca="1" si="205"/>
        <v>41.873010368128881</v>
      </c>
      <c r="BB307" s="12">
        <f t="shared" ca="1" si="206"/>
        <v>0</v>
      </c>
      <c r="BC307" s="7">
        <f t="shared" ca="1" si="207"/>
        <v>0</v>
      </c>
      <c r="BD307" s="12">
        <f t="shared" ca="1" si="222"/>
        <v>0</v>
      </c>
      <c r="BE307" s="12">
        <f t="shared" ca="1" si="228"/>
        <v>28</v>
      </c>
      <c r="BF307" s="12"/>
      <c r="BG307" s="13">
        <f t="shared" ca="1" si="208"/>
        <v>0</v>
      </c>
      <c r="BH307" s="14">
        <f t="shared" ca="1" si="209"/>
        <v>0</v>
      </c>
      <c r="BI307" s="14">
        <f t="shared" ca="1" si="210"/>
        <v>0</v>
      </c>
      <c r="BJ307" s="12"/>
      <c r="BK307" s="12"/>
      <c r="BL307" s="14">
        <f t="shared" ca="1" si="211"/>
        <v>0</v>
      </c>
      <c r="BO307" s="17"/>
      <c r="BP307" s="8">
        <f t="shared" ca="1" si="212"/>
        <v>-0.9650533703758013</v>
      </c>
      <c r="BR307" s="7">
        <f t="shared" ca="1" si="225"/>
        <v>0</v>
      </c>
      <c r="BS307" s="7">
        <f t="shared" ca="1" si="213"/>
        <v>0</v>
      </c>
      <c r="BT307" s="7">
        <f t="shared" ca="1" si="223"/>
        <v>0</v>
      </c>
      <c r="BU307" s="7">
        <f t="shared" ca="1" si="214"/>
        <v>28</v>
      </c>
      <c r="BW307" s="9">
        <f t="shared" ca="1" si="215"/>
        <v>0</v>
      </c>
      <c r="BX307" s="8">
        <f t="shared" ca="1" si="216"/>
        <v>0</v>
      </c>
      <c r="BY307" s="14">
        <f t="shared" ca="1" si="224"/>
        <v>0</v>
      </c>
      <c r="BZ307" s="12"/>
      <c r="CA307" s="12"/>
      <c r="CB307" s="14">
        <f t="shared" ca="1" si="193"/>
        <v>0</v>
      </c>
    </row>
    <row r="308" spans="1:80" s="7" customFormat="1" outlineLevel="1" x14ac:dyDescent="0.25">
      <c r="A308" s="6">
        <v>43798</v>
      </c>
      <c r="B308" s="8">
        <v>13.747999999999999</v>
      </c>
      <c r="C308" s="8">
        <v>13.834</v>
      </c>
      <c r="D308" s="8">
        <v>13.722</v>
      </c>
      <c r="E308" s="8">
        <v>13.731999999999999</v>
      </c>
      <c r="F308" s="8"/>
      <c r="G308" s="8"/>
      <c r="H308" s="8"/>
      <c r="I308" s="17"/>
      <c r="J308" s="14">
        <f ca="1">AVERAGE(E308:OFFSET(E308,$J$3-1,0))</f>
        <v>13.834800000000001</v>
      </c>
      <c r="K308" s="14">
        <f ca="1">AVERAGE(E308:OFFSET(E308,$K$3-1,0))</f>
        <v>13.774066666666668</v>
      </c>
      <c r="M308" s="7">
        <f t="shared" ca="1" si="217"/>
        <v>0</v>
      </c>
      <c r="N308" s="7">
        <f t="shared" ca="1" si="194"/>
        <v>0</v>
      </c>
      <c r="O308" s="7">
        <f t="shared" ca="1" si="195"/>
        <v>0</v>
      </c>
      <c r="P308" s="7">
        <f t="shared" ca="1" si="226"/>
        <v>27</v>
      </c>
      <c r="R308" s="9">
        <f t="shared" ca="1" si="196"/>
        <v>0</v>
      </c>
      <c r="S308" s="14">
        <f t="shared" ca="1" si="197"/>
        <v>0</v>
      </c>
      <c r="T308" s="14"/>
      <c r="U308" s="8"/>
      <c r="V308" s="8"/>
      <c r="W308" s="8"/>
      <c r="AA308" s="17"/>
      <c r="AB308" s="14">
        <f ca="1">E308*(2/($AB$3+1))+IF(AB309=0,AVERAGE(E309:OFFSET(E309,$AB$3-1,0))*(1-(2/($AB$3+1))),AB309*(1-(2/($AB$3+1))))</f>
        <v>13.795784801790415</v>
      </c>
      <c r="AC308" s="35">
        <f ca="1">E308*(2/($AC$3+1))+IF(AC309=0,AVERAGE(E309:OFFSET(E309,$AC$3-1,0))*(1-(2/($AC$3+1))),AC309*(1-(2/($AC$3+1))))</f>
        <v>13.645780019743576</v>
      </c>
      <c r="AE308" s="7">
        <f t="shared" ca="1" si="218"/>
        <v>0</v>
      </c>
      <c r="AF308" s="7">
        <f t="shared" ca="1" si="198"/>
        <v>0</v>
      </c>
      <c r="AG308" s="7">
        <f t="shared" ca="1" si="199"/>
        <v>0</v>
      </c>
      <c r="AH308" s="7">
        <f t="shared" ca="1" si="227"/>
        <v>27</v>
      </c>
      <c r="AJ308" s="9">
        <f t="shared" ca="1" si="200"/>
        <v>0</v>
      </c>
      <c r="AK308" s="14">
        <f t="shared" ca="1" si="201"/>
        <v>0</v>
      </c>
      <c r="AL308" s="14">
        <f t="shared" ca="1" si="202"/>
        <v>0</v>
      </c>
      <c r="AM308" s="14"/>
      <c r="AN308" s="14"/>
      <c r="AO308" s="14">
        <f t="shared" ca="1" si="203"/>
        <v>0</v>
      </c>
      <c r="AP308" s="8"/>
      <c r="AQ308" s="8"/>
      <c r="AS308" s="8">
        <f t="shared" si="204"/>
        <v>-0.10800000000000054</v>
      </c>
      <c r="AT308" s="14">
        <f t="shared" si="219"/>
        <v>0</v>
      </c>
      <c r="AU308" s="14">
        <f t="shared" si="220"/>
        <v>0.10800000000000054</v>
      </c>
      <c r="AV308" s="14">
        <f ca="1">IF(AV309=0,AVERAGE(AT308:OFFSET(AT308,$AZ$3-1,0)),(AV309*($AZ$3-1)+AT308)/$AZ$3)</f>
        <v>4.5863540379760107E-2</v>
      </c>
      <c r="AW308" s="14">
        <f ca="1">IF(AW309=0,AVERAGE(AU308:OFFSET(AU308,$AZ$3-1,0)),(AW309*($AZ$3-1)+AU308)/$AZ$3)</f>
        <v>4.9358844029144415E-2</v>
      </c>
      <c r="AX308" s="14">
        <f t="shared" ca="1" si="221"/>
        <v>0.92918586895348543</v>
      </c>
      <c r="AY308" s="14"/>
      <c r="AZ308" s="14">
        <f t="shared" ca="1" si="205"/>
        <v>48.164662820049358</v>
      </c>
      <c r="BB308" s="12">
        <f t="shared" ca="1" si="206"/>
        <v>0</v>
      </c>
      <c r="BC308" s="7">
        <f t="shared" ca="1" si="207"/>
        <v>0</v>
      </c>
      <c r="BD308" s="12">
        <f t="shared" ca="1" si="222"/>
        <v>0</v>
      </c>
      <c r="BE308" s="12">
        <f t="shared" ca="1" si="228"/>
        <v>27</v>
      </c>
      <c r="BF308" s="12"/>
      <c r="BG308" s="13">
        <f t="shared" ca="1" si="208"/>
        <v>0</v>
      </c>
      <c r="BH308" s="14">
        <f t="shared" ca="1" si="209"/>
        <v>0</v>
      </c>
      <c r="BI308" s="14">
        <f t="shared" ca="1" si="210"/>
        <v>0</v>
      </c>
      <c r="BJ308" s="12"/>
      <c r="BK308" s="12"/>
      <c r="BL308" s="14">
        <f t="shared" ca="1" si="211"/>
        <v>0</v>
      </c>
      <c r="BO308" s="17"/>
      <c r="BP308" s="8">
        <f t="shared" ca="1" si="212"/>
        <v>-0.15995346808201916</v>
      </c>
      <c r="BR308" s="7">
        <f t="shared" ca="1" si="225"/>
        <v>0</v>
      </c>
      <c r="BS308" s="7">
        <f t="shared" ca="1" si="213"/>
        <v>0</v>
      </c>
      <c r="BT308" s="7">
        <f t="shared" ca="1" si="223"/>
        <v>0</v>
      </c>
      <c r="BU308" s="7">
        <f t="shared" ca="1" si="214"/>
        <v>27</v>
      </c>
      <c r="BW308" s="9">
        <f t="shared" ca="1" si="215"/>
        <v>0</v>
      </c>
      <c r="BX308" s="8">
        <f t="shared" ca="1" si="216"/>
        <v>0</v>
      </c>
      <c r="BY308" s="14">
        <f t="shared" ca="1" si="224"/>
        <v>0</v>
      </c>
      <c r="BZ308" s="12"/>
      <c r="CA308" s="12"/>
      <c r="CB308" s="14">
        <f t="shared" ca="1" si="193"/>
        <v>0</v>
      </c>
    </row>
    <row r="309" spans="1:80" s="7" customFormat="1" outlineLevel="1" x14ac:dyDescent="0.25">
      <c r="A309" s="6">
        <v>43797</v>
      </c>
      <c r="B309" s="8">
        <v>13.898</v>
      </c>
      <c r="C309" s="8">
        <v>13.898</v>
      </c>
      <c r="D309" s="8">
        <v>13.818</v>
      </c>
      <c r="E309" s="8">
        <v>13.84</v>
      </c>
      <c r="F309" s="8"/>
      <c r="G309" s="8"/>
      <c r="H309" s="8"/>
      <c r="I309" s="17"/>
      <c r="J309" s="14">
        <f ca="1">AVERAGE(E309:OFFSET(E309,$J$3-1,0))</f>
        <v>13.839600000000001</v>
      </c>
      <c r="K309" s="14">
        <f ca="1">AVERAGE(E309:OFFSET(E309,$K$3-1,0))</f>
        <v>13.766333333333332</v>
      </c>
      <c r="M309" s="7">
        <f t="shared" ca="1" si="217"/>
        <v>0</v>
      </c>
      <c r="N309" s="7">
        <f t="shared" ca="1" si="194"/>
        <v>0</v>
      </c>
      <c r="O309" s="7">
        <f t="shared" ca="1" si="195"/>
        <v>0</v>
      </c>
      <c r="P309" s="7">
        <f t="shared" ca="1" si="226"/>
        <v>26</v>
      </c>
      <c r="R309" s="9">
        <f t="shared" ca="1" si="196"/>
        <v>0</v>
      </c>
      <c r="S309" s="14">
        <f t="shared" ca="1" si="197"/>
        <v>0</v>
      </c>
      <c r="T309" s="14"/>
      <c r="U309" s="8"/>
      <c r="V309" s="8"/>
      <c r="W309" s="8"/>
      <c r="AA309" s="17"/>
      <c r="AB309" s="14">
        <f ca="1">E309*(2/($AB$3+1))+IF(AB310=0,AVERAGE(E310:OFFSET(E310,$AB$3-1,0))*(1-(2/($AB$3+1))),AB310*(1-(2/($AB$3+1))))</f>
        <v>13.827677202685621</v>
      </c>
      <c r="AC309" s="35">
        <f ca="1">E309*(2/($AC$3+1))+IF(AC310=0,AVERAGE(E310:OFFSET(E310,$AC$3-1,0))*(1-(2/($AC$3+1))),AC310*(1-(2/($AC$3+1))))</f>
        <v>13.639833814208648</v>
      </c>
      <c r="AE309" s="7">
        <f t="shared" ca="1" si="218"/>
        <v>0</v>
      </c>
      <c r="AF309" s="7">
        <f t="shared" ca="1" si="198"/>
        <v>0</v>
      </c>
      <c r="AG309" s="7">
        <f t="shared" ca="1" si="199"/>
        <v>0</v>
      </c>
      <c r="AH309" s="7">
        <f t="shared" ca="1" si="227"/>
        <v>26</v>
      </c>
      <c r="AJ309" s="9">
        <f t="shared" ca="1" si="200"/>
        <v>0</v>
      </c>
      <c r="AK309" s="14">
        <f t="shared" ca="1" si="201"/>
        <v>0</v>
      </c>
      <c r="AL309" s="14">
        <f t="shared" ca="1" si="202"/>
        <v>0</v>
      </c>
      <c r="AM309" s="14"/>
      <c r="AN309" s="14"/>
      <c r="AO309" s="14">
        <f t="shared" ca="1" si="203"/>
        <v>0</v>
      </c>
      <c r="AP309" s="8"/>
      <c r="AQ309" s="8"/>
      <c r="AS309" s="8">
        <f t="shared" si="204"/>
        <v>-6.1999999999999389E-2</v>
      </c>
      <c r="AT309" s="14">
        <f t="shared" si="219"/>
        <v>0</v>
      </c>
      <c r="AU309" s="14">
        <f t="shared" si="220"/>
        <v>6.1999999999999389E-2</v>
      </c>
      <c r="AV309" s="14">
        <f ca="1">IF(AV310=0,AVERAGE(AT309:OFFSET(AT309,$AZ$3-1,0)),(AV310*($AZ$3-1)+AT309)/$AZ$3)</f>
        <v>4.9391505024357039E-2</v>
      </c>
      <c r="AW309" s="14">
        <f ca="1">IF(AW310=0,AVERAGE(AU309:OFFSET(AU309,$AZ$3-1,0)),(AW310*($AZ$3-1)+AU309)/$AZ$3)</f>
        <v>4.4847985877540096E-2</v>
      </c>
      <c r="AX309" s="14">
        <f t="shared" ca="1" si="221"/>
        <v>1.101309324330044</v>
      </c>
      <c r="AY309" s="14"/>
      <c r="AZ309" s="14">
        <f t="shared" ca="1" si="205"/>
        <v>52.410623775306007</v>
      </c>
      <c r="BB309" s="12">
        <f t="shared" ca="1" si="206"/>
        <v>0</v>
      </c>
      <c r="BC309" s="7">
        <f t="shared" ca="1" si="207"/>
        <v>0</v>
      </c>
      <c r="BD309" s="12">
        <f t="shared" ca="1" si="222"/>
        <v>0</v>
      </c>
      <c r="BE309" s="12">
        <f t="shared" ca="1" si="228"/>
        <v>26</v>
      </c>
      <c r="BF309" s="12"/>
      <c r="BG309" s="13">
        <f t="shared" ca="1" si="208"/>
        <v>0</v>
      </c>
      <c r="BH309" s="14">
        <f t="shared" ca="1" si="209"/>
        <v>0</v>
      </c>
      <c r="BI309" s="14">
        <f t="shared" ca="1" si="210"/>
        <v>0</v>
      </c>
      <c r="BJ309" s="12"/>
      <c r="BK309" s="12"/>
      <c r="BL309" s="14">
        <f t="shared" ca="1" si="211"/>
        <v>0</v>
      </c>
      <c r="BO309" s="17"/>
      <c r="BP309" s="8">
        <f t="shared" ca="1" si="212"/>
        <v>-1.2697959766015177</v>
      </c>
      <c r="BR309" s="7">
        <f t="shared" ca="1" si="225"/>
        <v>0</v>
      </c>
      <c r="BS309" s="7">
        <f t="shared" ca="1" si="213"/>
        <v>0</v>
      </c>
      <c r="BT309" s="7">
        <f t="shared" ca="1" si="223"/>
        <v>0</v>
      </c>
      <c r="BU309" s="7">
        <f t="shared" ca="1" si="214"/>
        <v>26</v>
      </c>
      <c r="BW309" s="9">
        <f t="shared" ca="1" si="215"/>
        <v>0</v>
      </c>
      <c r="BX309" s="8">
        <f t="shared" ca="1" si="216"/>
        <v>0</v>
      </c>
      <c r="BY309" s="14">
        <f t="shared" ca="1" si="224"/>
        <v>0</v>
      </c>
      <c r="BZ309" s="12"/>
      <c r="CA309" s="12"/>
      <c r="CB309" s="14">
        <f t="shared" ca="1" si="193"/>
        <v>0</v>
      </c>
    </row>
    <row r="310" spans="1:80" s="7" customFormat="1" outlineLevel="1" x14ac:dyDescent="0.25">
      <c r="A310" s="6">
        <v>43796</v>
      </c>
      <c r="B310" s="8">
        <v>13.868</v>
      </c>
      <c r="C310" s="8">
        <v>13.94</v>
      </c>
      <c r="D310" s="8">
        <v>13.846</v>
      </c>
      <c r="E310" s="8">
        <v>13.901999999999999</v>
      </c>
      <c r="F310" s="8"/>
      <c r="G310" s="8"/>
      <c r="H310" s="8"/>
      <c r="I310" s="17"/>
      <c r="J310" s="14">
        <f ca="1">AVERAGE(E310:OFFSET(E310,$J$3-1,0))</f>
        <v>13.7948</v>
      </c>
      <c r="K310" s="14">
        <f ca="1">AVERAGE(E310:OFFSET(E310,$K$3-1,0))</f>
        <v>13.756599999999997</v>
      </c>
      <c r="M310" s="7">
        <f t="shared" ca="1" si="217"/>
        <v>0</v>
      </c>
      <c r="N310" s="7">
        <f t="shared" ca="1" si="194"/>
        <v>0</v>
      </c>
      <c r="O310" s="7">
        <f t="shared" ca="1" si="195"/>
        <v>0</v>
      </c>
      <c r="P310" s="10">
        <f t="shared" ca="1" si="226"/>
        <v>25</v>
      </c>
      <c r="Q310" s="11"/>
      <c r="R310" s="9">
        <f t="shared" ca="1" si="196"/>
        <v>0</v>
      </c>
      <c r="S310" s="14">
        <f t="shared" ca="1" si="197"/>
        <v>0</v>
      </c>
      <c r="T310" s="14"/>
      <c r="U310" s="8"/>
      <c r="V310" s="8"/>
      <c r="W310" s="8"/>
      <c r="AA310" s="17"/>
      <c r="AB310" s="14">
        <f ca="1">E310*(2/($AB$3+1))+IF(AB311=0,AVERAGE(E311:OFFSET(E311,$AB$3-1,0))*(1-(2/($AB$3+1))),AB311*(1-(2/($AB$3+1))))</f>
        <v>13.821515804028429</v>
      </c>
      <c r="AC310" s="35">
        <f ca="1">E310*(2/($AC$3+1))+IF(AC311=0,AVERAGE(E311:OFFSET(E311,$AC$3-1,0))*(1-(2/($AC$3+1))),AC311*(1-(2/($AC$3+1))))</f>
        <v>13.626029249671314</v>
      </c>
      <c r="AE310" s="7">
        <f t="shared" ca="1" si="218"/>
        <v>0</v>
      </c>
      <c r="AF310" s="7">
        <f t="shared" ca="1" si="198"/>
        <v>0</v>
      </c>
      <c r="AG310" s="7">
        <f t="shared" ca="1" si="199"/>
        <v>0</v>
      </c>
      <c r="AH310" s="10">
        <f t="shared" ca="1" si="227"/>
        <v>25</v>
      </c>
      <c r="AI310" s="11"/>
      <c r="AJ310" s="9">
        <f t="shared" ca="1" si="200"/>
        <v>0</v>
      </c>
      <c r="AK310" s="14">
        <f t="shared" ca="1" si="201"/>
        <v>0</v>
      </c>
      <c r="AL310" s="14">
        <f t="shared" ca="1" si="202"/>
        <v>0</v>
      </c>
      <c r="AM310" s="14"/>
      <c r="AN310" s="14"/>
      <c r="AO310" s="14">
        <f t="shared" ca="1" si="203"/>
        <v>0</v>
      </c>
      <c r="AP310" s="8"/>
      <c r="AQ310" s="8"/>
      <c r="AS310" s="8">
        <f t="shared" si="204"/>
        <v>9.1999999999998749E-2</v>
      </c>
      <c r="AT310" s="14">
        <f t="shared" si="219"/>
        <v>9.1999999999998749E-2</v>
      </c>
      <c r="AU310" s="14">
        <f t="shared" si="220"/>
        <v>0</v>
      </c>
      <c r="AV310" s="14">
        <f ca="1">IF(AV311=0,AVERAGE(AT310:OFFSET(AT310,$AZ$3-1,0)),(AV311*($AZ$3-1)+AT310)/$AZ$3)</f>
        <v>5.31908515646922E-2</v>
      </c>
      <c r="AW310" s="14">
        <f ca="1">IF(AW311=0,AVERAGE(AU310:OFFSET(AU310,$AZ$3-1,0)),(AW311*($AZ$3-1)+AU310)/$AZ$3)</f>
        <v>4.3528600175812462E-2</v>
      </c>
      <c r="AX310" s="14">
        <f t="shared" ca="1" si="221"/>
        <v>1.2219747786479189</v>
      </c>
      <c r="AY310" s="14"/>
      <c r="AZ310" s="14">
        <f t="shared" ca="1" si="205"/>
        <v>54.994988709615136</v>
      </c>
      <c r="BB310" s="12">
        <f t="shared" ca="1" si="206"/>
        <v>0</v>
      </c>
      <c r="BC310" s="7">
        <f t="shared" ca="1" si="207"/>
        <v>0</v>
      </c>
      <c r="BD310" s="12">
        <f t="shared" ca="1" si="222"/>
        <v>0</v>
      </c>
      <c r="BE310" s="15">
        <f t="shared" ca="1" si="228"/>
        <v>25</v>
      </c>
      <c r="BF310" s="12"/>
      <c r="BG310" s="13">
        <f t="shared" ca="1" si="208"/>
        <v>0</v>
      </c>
      <c r="BH310" s="14">
        <f t="shared" ca="1" si="209"/>
        <v>0</v>
      </c>
      <c r="BI310" s="14">
        <f t="shared" ca="1" si="210"/>
        <v>0</v>
      </c>
      <c r="BJ310" s="12"/>
      <c r="BK310" s="12"/>
      <c r="BL310" s="14">
        <f t="shared" ca="1" si="211"/>
        <v>0</v>
      </c>
      <c r="BO310" s="17"/>
      <c r="BP310" s="8">
        <f t="shared" ca="1" si="212"/>
        <v>-0.30120481927712328</v>
      </c>
      <c r="BR310" s="7">
        <f t="shared" ca="1" si="225"/>
        <v>0</v>
      </c>
      <c r="BS310" s="7">
        <f t="shared" ca="1" si="213"/>
        <v>0</v>
      </c>
      <c r="BT310" s="7">
        <f t="shared" ca="1" si="223"/>
        <v>0</v>
      </c>
      <c r="BU310" s="10">
        <f t="shared" ca="1" si="214"/>
        <v>25</v>
      </c>
      <c r="BW310" s="9">
        <f t="shared" ca="1" si="215"/>
        <v>0</v>
      </c>
      <c r="BX310" s="8">
        <f t="shared" ca="1" si="216"/>
        <v>0</v>
      </c>
      <c r="BY310" s="14">
        <f t="shared" ca="1" si="224"/>
        <v>0</v>
      </c>
      <c r="BZ310" s="12"/>
      <c r="CA310" s="12"/>
      <c r="CB310" s="14">
        <f t="shared" ca="1" si="193"/>
        <v>0</v>
      </c>
    </row>
    <row r="311" spans="1:80" s="7" customFormat="1" outlineLevel="1" x14ac:dyDescent="0.25">
      <c r="A311" s="6">
        <v>43795</v>
      </c>
      <c r="B311" s="8">
        <v>13.853999999999999</v>
      </c>
      <c r="C311" s="8">
        <v>13.875999999999999</v>
      </c>
      <c r="D311" s="8">
        <v>13.808</v>
      </c>
      <c r="E311" s="8">
        <v>13.81</v>
      </c>
      <c r="F311" s="8"/>
      <c r="G311" s="8"/>
      <c r="H311" s="8"/>
      <c r="I311" s="17"/>
      <c r="J311" s="14">
        <f ca="1">AVERAGE(E311:OFFSET(E311,$J$3-1,0))</f>
        <v>13.746</v>
      </c>
      <c r="K311" s="14">
        <f ca="1">AVERAGE(E311:OFFSET(E311,$K$3-1,0))</f>
        <v>13.745866666666666</v>
      </c>
      <c r="M311" s="7">
        <f t="shared" ca="1" si="217"/>
        <v>0</v>
      </c>
      <c r="N311" s="7">
        <f t="shared" ca="1" si="194"/>
        <v>0</v>
      </c>
      <c r="O311" s="7">
        <f t="shared" ca="1" si="195"/>
        <v>0</v>
      </c>
      <c r="P311" s="10">
        <f t="shared" ca="1" si="226"/>
        <v>24</v>
      </c>
      <c r="Q311" s="11"/>
      <c r="R311" s="9">
        <f t="shared" ca="1" si="196"/>
        <v>0</v>
      </c>
      <c r="S311" s="14">
        <f t="shared" ca="1" si="197"/>
        <v>0</v>
      </c>
      <c r="T311" s="14"/>
      <c r="U311" s="8"/>
      <c r="V311" s="8"/>
      <c r="W311" s="8"/>
      <c r="AA311" s="17"/>
      <c r="AB311" s="14">
        <f ca="1">E311*(2/($AB$3+1))+IF(AB312=0,AVERAGE(E312:OFFSET(E312,$AB$3-1,0))*(1-(2/($AB$3+1))),AB312*(1-(2/($AB$3+1))))</f>
        <v>13.781273706042644</v>
      </c>
      <c r="AC311" s="35">
        <f ca="1">E311*(2/($AC$3+1))+IF(AC312=0,AVERAGE(E312:OFFSET(E312,$AC$3-1,0))*(1-(2/($AC$3+1))),AC312*(1-(2/($AC$3+1))))</f>
        <v>13.606996784131404</v>
      </c>
      <c r="AE311" s="7">
        <f t="shared" ca="1" si="218"/>
        <v>0</v>
      </c>
      <c r="AF311" s="7">
        <f t="shared" ca="1" si="198"/>
        <v>0</v>
      </c>
      <c r="AG311" s="7">
        <f t="shared" ca="1" si="199"/>
        <v>0</v>
      </c>
      <c r="AH311" s="10">
        <f t="shared" ca="1" si="227"/>
        <v>24</v>
      </c>
      <c r="AI311" s="11"/>
      <c r="AJ311" s="9">
        <f t="shared" ca="1" si="200"/>
        <v>0</v>
      </c>
      <c r="AK311" s="14">
        <f t="shared" ca="1" si="201"/>
        <v>0</v>
      </c>
      <c r="AL311" s="14">
        <f t="shared" ca="1" si="202"/>
        <v>0</v>
      </c>
      <c r="AM311" s="14"/>
      <c r="AN311" s="14"/>
      <c r="AO311" s="14">
        <f t="shared" ca="1" si="203"/>
        <v>0</v>
      </c>
      <c r="AP311" s="8"/>
      <c r="AQ311" s="8"/>
      <c r="AS311" s="8">
        <f t="shared" si="204"/>
        <v>-8.0000000000000071E-2</v>
      </c>
      <c r="AT311" s="14">
        <f t="shared" si="219"/>
        <v>0</v>
      </c>
      <c r="AU311" s="14">
        <f t="shared" si="220"/>
        <v>8.0000000000000071E-2</v>
      </c>
      <c r="AV311" s="14">
        <f ca="1">IF(AV312=0,AVERAGE(AT311:OFFSET(AT311,$AZ$3-1,0)),(AV312*($AZ$3-1)+AT311)/$AZ$3)</f>
        <v>5.0205532454284003E-2</v>
      </c>
      <c r="AW311" s="14">
        <f ca="1">IF(AW312=0,AVERAGE(AU311:OFFSET(AU311,$AZ$3-1,0)),(AW312*($AZ$3-1)+AU311)/$AZ$3)</f>
        <v>4.6876954035490345E-2</v>
      </c>
      <c r="AX311" s="14">
        <f t="shared" ca="1" si="221"/>
        <v>1.0710067129420058</v>
      </c>
      <c r="AY311" s="14"/>
      <c r="AZ311" s="14">
        <f t="shared" ca="1" si="205"/>
        <v>51.714304268022765</v>
      </c>
      <c r="BB311" s="12">
        <f t="shared" ca="1" si="206"/>
        <v>0</v>
      </c>
      <c r="BC311" s="7">
        <f t="shared" ca="1" si="207"/>
        <v>0</v>
      </c>
      <c r="BD311" s="12">
        <f t="shared" ca="1" si="222"/>
        <v>0</v>
      </c>
      <c r="BE311" s="15">
        <f t="shared" ca="1" si="228"/>
        <v>24</v>
      </c>
      <c r="BF311" s="12"/>
      <c r="BG311" s="13">
        <f t="shared" ca="1" si="208"/>
        <v>0</v>
      </c>
      <c r="BH311" s="14">
        <f t="shared" ca="1" si="209"/>
        <v>0</v>
      </c>
      <c r="BI311" s="14">
        <f t="shared" ca="1" si="210"/>
        <v>0</v>
      </c>
      <c r="BJ311" s="12"/>
      <c r="BK311" s="12"/>
      <c r="BL311" s="14">
        <f t="shared" ca="1" si="211"/>
        <v>0</v>
      </c>
      <c r="BO311" s="17"/>
      <c r="BP311" s="8">
        <f t="shared" ca="1" si="212"/>
        <v>-0.90413318025257539</v>
      </c>
      <c r="BR311" s="7">
        <f t="shared" ca="1" si="225"/>
        <v>0</v>
      </c>
      <c r="BS311" s="7">
        <f t="shared" ca="1" si="213"/>
        <v>0</v>
      </c>
      <c r="BT311" s="7">
        <f t="shared" ca="1" si="223"/>
        <v>0</v>
      </c>
      <c r="BU311" s="10">
        <f t="shared" ca="1" si="214"/>
        <v>24</v>
      </c>
      <c r="BW311" s="9">
        <f t="shared" ca="1" si="215"/>
        <v>0</v>
      </c>
      <c r="BX311" s="8">
        <f t="shared" ca="1" si="216"/>
        <v>0</v>
      </c>
      <c r="BY311" s="14">
        <f t="shared" ca="1" si="224"/>
        <v>0</v>
      </c>
      <c r="BZ311" s="12"/>
      <c r="CA311" s="12"/>
      <c r="CB311" s="14">
        <f t="shared" ca="1" si="193"/>
        <v>0</v>
      </c>
    </row>
    <row r="312" spans="1:80" s="7" customFormat="1" outlineLevel="1" x14ac:dyDescent="0.25">
      <c r="A312" s="6">
        <v>43794</v>
      </c>
      <c r="B312" s="8">
        <v>13.932</v>
      </c>
      <c r="C312" s="8">
        <v>13.942</v>
      </c>
      <c r="D312" s="8">
        <v>13.866</v>
      </c>
      <c r="E312" s="8">
        <v>13.89</v>
      </c>
      <c r="F312" s="8"/>
      <c r="G312" s="8"/>
      <c r="H312" s="8"/>
      <c r="I312" s="17"/>
      <c r="J312" s="14">
        <f ca="1">AVERAGE(E312:OFFSET(E312,$J$3-1,0))</f>
        <v>13.7272</v>
      </c>
      <c r="K312" s="14">
        <f ca="1">AVERAGE(E312:OFFSET(E312,$K$3-1,0))</f>
        <v>13.734266666666663</v>
      </c>
      <c r="M312" s="7">
        <f t="shared" ca="1" si="217"/>
        <v>0</v>
      </c>
      <c r="N312" s="7">
        <f t="shared" ca="1" si="194"/>
        <v>0</v>
      </c>
      <c r="O312" s="7">
        <f t="shared" ca="1" si="195"/>
        <v>0</v>
      </c>
      <c r="P312" s="10">
        <f t="shared" ca="1" si="226"/>
        <v>23</v>
      </c>
      <c r="Q312" s="11"/>
      <c r="R312" s="9">
        <f t="shared" ca="1" si="196"/>
        <v>0</v>
      </c>
      <c r="S312" s="14">
        <f t="shared" ca="1" si="197"/>
        <v>0</v>
      </c>
      <c r="T312" s="14"/>
      <c r="U312" s="8"/>
      <c r="V312" s="8"/>
      <c r="W312" s="8"/>
      <c r="AA312" s="17"/>
      <c r="AB312" s="14">
        <f ca="1">E312*(2/($AB$3+1))+IF(AB313=0,AVERAGE(E313:OFFSET(E313,$AB$3-1,0))*(1-(2/($AB$3+1))),AB313*(1-(2/($AB$3+1))))</f>
        <v>13.766910559063962</v>
      </c>
      <c r="AC312" s="35">
        <f ca="1">E312*(2/($AC$3+1))+IF(AC313=0,AVERAGE(E313:OFFSET(E313,$AC$3-1,0))*(1-(2/($AC$3+1))),AC313*(1-(2/($AC$3+1))))</f>
        <v>13.592996562347363</v>
      </c>
      <c r="AE312" s="7">
        <f t="shared" ca="1" si="218"/>
        <v>0</v>
      </c>
      <c r="AF312" s="7">
        <f t="shared" ca="1" si="198"/>
        <v>0</v>
      </c>
      <c r="AG312" s="7">
        <f t="shared" ca="1" si="199"/>
        <v>0</v>
      </c>
      <c r="AH312" s="10">
        <f t="shared" ca="1" si="227"/>
        <v>23</v>
      </c>
      <c r="AI312" s="11"/>
      <c r="AJ312" s="9">
        <f t="shared" ca="1" si="200"/>
        <v>0</v>
      </c>
      <c r="AK312" s="14">
        <f t="shared" ca="1" si="201"/>
        <v>0</v>
      </c>
      <c r="AL312" s="14">
        <f t="shared" ca="1" si="202"/>
        <v>0</v>
      </c>
      <c r="AM312" s="14"/>
      <c r="AN312" s="14"/>
      <c r="AO312" s="14">
        <f t="shared" ca="1" si="203"/>
        <v>0</v>
      </c>
      <c r="AP312" s="8"/>
      <c r="AQ312" s="8"/>
      <c r="AS312" s="8">
        <f t="shared" si="204"/>
        <v>0.13400000000000034</v>
      </c>
      <c r="AT312" s="14">
        <f t="shared" si="219"/>
        <v>0.13400000000000034</v>
      </c>
      <c r="AU312" s="14">
        <f t="shared" si="220"/>
        <v>0</v>
      </c>
      <c r="AV312" s="14">
        <f ca="1">IF(AV313=0,AVERAGE(AT312:OFFSET(AT312,$AZ$3-1,0)),(AV313*($AZ$3-1)+AT312)/$AZ$3)</f>
        <v>5.4067496489228928E-2</v>
      </c>
      <c r="AW312" s="14">
        <f ca="1">IF(AW313=0,AVERAGE(AU312:OFFSET(AU312,$AZ$3-1,0)),(AW313*($AZ$3-1)+AU312)/$AZ$3)</f>
        <v>4.4329027422835746E-2</v>
      </c>
      <c r="AX312" s="14">
        <f t="shared" ca="1" si="221"/>
        <v>1.2196860529671014</v>
      </c>
      <c r="AY312" s="14"/>
      <c r="AZ312" s="14">
        <f t="shared" ca="1" si="205"/>
        <v>54.948583892605946</v>
      </c>
      <c r="BB312" s="12">
        <f t="shared" ca="1" si="206"/>
        <v>0</v>
      </c>
      <c r="BC312" s="7">
        <f t="shared" ca="1" si="207"/>
        <v>0</v>
      </c>
      <c r="BD312" s="12">
        <f t="shared" ca="1" si="222"/>
        <v>0</v>
      </c>
      <c r="BE312" s="15">
        <f t="shared" ca="1" si="228"/>
        <v>23</v>
      </c>
      <c r="BF312" s="12"/>
      <c r="BG312" s="13">
        <f t="shared" ca="1" si="208"/>
        <v>0</v>
      </c>
      <c r="BH312" s="14">
        <f t="shared" ca="1" si="209"/>
        <v>0</v>
      </c>
      <c r="BI312" s="14">
        <f t="shared" ca="1" si="210"/>
        <v>0</v>
      </c>
      <c r="BJ312" s="12"/>
      <c r="BK312" s="12"/>
      <c r="BL312" s="14">
        <f t="shared" ca="1" si="211"/>
        <v>0</v>
      </c>
      <c r="BO312" s="17"/>
      <c r="BP312" s="8">
        <f t="shared" ca="1" si="212"/>
        <v>-1.5452225687553112</v>
      </c>
      <c r="BR312" s="7">
        <f t="shared" ca="1" si="225"/>
        <v>0</v>
      </c>
      <c r="BS312" s="7">
        <f t="shared" ca="1" si="213"/>
        <v>0</v>
      </c>
      <c r="BT312" s="7">
        <f t="shared" ca="1" si="223"/>
        <v>0</v>
      </c>
      <c r="BU312" s="10">
        <f t="shared" ca="1" si="214"/>
        <v>23</v>
      </c>
      <c r="BW312" s="9">
        <f t="shared" ca="1" si="215"/>
        <v>0</v>
      </c>
      <c r="BX312" s="8">
        <f t="shared" ca="1" si="216"/>
        <v>0</v>
      </c>
      <c r="BY312" s="14">
        <f t="shared" ca="1" si="224"/>
        <v>0</v>
      </c>
      <c r="BZ312" s="12"/>
      <c r="CA312" s="12"/>
      <c r="CB312" s="14">
        <f t="shared" ca="1" si="193"/>
        <v>0</v>
      </c>
    </row>
    <row r="313" spans="1:80" s="7" customFormat="1" outlineLevel="1" x14ac:dyDescent="0.25">
      <c r="A313" s="6">
        <v>43791</v>
      </c>
      <c r="B313" s="8">
        <v>13.688000000000001</v>
      </c>
      <c r="C313" s="8">
        <v>13.85</v>
      </c>
      <c r="D313" s="8">
        <v>13.688000000000001</v>
      </c>
      <c r="E313" s="8">
        <v>13.756</v>
      </c>
      <c r="F313" s="8"/>
      <c r="G313" s="8"/>
      <c r="H313" s="8"/>
      <c r="I313" s="17"/>
      <c r="J313" s="14">
        <f ca="1">AVERAGE(E313:OFFSET(E313,$J$3-1,0))</f>
        <v>13.686400000000001</v>
      </c>
      <c r="K313" s="14">
        <f ca="1">AVERAGE(E313:OFFSET(E313,$K$3-1,0))</f>
        <v>13.711666666666664</v>
      </c>
      <c r="M313" s="7">
        <f t="shared" ca="1" si="217"/>
        <v>0</v>
      </c>
      <c r="N313" s="7">
        <f t="shared" ca="1" si="194"/>
        <v>0</v>
      </c>
      <c r="O313" s="7">
        <f t="shared" ca="1" si="195"/>
        <v>0</v>
      </c>
      <c r="P313" s="10">
        <f t="shared" ca="1" si="226"/>
        <v>22</v>
      </c>
      <c r="Q313" s="11"/>
      <c r="R313" s="9">
        <f t="shared" ca="1" si="196"/>
        <v>0</v>
      </c>
      <c r="S313" s="14">
        <f t="shared" ca="1" si="197"/>
        <v>0</v>
      </c>
      <c r="T313" s="14"/>
      <c r="U313" s="8"/>
      <c r="V313" s="8"/>
      <c r="W313" s="8"/>
      <c r="AA313" s="17"/>
      <c r="AB313" s="14">
        <f ca="1">E313*(2/($AB$3+1))+IF(AB314=0,AVERAGE(E314:OFFSET(E314,$AB$3-1,0))*(1-(2/($AB$3+1))),AB314*(1-(2/($AB$3+1))))</f>
        <v>13.705365838595942</v>
      </c>
      <c r="AC313" s="35">
        <f ca="1">E313*(2/($AC$3+1))+IF(AC314=0,AVERAGE(E314:OFFSET(E314,$AC$3-1,0))*(1-(2/($AC$3+1))),AC314*(1-(2/($AC$3+1))))</f>
        <v>13.57251356664718</v>
      </c>
      <c r="AE313" s="7">
        <f t="shared" ca="1" si="218"/>
        <v>0</v>
      </c>
      <c r="AF313" s="7">
        <f t="shared" ca="1" si="198"/>
        <v>0</v>
      </c>
      <c r="AG313" s="7">
        <f t="shared" ca="1" si="199"/>
        <v>0</v>
      </c>
      <c r="AH313" s="10">
        <f t="shared" ca="1" si="227"/>
        <v>22</v>
      </c>
      <c r="AI313" s="11"/>
      <c r="AJ313" s="9">
        <f t="shared" ca="1" si="200"/>
        <v>0</v>
      </c>
      <c r="AK313" s="14">
        <f t="shared" ca="1" si="201"/>
        <v>0</v>
      </c>
      <c r="AL313" s="14">
        <f t="shared" ca="1" si="202"/>
        <v>0</v>
      </c>
      <c r="AM313" s="14"/>
      <c r="AN313" s="14"/>
      <c r="AO313" s="14">
        <f t="shared" ca="1" si="203"/>
        <v>0</v>
      </c>
      <c r="AP313" s="8"/>
      <c r="AQ313" s="8"/>
      <c r="AS313" s="8">
        <f t="shared" si="204"/>
        <v>0.14000000000000057</v>
      </c>
      <c r="AT313" s="14">
        <f t="shared" si="219"/>
        <v>0.14000000000000057</v>
      </c>
      <c r="AU313" s="14">
        <f t="shared" si="220"/>
        <v>0</v>
      </c>
      <c r="AV313" s="14">
        <f ca="1">IF(AV314=0,AVERAGE(AT313:OFFSET(AT313,$AZ$3-1,0)),(AV314*($AZ$3-1)+AT313)/$AZ$3)</f>
        <v>4.791884237301574E-2</v>
      </c>
      <c r="AW313" s="14">
        <f ca="1">IF(AW314=0,AVERAGE(AU313:OFFSET(AU313,$AZ$3-1,0)),(AW314*($AZ$3-1)+AU313)/$AZ$3)</f>
        <v>4.7738952609207727E-2</v>
      </c>
      <c r="AX313" s="14">
        <f t="shared" ca="1" si="221"/>
        <v>1.0037681967026089</v>
      </c>
      <c r="AY313" s="14"/>
      <c r="AZ313" s="14">
        <f t="shared" ca="1" si="205"/>
        <v>50.094027760017596</v>
      </c>
      <c r="BB313" s="12">
        <f t="shared" ca="1" si="206"/>
        <v>0</v>
      </c>
      <c r="BC313" s="7">
        <f t="shared" ca="1" si="207"/>
        <v>0</v>
      </c>
      <c r="BD313" s="12">
        <f t="shared" ca="1" si="222"/>
        <v>0</v>
      </c>
      <c r="BE313" s="15">
        <f t="shared" ca="1" si="228"/>
        <v>22</v>
      </c>
      <c r="BF313" s="12"/>
      <c r="BG313" s="13">
        <f t="shared" ca="1" si="208"/>
        <v>0</v>
      </c>
      <c r="BH313" s="14">
        <f t="shared" ca="1" si="209"/>
        <v>0</v>
      </c>
      <c r="BI313" s="14">
        <f t="shared" ca="1" si="210"/>
        <v>0</v>
      </c>
      <c r="BJ313" s="12"/>
      <c r="BK313" s="12"/>
      <c r="BL313" s="14">
        <f t="shared" ca="1" si="211"/>
        <v>0</v>
      </c>
      <c r="BO313" s="17"/>
      <c r="BP313" s="8">
        <f t="shared" ca="1" si="212"/>
        <v>-1.2774508396727335</v>
      </c>
      <c r="BR313" s="7">
        <f t="shared" ca="1" si="225"/>
        <v>0</v>
      </c>
      <c r="BS313" s="7">
        <f t="shared" ca="1" si="213"/>
        <v>0</v>
      </c>
      <c r="BT313" s="7">
        <f t="shared" ca="1" si="223"/>
        <v>0</v>
      </c>
      <c r="BU313" s="10">
        <f t="shared" ca="1" si="214"/>
        <v>22</v>
      </c>
      <c r="BW313" s="9">
        <f t="shared" ca="1" si="215"/>
        <v>0</v>
      </c>
      <c r="BX313" s="8">
        <f t="shared" ca="1" si="216"/>
        <v>0</v>
      </c>
      <c r="BY313" s="14">
        <f t="shared" ca="1" si="224"/>
        <v>0</v>
      </c>
      <c r="BZ313" s="12"/>
      <c r="CA313" s="12"/>
      <c r="CB313" s="14">
        <f t="shared" ca="1" si="193"/>
        <v>0</v>
      </c>
    </row>
    <row r="314" spans="1:80" s="7" customFormat="1" outlineLevel="1" x14ac:dyDescent="0.25">
      <c r="A314" s="6">
        <v>43790</v>
      </c>
      <c r="B314" s="8">
        <v>13.545999999999999</v>
      </c>
      <c r="C314" s="8">
        <v>13.646000000000001</v>
      </c>
      <c r="D314" s="8">
        <v>13.488</v>
      </c>
      <c r="E314" s="8">
        <v>13.616</v>
      </c>
      <c r="F314" s="8"/>
      <c r="G314" s="8"/>
      <c r="H314" s="8"/>
      <c r="I314" s="17"/>
      <c r="J314" s="14">
        <f ca="1">AVERAGE(E314:OFFSET(E314,$J$3-1,0))</f>
        <v>13.678000000000001</v>
      </c>
      <c r="K314" s="14">
        <f ca="1">AVERAGE(E314:OFFSET(E314,$K$3-1,0))</f>
        <v>13.698066666666666</v>
      </c>
      <c r="M314" s="7">
        <f t="shared" ca="1" si="217"/>
        <v>0</v>
      </c>
      <c r="N314" s="7">
        <f t="shared" ca="1" si="194"/>
        <v>1</v>
      </c>
      <c r="O314" s="7">
        <f t="shared" ca="1" si="195"/>
        <v>0</v>
      </c>
      <c r="P314" s="10">
        <f t="shared" ca="1" si="226"/>
        <v>21</v>
      </c>
      <c r="Q314" s="11"/>
      <c r="R314" s="9">
        <f t="shared" ca="1" si="196"/>
        <v>0</v>
      </c>
      <c r="S314" s="14">
        <f t="shared" ca="1" si="197"/>
        <v>0</v>
      </c>
      <c r="T314" s="14"/>
      <c r="U314" s="8"/>
      <c r="V314" s="8"/>
      <c r="W314" s="8"/>
      <c r="AA314" s="17"/>
      <c r="AB314" s="14">
        <f ca="1">E314*(2/($AB$3+1))+IF(AB315=0,AVERAGE(E315:OFFSET(E315,$AB$3-1,0))*(1-(2/($AB$3+1))),AB315*(1-(2/($AB$3+1))))</f>
        <v>13.680048757893912</v>
      </c>
      <c r="AC314" s="35">
        <f ca="1">E314*(2/($AC$3+1))+IF(AC315=0,AVERAGE(E315:OFFSET(E315,$AC$3-1,0))*(1-(2/($AC$3+1))),AC315*(1-(2/($AC$3+1))))</f>
        <v>13.559859329864226</v>
      </c>
      <c r="AE314" s="7">
        <f t="shared" ca="1" si="218"/>
        <v>0</v>
      </c>
      <c r="AF314" s="7">
        <f t="shared" ca="1" si="198"/>
        <v>0</v>
      </c>
      <c r="AG314" s="7">
        <f t="shared" ca="1" si="199"/>
        <v>0</v>
      </c>
      <c r="AH314" s="10">
        <f t="shared" ca="1" si="227"/>
        <v>21</v>
      </c>
      <c r="AI314" s="11"/>
      <c r="AJ314" s="9">
        <f t="shared" ca="1" si="200"/>
        <v>0</v>
      </c>
      <c r="AK314" s="14">
        <f t="shared" ca="1" si="201"/>
        <v>0</v>
      </c>
      <c r="AL314" s="14">
        <f t="shared" ca="1" si="202"/>
        <v>0</v>
      </c>
      <c r="AM314" s="14"/>
      <c r="AN314" s="14"/>
      <c r="AO314" s="14">
        <f t="shared" ca="1" si="203"/>
        <v>0</v>
      </c>
      <c r="AP314" s="8"/>
      <c r="AQ314" s="8"/>
      <c r="AS314" s="8">
        <f t="shared" si="204"/>
        <v>-4.1999999999999815E-2</v>
      </c>
      <c r="AT314" s="14">
        <f t="shared" si="219"/>
        <v>0</v>
      </c>
      <c r="AU314" s="14">
        <f t="shared" si="220"/>
        <v>4.1999999999999815E-2</v>
      </c>
      <c r="AV314" s="14">
        <f ca="1">IF(AV315=0,AVERAGE(AT314:OFFSET(AT314,$AZ$3-1,0)),(AV315*($AZ$3-1)+AT314)/$AZ$3)</f>
        <v>4.0835676401709209E-2</v>
      </c>
      <c r="AW314" s="14">
        <f ca="1">IF(AW315=0,AVERAGE(AU314:OFFSET(AU314,$AZ$3-1,0)),(AW315*($AZ$3-1)+AU314)/$AZ$3)</f>
        <v>5.1411179732992932E-2</v>
      </c>
      <c r="AX314" s="14">
        <f t="shared" ca="1" si="221"/>
        <v>0.7942956495803396</v>
      </c>
      <c r="AY314" s="14"/>
      <c r="AZ314" s="14">
        <f t="shared" ca="1" si="205"/>
        <v>44.267824523016273</v>
      </c>
      <c r="BB314" s="12">
        <f t="shared" ca="1" si="206"/>
        <v>0</v>
      </c>
      <c r="BC314" s="7">
        <f t="shared" ca="1" si="207"/>
        <v>0</v>
      </c>
      <c r="BD314" s="12">
        <f t="shared" ca="1" si="222"/>
        <v>0</v>
      </c>
      <c r="BE314" s="15">
        <f t="shared" ca="1" si="228"/>
        <v>21</v>
      </c>
      <c r="BF314" s="12"/>
      <c r="BG314" s="13">
        <f t="shared" ca="1" si="208"/>
        <v>0</v>
      </c>
      <c r="BH314" s="14">
        <f t="shared" ca="1" si="209"/>
        <v>0</v>
      </c>
      <c r="BI314" s="14">
        <f t="shared" ca="1" si="210"/>
        <v>0</v>
      </c>
      <c r="BJ314" s="12"/>
      <c r="BK314" s="12"/>
      <c r="BL314" s="14">
        <f t="shared" ca="1" si="211"/>
        <v>0</v>
      </c>
      <c r="BO314" s="17"/>
      <c r="BP314" s="8">
        <f t="shared" ca="1" si="212"/>
        <v>-2.2400919012062093</v>
      </c>
      <c r="BR314" s="7">
        <f t="shared" ca="1" si="225"/>
        <v>0</v>
      </c>
      <c r="BS314" s="7">
        <f t="shared" ca="1" si="213"/>
        <v>0</v>
      </c>
      <c r="BT314" s="7">
        <f t="shared" ca="1" si="223"/>
        <v>0</v>
      </c>
      <c r="BU314" s="10">
        <f t="shared" ca="1" si="214"/>
        <v>21</v>
      </c>
      <c r="BW314" s="9">
        <f t="shared" ca="1" si="215"/>
        <v>0</v>
      </c>
      <c r="BX314" s="8">
        <f t="shared" ca="1" si="216"/>
        <v>0</v>
      </c>
      <c r="BY314" s="14">
        <f t="shared" ca="1" si="224"/>
        <v>0</v>
      </c>
      <c r="BZ314" s="12"/>
      <c r="CA314" s="12"/>
      <c r="CB314" s="14">
        <f t="shared" ca="1" si="193"/>
        <v>0</v>
      </c>
    </row>
    <row r="315" spans="1:80" s="7" customFormat="1" outlineLevel="1" x14ac:dyDescent="0.25">
      <c r="A315" s="6">
        <v>43789</v>
      </c>
      <c r="B315" s="8">
        <v>13.542</v>
      </c>
      <c r="C315" s="8">
        <v>13.667999999999999</v>
      </c>
      <c r="D315" s="8">
        <v>13.526</v>
      </c>
      <c r="E315" s="8">
        <v>13.657999999999999</v>
      </c>
      <c r="F315" s="8"/>
      <c r="G315" s="8"/>
      <c r="H315" s="8"/>
      <c r="I315" s="17"/>
      <c r="J315" s="14">
        <f ca="1">AVERAGE(E315:OFFSET(E315,$J$3-1,0))</f>
        <v>13.6904</v>
      </c>
      <c r="K315" s="14">
        <f ca="1">AVERAGE(E315:OFFSET(E315,$K$3-1,0))</f>
        <v>13.667866666666665</v>
      </c>
      <c r="M315" s="7">
        <f t="shared" ca="1" si="217"/>
        <v>0</v>
      </c>
      <c r="N315" s="7">
        <f t="shared" ca="1" si="194"/>
        <v>0</v>
      </c>
      <c r="O315" s="7">
        <f t="shared" ca="1" si="195"/>
        <v>0</v>
      </c>
      <c r="P315" s="10">
        <f t="shared" ca="1" si="226"/>
        <v>20</v>
      </c>
      <c r="Q315" s="11"/>
      <c r="R315" s="9">
        <f t="shared" ca="1" si="196"/>
        <v>0</v>
      </c>
      <c r="S315" s="14">
        <f t="shared" ca="1" si="197"/>
        <v>0</v>
      </c>
      <c r="T315" s="14"/>
      <c r="U315" s="8"/>
      <c r="V315" s="8"/>
      <c r="W315" s="8"/>
      <c r="AA315" s="17"/>
      <c r="AB315" s="14">
        <f ca="1">E315*(2/($AB$3+1))+IF(AB316=0,AVERAGE(E316:OFFSET(E316,$AB$3-1,0))*(1-(2/($AB$3+1))),AB316*(1-(2/($AB$3+1))))</f>
        <v>13.712073136840868</v>
      </c>
      <c r="AC315" s="35">
        <f ca="1">E315*(2/($AC$3+1))+IF(AC316=0,AVERAGE(E316:OFFSET(E316,$AC$3-1,0))*(1-(2/($AC$3+1))),AC316*(1-(2/($AC$3+1))))</f>
        <v>13.555987559510035</v>
      </c>
      <c r="AE315" s="7">
        <f t="shared" ca="1" si="218"/>
        <v>0</v>
      </c>
      <c r="AF315" s="7">
        <f t="shared" ca="1" si="198"/>
        <v>0</v>
      </c>
      <c r="AG315" s="7">
        <f t="shared" ca="1" si="199"/>
        <v>0</v>
      </c>
      <c r="AH315" s="10">
        <f t="shared" ca="1" si="227"/>
        <v>20</v>
      </c>
      <c r="AI315" s="11"/>
      <c r="AJ315" s="9">
        <f t="shared" ca="1" si="200"/>
        <v>0</v>
      </c>
      <c r="AK315" s="14">
        <f t="shared" ca="1" si="201"/>
        <v>0</v>
      </c>
      <c r="AL315" s="14">
        <f t="shared" ca="1" si="202"/>
        <v>0</v>
      </c>
      <c r="AM315" s="14"/>
      <c r="AN315" s="14"/>
      <c r="AO315" s="14">
        <f t="shared" ca="1" si="203"/>
        <v>0</v>
      </c>
      <c r="AP315" s="8"/>
      <c r="AQ315" s="8"/>
      <c r="AS315" s="8">
        <f t="shared" si="204"/>
        <v>-5.7999999999999829E-2</v>
      </c>
      <c r="AT315" s="14">
        <f t="shared" si="219"/>
        <v>0</v>
      </c>
      <c r="AU315" s="14">
        <f t="shared" si="220"/>
        <v>5.7999999999999829E-2</v>
      </c>
      <c r="AV315" s="14">
        <f ca="1">IF(AV316=0,AVERAGE(AT315:OFFSET(AT315,$AZ$3-1,0)),(AV316*($AZ$3-1)+AT315)/$AZ$3)</f>
        <v>4.3976882278763764E-2</v>
      </c>
      <c r="AW315" s="14">
        <f ca="1">IF(AW316=0,AVERAGE(AU315:OFFSET(AU315,$AZ$3-1,0)),(AW316*($AZ$3-1)+AU315)/$AZ$3)</f>
        <v>5.2135116635530866E-2</v>
      </c>
      <c r="AX315" s="14">
        <f t="shared" ca="1" si="221"/>
        <v>0.84351748143578253</v>
      </c>
      <c r="AY315" s="14"/>
      <c r="AZ315" s="14">
        <f t="shared" ca="1" si="205"/>
        <v>45.755871041636546</v>
      </c>
      <c r="BB315" s="12">
        <f t="shared" ca="1" si="206"/>
        <v>0</v>
      </c>
      <c r="BC315" s="7">
        <f t="shared" ca="1" si="207"/>
        <v>0</v>
      </c>
      <c r="BD315" s="12">
        <f t="shared" ca="1" si="222"/>
        <v>0</v>
      </c>
      <c r="BE315" s="15">
        <f t="shared" ca="1" si="228"/>
        <v>20</v>
      </c>
      <c r="BF315" s="12"/>
      <c r="BG315" s="13">
        <f t="shared" ca="1" si="208"/>
        <v>0</v>
      </c>
      <c r="BH315" s="14">
        <f t="shared" ca="1" si="209"/>
        <v>0</v>
      </c>
      <c r="BI315" s="14">
        <f t="shared" ca="1" si="210"/>
        <v>0</v>
      </c>
      <c r="BJ315" s="12"/>
      <c r="BK315" s="12"/>
      <c r="BL315" s="14">
        <f t="shared" ca="1" si="211"/>
        <v>0</v>
      </c>
      <c r="BO315" s="17"/>
      <c r="BP315" s="8">
        <f t="shared" ca="1" si="212"/>
        <v>-0.87095369429526226</v>
      </c>
      <c r="BR315" s="7">
        <f t="shared" ca="1" si="225"/>
        <v>0</v>
      </c>
      <c r="BS315" s="7">
        <f t="shared" ca="1" si="213"/>
        <v>0</v>
      </c>
      <c r="BT315" s="7">
        <f t="shared" ca="1" si="223"/>
        <v>0</v>
      </c>
      <c r="BU315" s="10">
        <f t="shared" ca="1" si="214"/>
        <v>20</v>
      </c>
      <c r="BW315" s="9">
        <f t="shared" ca="1" si="215"/>
        <v>0</v>
      </c>
      <c r="BX315" s="8">
        <f t="shared" ca="1" si="216"/>
        <v>0</v>
      </c>
      <c r="BY315" s="14">
        <f t="shared" ca="1" si="224"/>
        <v>0</v>
      </c>
      <c r="BZ315" s="12"/>
      <c r="CA315" s="12"/>
      <c r="CB315" s="14">
        <f t="shared" ca="1" si="193"/>
        <v>0</v>
      </c>
    </row>
    <row r="316" spans="1:80" s="7" customFormat="1" outlineLevel="1" x14ac:dyDescent="0.25">
      <c r="A316" s="6">
        <v>43788</v>
      </c>
      <c r="B316" s="8">
        <v>13.747999999999999</v>
      </c>
      <c r="C316" s="8">
        <v>13.87</v>
      </c>
      <c r="D316" s="8">
        <v>13.688000000000001</v>
      </c>
      <c r="E316" s="8">
        <v>13.715999999999999</v>
      </c>
      <c r="F316" s="8"/>
      <c r="G316" s="8"/>
      <c r="H316" s="8"/>
      <c r="I316" s="17"/>
      <c r="J316" s="14">
        <f ca="1">AVERAGE(E316:OFFSET(E316,$J$3-1,0))</f>
        <v>13.7096</v>
      </c>
      <c r="K316" s="14">
        <f ca="1">AVERAGE(E316:OFFSET(E316,$K$3-1,0))</f>
        <v>13.626399999999997</v>
      </c>
      <c r="M316" s="7">
        <f t="shared" ca="1" si="217"/>
        <v>0</v>
      </c>
      <c r="N316" s="7">
        <f t="shared" ca="1" si="194"/>
        <v>0</v>
      </c>
      <c r="O316" s="7">
        <f t="shared" ca="1" si="195"/>
        <v>0</v>
      </c>
      <c r="P316" s="10">
        <f t="shared" ca="1" si="226"/>
        <v>19</v>
      </c>
      <c r="Q316" s="11"/>
      <c r="R316" s="9">
        <f t="shared" ca="1" si="196"/>
        <v>0</v>
      </c>
      <c r="S316" s="14">
        <f t="shared" ca="1" si="197"/>
        <v>0</v>
      </c>
      <c r="T316" s="14"/>
      <c r="U316" s="8"/>
      <c r="V316" s="8"/>
      <c r="W316" s="8"/>
      <c r="AA316" s="17"/>
      <c r="AB316" s="14">
        <f ca="1">E316*(2/($AB$3+1))+IF(AB317=0,AVERAGE(E317:OFFSET(E317,$AB$3-1,0))*(1-(2/($AB$3+1))),AB317*(1-(2/($AB$3+1))))</f>
        <v>13.739109705261299</v>
      </c>
      <c r="AC316" s="35">
        <f ca="1">E316*(2/($AC$3+1))+IF(AC317=0,AVERAGE(E317:OFFSET(E317,$AC$3-1,0))*(1-(2/($AC$3+1))),AC317*(1-(2/($AC$3+1))))</f>
        <v>13.548952218786589</v>
      </c>
      <c r="AE316" s="7">
        <f t="shared" ca="1" si="218"/>
        <v>0</v>
      </c>
      <c r="AF316" s="7">
        <f t="shared" ca="1" si="198"/>
        <v>0</v>
      </c>
      <c r="AG316" s="7">
        <f t="shared" ca="1" si="199"/>
        <v>0</v>
      </c>
      <c r="AH316" s="10">
        <f t="shared" ca="1" si="227"/>
        <v>19</v>
      </c>
      <c r="AI316" s="11"/>
      <c r="AJ316" s="9">
        <f t="shared" ca="1" si="200"/>
        <v>0</v>
      </c>
      <c r="AK316" s="14">
        <f t="shared" ca="1" si="201"/>
        <v>0</v>
      </c>
      <c r="AL316" s="14">
        <f t="shared" ca="1" si="202"/>
        <v>0</v>
      </c>
      <c r="AM316" s="14"/>
      <c r="AN316" s="14"/>
      <c r="AO316" s="14">
        <f t="shared" ca="1" si="203"/>
        <v>0</v>
      </c>
      <c r="AP316" s="8"/>
      <c r="AQ316" s="8"/>
      <c r="AS316" s="8">
        <f t="shared" si="204"/>
        <v>2.9999999999999361E-2</v>
      </c>
      <c r="AT316" s="14">
        <f t="shared" si="219"/>
        <v>2.9999999999999361E-2</v>
      </c>
      <c r="AU316" s="14">
        <f t="shared" si="220"/>
        <v>0</v>
      </c>
      <c r="AV316" s="14">
        <f ca="1">IF(AV317=0,AVERAGE(AT316:OFFSET(AT316,$AZ$3-1,0)),(AV317*($AZ$3-1)+AT316)/$AZ$3)</f>
        <v>4.7359719377130204E-2</v>
      </c>
      <c r="AW316" s="14">
        <f ca="1">IF(AW317=0,AVERAGE(AU316:OFFSET(AU316,$AZ$3-1,0)),(AW317*($AZ$3-1)+AU316)/$AZ$3)</f>
        <v>5.1683971761340944E-2</v>
      </c>
      <c r="AX316" s="14">
        <f t="shared" ca="1" si="221"/>
        <v>0.91633281582579085</v>
      </c>
      <c r="AY316" s="14"/>
      <c r="AZ316" s="14">
        <f t="shared" ca="1" si="205"/>
        <v>47.816997562133928</v>
      </c>
      <c r="BB316" s="12">
        <f t="shared" ca="1" si="206"/>
        <v>0</v>
      </c>
      <c r="BC316" s="7">
        <f t="shared" ca="1" si="207"/>
        <v>0</v>
      </c>
      <c r="BD316" s="12">
        <f t="shared" ca="1" si="222"/>
        <v>0</v>
      </c>
      <c r="BE316" s="15">
        <f t="shared" ca="1" si="228"/>
        <v>19</v>
      </c>
      <c r="BF316" s="12"/>
      <c r="BG316" s="13">
        <f t="shared" ca="1" si="208"/>
        <v>0</v>
      </c>
      <c r="BH316" s="14">
        <f t="shared" ca="1" si="209"/>
        <v>0</v>
      </c>
      <c r="BI316" s="14">
        <f t="shared" ca="1" si="210"/>
        <v>0</v>
      </c>
      <c r="BJ316" s="12"/>
      <c r="BK316" s="12"/>
      <c r="BL316" s="14">
        <f t="shared" ca="1" si="211"/>
        <v>0</v>
      </c>
      <c r="BO316" s="17"/>
      <c r="BP316" s="8">
        <f t="shared" ca="1" si="212"/>
        <v>1.6150540820862425</v>
      </c>
      <c r="BR316" s="7">
        <f t="shared" ca="1" si="225"/>
        <v>0</v>
      </c>
      <c r="BS316" s="7">
        <f t="shared" ca="1" si="213"/>
        <v>0</v>
      </c>
      <c r="BT316" s="7">
        <f t="shared" ca="1" si="223"/>
        <v>0</v>
      </c>
      <c r="BU316" s="10">
        <f t="shared" ca="1" si="214"/>
        <v>19</v>
      </c>
      <c r="BW316" s="9">
        <f t="shared" ca="1" si="215"/>
        <v>0</v>
      </c>
      <c r="BX316" s="8">
        <f t="shared" ca="1" si="216"/>
        <v>0</v>
      </c>
      <c r="BY316" s="14">
        <f t="shared" ca="1" si="224"/>
        <v>0</v>
      </c>
      <c r="BZ316" s="12"/>
      <c r="CA316" s="12"/>
      <c r="CB316" s="14">
        <f t="shared" ca="1" si="193"/>
        <v>0</v>
      </c>
    </row>
    <row r="317" spans="1:80" s="7" customFormat="1" outlineLevel="1" x14ac:dyDescent="0.25">
      <c r="A317" s="6">
        <v>43787</v>
      </c>
      <c r="B317" s="8">
        <v>13.814</v>
      </c>
      <c r="C317" s="8">
        <v>13.868</v>
      </c>
      <c r="D317" s="8">
        <v>13.62</v>
      </c>
      <c r="E317" s="8">
        <v>13.686</v>
      </c>
      <c r="F317" s="8"/>
      <c r="G317" s="8"/>
      <c r="H317" s="8"/>
      <c r="I317" s="17"/>
      <c r="J317" s="14">
        <f ca="1">AVERAGE(E317:OFFSET(E317,$J$3-1,0))</f>
        <v>13.77</v>
      </c>
      <c r="K317" s="14">
        <f ca="1">AVERAGE(E317:OFFSET(E317,$K$3-1,0))</f>
        <v>13.581199999999999</v>
      </c>
      <c r="M317" s="7">
        <f t="shared" ca="1" si="217"/>
        <v>0</v>
      </c>
      <c r="N317" s="7">
        <f t="shared" ca="1" si="194"/>
        <v>0</v>
      </c>
      <c r="O317" s="7">
        <f t="shared" ca="1" si="195"/>
        <v>0</v>
      </c>
      <c r="P317" s="10">
        <f t="shared" ca="1" si="226"/>
        <v>18</v>
      </c>
      <c r="Q317" s="11"/>
      <c r="R317" s="9">
        <f t="shared" ca="1" si="196"/>
        <v>0</v>
      </c>
      <c r="S317" s="14">
        <f t="shared" ca="1" si="197"/>
        <v>0</v>
      </c>
      <c r="T317" s="14"/>
      <c r="U317" s="8"/>
      <c r="V317" s="8"/>
      <c r="W317" s="8"/>
      <c r="AA317" s="17"/>
      <c r="AB317" s="14">
        <f ca="1">E317*(2/($AB$3+1))+IF(AB318=0,AVERAGE(E318:OFFSET(E318,$AB$3-1,0))*(1-(2/($AB$3+1))),AB318*(1-(2/($AB$3+1))))</f>
        <v>13.750664557891948</v>
      </c>
      <c r="AC317" s="35">
        <f ca="1">E317*(2/($AC$3+1))+IF(AC318=0,AVERAGE(E318:OFFSET(E318,$AC$3-1,0))*(1-(2/($AC$3+1))),AC318*(1-(2/($AC$3+1))))</f>
        <v>13.53743168215118</v>
      </c>
      <c r="AE317" s="7">
        <f t="shared" ca="1" si="218"/>
        <v>0</v>
      </c>
      <c r="AF317" s="7">
        <f t="shared" ca="1" si="198"/>
        <v>0</v>
      </c>
      <c r="AG317" s="7">
        <f t="shared" ca="1" si="199"/>
        <v>0</v>
      </c>
      <c r="AH317" s="10">
        <f t="shared" ca="1" si="227"/>
        <v>18</v>
      </c>
      <c r="AI317" s="11"/>
      <c r="AJ317" s="9">
        <f t="shared" ca="1" si="200"/>
        <v>0</v>
      </c>
      <c r="AK317" s="14">
        <f t="shared" ca="1" si="201"/>
        <v>0</v>
      </c>
      <c r="AL317" s="14">
        <f t="shared" ca="1" si="202"/>
        <v>0</v>
      </c>
      <c r="AM317" s="14"/>
      <c r="AN317" s="14"/>
      <c r="AO317" s="14">
        <f t="shared" ca="1" si="203"/>
        <v>0</v>
      </c>
      <c r="AP317" s="8"/>
      <c r="AQ317" s="8"/>
      <c r="AS317" s="8">
        <f t="shared" si="204"/>
        <v>-2.8000000000000469E-2</v>
      </c>
      <c r="AT317" s="14">
        <f t="shared" si="219"/>
        <v>0</v>
      </c>
      <c r="AU317" s="14">
        <f t="shared" si="220"/>
        <v>2.8000000000000469E-2</v>
      </c>
      <c r="AV317" s="14">
        <f ca="1">IF(AV318=0,AVERAGE(AT317:OFFSET(AT317,$AZ$3-1,0)),(AV318*($AZ$3-1)+AT317)/$AZ$3)</f>
        <v>4.8695082406140268E-2</v>
      </c>
      <c r="AW317" s="14">
        <f ca="1">IF(AW318=0,AVERAGE(AU317:OFFSET(AU317,$AZ$3-1,0)),(AW318*($AZ$3-1)+AU317)/$AZ$3)</f>
        <v>5.5659661896828715E-2</v>
      </c>
      <c r="AX317" s="14">
        <f t="shared" ca="1" si="221"/>
        <v>0.87487204820614872</v>
      </c>
      <c r="AY317" s="14"/>
      <c r="AZ317" s="14">
        <f t="shared" ca="1" si="205"/>
        <v>46.663026900593778</v>
      </c>
      <c r="BB317" s="12">
        <f t="shared" ca="1" si="206"/>
        <v>0</v>
      </c>
      <c r="BC317" s="7">
        <f t="shared" ca="1" si="207"/>
        <v>0</v>
      </c>
      <c r="BD317" s="12">
        <f t="shared" ca="1" si="222"/>
        <v>0</v>
      </c>
      <c r="BE317" s="15">
        <f t="shared" ca="1" si="228"/>
        <v>18</v>
      </c>
      <c r="BF317" s="12"/>
      <c r="BG317" s="13">
        <f t="shared" ca="1" si="208"/>
        <v>0</v>
      </c>
      <c r="BH317" s="14">
        <f t="shared" ca="1" si="209"/>
        <v>0</v>
      </c>
      <c r="BI317" s="14">
        <f t="shared" ca="1" si="210"/>
        <v>0</v>
      </c>
      <c r="BJ317" s="12"/>
      <c r="BK317" s="12"/>
      <c r="BL317" s="14">
        <f t="shared" ca="1" si="211"/>
        <v>0</v>
      </c>
      <c r="BO317" s="17"/>
      <c r="BP317" s="8">
        <f t="shared" ca="1" si="212"/>
        <v>2.3328847016599319</v>
      </c>
      <c r="BR317" s="7">
        <f t="shared" ca="1" si="225"/>
        <v>0</v>
      </c>
      <c r="BS317" s="7">
        <f t="shared" ca="1" si="213"/>
        <v>0</v>
      </c>
      <c r="BT317" s="7">
        <f t="shared" ca="1" si="223"/>
        <v>0</v>
      </c>
      <c r="BU317" s="10">
        <f t="shared" ca="1" si="214"/>
        <v>18</v>
      </c>
      <c r="BW317" s="9">
        <f t="shared" ca="1" si="215"/>
        <v>0</v>
      </c>
      <c r="BX317" s="8">
        <f t="shared" ca="1" si="216"/>
        <v>0</v>
      </c>
      <c r="BY317" s="14">
        <f t="shared" ca="1" si="224"/>
        <v>0</v>
      </c>
      <c r="BZ317" s="12"/>
      <c r="CA317" s="12"/>
      <c r="CB317" s="14">
        <f t="shared" ca="1" si="193"/>
        <v>0</v>
      </c>
    </row>
    <row r="318" spans="1:80" s="7" customFormat="1" outlineLevel="1" x14ac:dyDescent="0.25">
      <c r="A318" s="6">
        <v>43784</v>
      </c>
      <c r="B318" s="8">
        <v>13.756</v>
      </c>
      <c r="C318" s="8">
        <v>13.757999999999999</v>
      </c>
      <c r="D318" s="8">
        <v>13.628</v>
      </c>
      <c r="E318" s="8">
        <v>13.714</v>
      </c>
      <c r="F318" s="8"/>
      <c r="G318" s="8"/>
      <c r="H318" s="8"/>
      <c r="I318" s="17"/>
      <c r="J318" s="14">
        <f ca="1">AVERAGE(E318:OFFSET(E318,$J$3-1,0))</f>
        <v>13.8216</v>
      </c>
      <c r="K318" s="14">
        <f ca="1">AVERAGE(E318:OFFSET(E318,$K$3-1,0))</f>
        <v>13.542666666666664</v>
      </c>
      <c r="M318" s="7">
        <f t="shared" ca="1" si="217"/>
        <v>0</v>
      </c>
      <c r="N318" s="7">
        <f t="shared" ca="1" si="194"/>
        <v>0</v>
      </c>
      <c r="O318" s="7">
        <f t="shared" ca="1" si="195"/>
        <v>0</v>
      </c>
      <c r="P318" s="10">
        <f t="shared" ca="1" si="226"/>
        <v>17</v>
      </c>
      <c r="Q318" s="11"/>
      <c r="R318" s="9">
        <f t="shared" ca="1" si="196"/>
        <v>0</v>
      </c>
      <c r="S318" s="14">
        <f t="shared" ca="1" si="197"/>
        <v>0</v>
      </c>
      <c r="T318" s="14"/>
      <c r="U318" s="8"/>
      <c r="V318" s="8"/>
      <c r="W318" s="8"/>
      <c r="AA318" s="17"/>
      <c r="AB318" s="14">
        <f ca="1">E318*(2/($AB$3+1))+IF(AB319=0,AVERAGE(E319:OFFSET(E319,$AB$3-1,0))*(1-(2/($AB$3+1))),AB319*(1-(2/($AB$3+1))))</f>
        <v>13.782996836837922</v>
      </c>
      <c r="AC318" s="35">
        <f ca="1">E318*(2/($AC$3+1))+IF(AC319=0,AVERAGE(E319:OFFSET(E319,$AC$3-1,0))*(1-(2/($AC$3+1))),AC319*(1-(2/($AC$3+1))))</f>
        <v>13.527185591265052</v>
      </c>
      <c r="AE318" s="7">
        <f t="shared" ca="1" si="218"/>
        <v>0</v>
      </c>
      <c r="AF318" s="7">
        <f t="shared" ca="1" si="198"/>
        <v>0</v>
      </c>
      <c r="AG318" s="7">
        <f t="shared" ca="1" si="199"/>
        <v>0</v>
      </c>
      <c r="AH318" s="10">
        <f t="shared" ca="1" si="227"/>
        <v>17</v>
      </c>
      <c r="AI318" s="11"/>
      <c r="AJ318" s="9">
        <f t="shared" ca="1" si="200"/>
        <v>0</v>
      </c>
      <c r="AK318" s="14">
        <f t="shared" ca="1" si="201"/>
        <v>0</v>
      </c>
      <c r="AL318" s="14">
        <f t="shared" ca="1" si="202"/>
        <v>0</v>
      </c>
      <c r="AM318" s="14"/>
      <c r="AN318" s="14"/>
      <c r="AO318" s="14">
        <f t="shared" ca="1" si="203"/>
        <v>0</v>
      </c>
      <c r="AP318" s="8"/>
      <c r="AQ318" s="8"/>
      <c r="AS318" s="8">
        <f t="shared" si="204"/>
        <v>3.5999999999999588E-2</v>
      </c>
      <c r="AT318" s="14">
        <f t="shared" si="219"/>
        <v>3.5999999999999588E-2</v>
      </c>
      <c r="AU318" s="14">
        <f t="shared" si="220"/>
        <v>0</v>
      </c>
      <c r="AV318" s="14">
        <f ca="1">IF(AV319=0,AVERAGE(AT318:OFFSET(AT318,$AZ$3-1,0)),(AV319*($AZ$3-1)+AT318)/$AZ$3)</f>
        <v>5.2440857975843365E-2</v>
      </c>
      <c r="AW318" s="14">
        <f ca="1">IF(AW319=0,AVERAGE(AU318:OFFSET(AU318,$AZ$3-1,0)),(AW319*($AZ$3-1)+AU318)/$AZ$3)</f>
        <v>5.7787328196584734E-2</v>
      </c>
      <c r="AX318" s="14">
        <f t="shared" ca="1" si="221"/>
        <v>0.90748023160798519</v>
      </c>
      <c r="AY318" s="14"/>
      <c r="AZ318" s="14">
        <f t="shared" ca="1" si="205"/>
        <v>47.574817110580973</v>
      </c>
      <c r="BB318" s="12">
        <f t="shared" ca="1" si="206"/>
        <v>0</v>
      </c>
      <c r="BC318" s="7">
        <f t="shared" ca="1" si="207"/>
        <v>0</v>
      </c>
      <c r="BD318" s="12">
        <f t="shared" ca="1" si="222"/>
        <v>0</v>
      </c>
      <c r="BE318" s="15">
        <f t="shared" ca="1" si="228"/>
        <v>17</v>
      </c>
      <c r="BF318" s="12"/>
      <c r="BG318" s="13">
        <f t="shared" ca="1" si="208"/>
        <v>0</v>
      </c>
      <c r="BH318" s="14">
        <f t="shared" ca="1" si="209"/>
        <v>0</v>
      </c>
      <c r="BI318" s="14">
        <f t="shared" ca="1" si="210"/>
        <v>0</v>
      </c>
      <c r="BJ318" s="12"/>
      <c r="BK318" s="12"/>
      <c r="BL318" s="14">
        <f t="shared" ca="1" si="211"/>
        <v>0</v>
      </c>
      <c r="BO318" s="17"/>
      <c r="BP318" s="8">
        <f t="shared" ca="1" si="212"/>
        <v>1.7510016322896726</v>
      </c>
      <c r="BR318" s="7">
        <f t="shared" ca="1" si="225"/>
        <v>0</v>
      </c>
      <c r="BS318" s="7">
        <f t="shared" ca="1" si="213"/>
        <v>0</v>
      </c>
      <c r="BT318" s="7">
        <f t="shared" ca="1" si="223"/>
        <v>0</v>
      </c>
      <c r="BU318" s="10">
        <f t="shared" ca="1" si="214"/>
        <v>17</v>
      </c>
      <c r="BW318" s="9">
        <f t="shared" ca="1" si="215"/>
        <v>0</v>
      </c>
      <c r="BX318" s="8">
        <f t="shared" ca="1" si="216"/>
        <v>0</v>
      </c>
      <c r="BY318" s="14">
        <f t="shared" ca="1" si="224"/>
        <v>0</v>
      </c>
      <c r="BZ318" s="12"/>
      <c r="CA318" s="12"/>
      <c r="CB318" s="14">
        <f t="shared" ca="1" si="193"/>
        <v>0</v>
      </c>
    </row>
    <row r="319" spans="1:80" s="7" customFormat="1" outlineLevel="1" x14ac:dyDescent="0.25">
      <c r="A319" s="6">
        <v>43783</v>
      </c>
      <c r="B319" s="8">
        <v>13.704000000000001</v>
      </c>
      <c r="C319" s="8">
        <v>13.768000000000001</v>
      </c>
      <c r="D319" s="8">
        <v>13.67</v>
      </c>
      <c r="E319" s="8">
        <v>13.678000000000001</v>
      </c>
      <c r="F319" s="8"/>
      <c r="G319" s="8"/>
      <c r="H319" s="8"/>
      <c r="I319" s="17"/>
      <c r="J319" s="14">
        <f ca="1">AVERAGE(E319:OFFSET(E319,$J$3-1,0))</f>
        <v>13.866000000000003</v>
      </c>
      <c r="K319" s="14">
        <f ca="1">AVERAGE(E319:OFFSET(E319,$K$3-1,0))</f>
        <v>13.500999999999999</v>
      </c>
      <c r="M319" s="7">
        <f t="shared" ca="1" si="217"/>
        <v>0</v>
      </c>
      <c r="N319" s="7">
        <f t="shared" ca="1" si="194"/>
        <v>0</v>
      </c>
      <c r="O319" s="7">
        <f t="shared" ca="1" si="195"/>
        <v>0</v>
      </c>
      <c r="P319" s="10">
        <f t="shared" ca="1" si="226"/>
        <v>16</v>
      </c>
      <c r="Q319" s="11"/>
      <c r="R319" s="9">
        <f t="shared" ca="1" si="196"/>
        <v>0</v>
      </c>
      <c r="S319" s="14">
        <f t="shared" ca="1" si="197"/>
        <v>0</v>
      </c>
      <c r="T319" s="14"/>
      <c r="U319" s="8"/>
      <c r="V319" s="8"/>
      <c r="W319" s="8"/>
      <c r="AA319" s="17"/>
      <c r="AB319" s="14">
        <f ca="1">E319*(2/($AB$3+1))+IF(AB320=0,AVERAGE(E320:OFFSET(E320,$AB$3-1,0))*(1-(2/($AB$3+1))),AB320*(1-(2/($AB$3+1))))</f>
        <v>13.817495255256881</v>
      </c>
      <c r="AC319" s="35">
        <f ca="1">E319*(2/($AC$3+1))+IF(AC320=0,AVERAGE(E320:OFFSET(E320,$AC$3-1,0))*(1-(2/($AC$3+1))),AC320*(1-(2/($AC$3+1))))</f>
        <v>13.514301838938504</v>
      </c>
      <c r="AE319" s="7">
        <f t="shared" ca="1" si="218"/>
        <v>0</v>
      </c>
      <c r="AF319" s="7">
        <f t="shared" ca="1" si="198"/>
        <v>0</v>
      </c>
      <c r="AG319" s="7">
        <f t="shared" ca="1" si="199"/>
        <v>0</v>
      </c>
      <c r="AH319" s="10">
        <f t="shared" ca="1" si="227"/>
        <v>16</v>
      </c>
      <c r="AI319" s="11"/>
      <c r="AJ319" s="9">
        <f t="shared" ca="1" si="200"/>
        <v>0</v>
      </c>
      <c r="AK319" s="14">
        <f t="shared" ca="1" si="201"/>
        <v>0</v>
      </c>
      <c r="AL319" s="14">
        <f t="shared" ca="1" si="202"/>
        <v>0</v>
      </c>
      <c r="AM319" s="14"/>
      <c r="AN319" s="14"/>
      <c r="AO319" s="14">
        <f t="shared" ca="1" si="203"/>
        <v>0</v>
      </c>
      <c r="AP319" s="8"/>
      <c r="AQ319" s="8"/>
      <c r="AS319" s="8">
        <f t="shared" si="204"/>
        <v>-7.5999999999998735E-2</v>
      </c>
      <c r="AT319" s="14">
        <f t="shared" si="219"/>
        <v>0</v>
      </c>
      <c r="AU319" s="14">
        <f t="shared" si="220"/>
        <v>7.5999999999998735E-2</v>
      </c>
      <c r="AV319" s="14">
        <f ca="1">IF(AV320=0,AVERAGE(AT319:OFFSET(AT319,$AZ$3-1,0)),(AV320*($AZ$3-1)+AT319)/$AZ$3)</f>
        <v>5.3705539358600576E-2</v>
      </c>
      <c r="AW319" s="14">
        <f ca="1">IF(AW320=0,AVERAGE(AU319:OFFSET(AU319,$AZ$3-1,0)),(AW320*($AZ$3-1)+AU319)/$AZ$3)</f>
        <v>6.2232507288629717E-2</v>
      </c>
      <c r="AX319" s="14">
        <f t="shared" ca="1" si="221"/>
        <v>0.86298209245400159</v>
      </c>
      <c r="AY319" s="14"/>
      <c r="AZ319" s="14">
        <f t="shared" ca="1" si="205"/>
        <v>46.322618770706683</v>
      </c>
      <c r="BB319" s="12">
        <f t="shared" ca="1" si="206"/>
        <v>0</v>
      </c>
      <c r="BC319" s="7">
        <f t="shared" ca="1" si="207"/>
        <v>0</v>
      </c>
      <c r="BD319" s="12">
        <f t="shared" ca="1" si="222"/>
        <v>0</v>
      </c>
      <c r="BE319" s="15">
        <f t="shared" ca="1" si="228"/>
        <v>16</v>
      </c>
      <c r="BF319" s="12"/>
      <c r="BG319" s="13">
        <f t="shared" ca="1" si="208"/>
        <v>0</v>
      </c>
      <c r="BH319" s="14">
        <f t="shared" ca="1" si="209"/>
        <v>0</v>
      </c>
      <c r="BI319" s="14">
        <f t="shared" ca="1" si="210"/>
        <v>0</v>
      </c>
      <c r="BJ319" s="12"/>
      <c r="BK319" s="12"/>
      <c r="BL319" s="14">
        <f t="shared" ca="1" si="211"/>
        <v>0</v>
      </c>
      <c r="BO319" s="17"/>
      <c r="BP319" s="8">
        <f t="shared" ca="1" si="212"/>
        <v>-0.17515691139978751</v>
      </c>
      <c r="BR319" s="7">
        <f t="shared" ca="1" si="225"/>
        <v>0</v>
      </c>
      <c r="BS319" s="7">
        <f t="shared" ca="1" si="213"/>
        <v>0</v>
      </c>
      <c r="BT319" s="7">
        <f t="shared" ca="1" si="223"/>
        <v>0</v>
      </c>
      <c r="BU319" s="10">
        <f t="shared" ca="1" si="214"/>
        <v>16</v>
      </c>
      <c r="BW319" s="9">
        <f t="shared" ca="1" si="215"/>
        <v>0</v>
      </c>
      <c r="BX319" s="8">
        <f t="shared" ca="1" si="216"/>
        <v>0</v>
      </c>
      <c r="BY319" s="14">
        <f t="shared" ca="1" si="224"/>
        <v>0</v>
      </c>
      <c r="BZ319" s="12"/>
      <c r="CA319" s="12"/>
      <c r="CB319" s="14">
        <f t="shared" ca="1" si="193"/>
        <v>0</v>
      </c>
    </row>
    <row r="320" spans="1:80" s="7" customFormat="1" outlineLevel="1" x14ac:dyDescent="0.25">
      <c r="A320" s="6">
        <v>43782</v>
      </c>
      <c r="B320" s="8">
        <v>13.91</v>
      </c>
      <c r="C320" s="8">
        <v>13.91</v>
      </c>
      <c r="D320" s="8">
        <v>13.68</v>
      </c>
      <c r="E320" s="8">
        <v>13.754</v>
      </c>
      <c r="F320" s="8"/>
      <c r="G320" s="8"/>
      <c r="H320" s="8"/>
      <c r="I320" s="17"/>
      <c r="J320" s="14">
        <f ca="1">AVERAGE(E320:OFFSET(E320,$J$3-1,0))</f>
        <v>13.952000000000002</v>
      </c>
      <c r="K320" s="14">
        <f ca="1">AVERAGE(E320:OFFSET(E320,$K$3-1,0))</f>
        <v>13.462533333333333</v>
      </c>
      <c r="M320" s="7">
        <f t="shared" ca="1" si="217"/>
        <v>0</v>
      </c>
      <c r="N320" s="7">
        <f t="shared" ca="1" si="194"/>
        <v>0</v>
      </c>
      <c r="O320" s="7">
        <f t="shared" ca="1" si="195"/>
        <v>0</v>
      </c>
      <c r="P320" s="10">
        <f t="shared" ca="1" si="226"/>
        <v>15</v>
      </c>
      <c r="Q320" s="11"/>
      <c r="R320" s="9">
        <f t="shared" ca="1" si="196"/>
        <v>0</v>
      </c>
      <c r="S320" s="14">
        <f t="shared" ca="1" si="197"/>
        <v>0</v>
      </c>
      <c r="T320" s="14"/>
      <c r="U320" s="8"/>
      <c r="V320" s="8"/>
      <c r="W320" s="8"/>
      <c r="AA320" s="17"/>
      <c r="AB320" s="14">
        <f ca="1">E320*(2/($AB$3+1))+IF(AB321=0,AVERAGE(E321:OFFSET(E321,$AB$3-1,0))*(1-(2/($AB$3+1))),AB321*(1-(2/($AB$3+1))))</f>
        <v>13.887242882885321</v>
      </c>
      <c r="AC320" s="35">
        <f ca="1">E320*(2/($AC$3+1))+IF(AC321=0,AVERAGE(E321:OFFSET(E321,$AC$3-1,0))*(1-(2/($AC$3+1))),AC321*(1-(2/($AC$3+1))))</f>
        <v>13.503012310589433</v>
      </c>
      <c r="AE320" s="7">
        <f t="shared" ca="1" si="218"/>
        <v>0</v>
      </c>
      <c r="AF320" s="7">
        <f t="shared" ca="1" si="198"/>
        <v>0</v>
      </c>
      <c r="AG320" s="7">
        <f t="shared" ca="1" si="199"/>
        <v>0</v>
      </c>
      <c r="AH320" s="10">
        <f t="shared" ca="1" si="227"/>
        <v>15</v>
      </c>
      <c r="AI320" s="11"/>
      <c r="AJ320" s="9">
        <f t="shared" ca="1" si="200"/>
        <v>0</v>
      </c>
      <c r="AK320" s="14">
        <f t="shared" ca="1" si="201"/>
        <v>0</v>
      </c>
      <c r="AL320" s="14">
        <f t="shared" ca="1" si="202"/>
        <v>0</v>
      </c>
      <c r="AM320" s="14"/>
      <c r="AN320" s="14"/>
      <c r="AO320" s="14">
        <f t="shared" ca="1" si="203"/>
        <v>0</v>
      </c>
      <c r="AP320" s="8"/>
      <c r="AQ320" s="8"/>
      <c r="AS320" s="8">
        <f t="shared" si="204"/>
        <v>-0.26400000000000112</v>
      </c>
      <c r="AT320" s="14">
        <f t="shared" si="219"/>
        <v>0</v>
      </c>
      <c r="AU320" s="14">
        <f t="shared" si="220"/>
        <v>0.26400000000000112</v>
      </c>
      <c r="AV320" s="14">
        <f ca="1">IF(AV321=0,AVERAGE(AT320:OFFSET(AT320,$AZ$3-1,0)),(AV321*($AZ$3-1)+AT320)/$AZ$3)</f>
        <v>5.7836734693877546E-2</v>
      </c>
      <c r="AW320" s="14">
        <f ca="1">IF(AW321=0,AVERAGE(AU320:OFFSET(AU320,$AZ$3-1,0)),(AW321*($AZ$3-1)+AU320)/$AZ$3)</f>
        <v>6.1173469387755176E-2</v>
      </c>
      <c r="AX320" s="14">
        <f t="shared" ca="1" si="221"/>
        <v>0.94545454545454422</v>
      </c>
      <c r="AY320" s="14"/>
      <c r="AZ320" s="14">
        <f t="shared" ca="1" si="205"/>
        <v>48.59813084112146</v>
      </c>
      <c r="BB320" s="12">
        <f t="shared" ca="1" si="206"/>
        <v>0</v>
      </c>
      <c r="BC320" s="7">
        <f t="shared" ca="1" si="207"/>
        <v>0</v>
      </c>
      <c r="BD320" s="12">
        <f t="shared" ca="1" si="222"/>
        <v>0</v>
      </c>
      <c r="BE320" s="15">
        <f t="shared" ca="1" si="228"/>
        <v>15</v>
      </c>
      <c r="BF320" s="12"/>
      <c r="BG320" s="13">
        <f t="shared" ca="1" si="208"/>
        <v>0</v>
      </c>
      <c r="BH320" s="14">
        <f t="shared" ca="1" si="209"/>
        <v>0</v>
      </c>
      <c r="BI320" s="14">
        <f t="shared" ca="1" si="210"/>
        <v>0</v>
      </c>
      <c r="BJ320" s="12"/>
      <c r="BK320" s="12"/>
      <c r="BL320" s="14">
        <f t="shared" ca="1" si="211"/>
        <v>0</v>
      </c>
      <c r="BO320" s="17"/>
      <c r="BP320" s="8">
        <f t="shared" ca="1" si="212"/>
        <v>-0.10168506682162182</v>
      </c>
      <c r="BR320" s="7">
        <f t="shared" ca="1" si="225"/>
        <v>0</v>
      </c>
      <c r="BS320" s="7">
        <f t="shared" ca="1" si="213"/>
        <v>0</v>
      </c>
      <c r="BT320" s="7">
        <f t="shared" ca="1" si="223"/>
        <v>0</v>
      </c>
      <c r="BU320" s="10">
        <f t="shared" ca="1" si="214"/>
        <v>15</v>
      </c>
      <c r="BW320" s="9">
        <f t="shared" ca="1" si="215"/>
        <v>0</v>
      </c>
      <c r="BX320" s="8">
        <f t="shared" ca="1" si="216"/>
        <v>0</v>
      </c>
      <c r="BY320" s="14">
        <f t="shared" ca="1" si="224"/>
        <v>0</v>
      </c>
      <c r="BZ320" s="12"/>
      <c r="CA320" s="12"/>
      <c r="CB320" s="14">
        <f t="shared" ca="1" si="193"/>
        <v>0</v>
      </c>
    </row>
    <row r="321" spans="1:80" s="7" customFormat="1" outlineLevel="1" x14ac:dyDescent="0.25">
      <c r="A321" s="6">
        <v>43781</v>
      </c>
      <c r="B321" s="8">
        <v>14.01</v>
      </c>
      <c r="C321" s="8">
        <v>14.05</v>
      </c>
      <c r="D321" s="8">
        <v>13.974</v>
      </c>
      <c r="E321" s="8">
        <v>14.018000000000001</v>
      </c>
      <c r="F321" s="8"/>
      <c r="G321" s="8"/>
      <c r="H321" s="8"/>
      <c r="I321" s="17"/>
      <c r="J321" s="14">
        <f ca="1">AVERAGE(E321:OFFSET(E321,$J$3-1,0))</f>
        <v>13.988</v>
      </c>
      <c r="K321" s="14">
        <f ca="1">AVERAGE(E321:OFFSET(E321,$K$3-1,0))</f>
        <v>13.434866666666665</v>
      </c>
      <c r="M321" s="7">
        <f t="shared" ca="1" si="217"/>
        <v>0</v>
      </c>
      <c r="N321" s="11">
        <f ca="1">IF(AND(J322&gt;K322,J321&lt;K321),1,0)</f>
        <v>0</v>
      </c>
      <c r="O321" s="7">
        <f ca="1">IF(O322-N321&lt;0,0,M321+O322-N321)</f>
        <v>0</v>
      </c>
      <c r="P321" s="10">
        <f t="shared" ca="1" si="226"/>
        <v>14</v>
      </c>
      <c r="Q321" s="11"/>
      <c r="R321" s="9">
        <f t="shared" ca="1" si="196"/>
        <v>0</v>
      </c>
      <c r="S321" s="14">
        <f t="shared" ca="1" si="197"/>
        <v>0</v>
      </c>
      <c r="T321" s="14"/>
      <c r="U321" s="8"/>
      <c r="V321" s="8"/>
      <c r="W321" s="8"/>
      <c r="AA321" s="17"/>
      <c r="AB321" s="14">
        <f ca="1">E321*(2/($AB$3+1))+IF(AB322=0,AVERAGE(E322:OFFSET(E322,$AB$3-1,0))*(1-(2/($AB$3+1))),AB322*(1-(2/($AB$3+1))))</f>
        <v>13.953864324327981</v>
      </c>
      <c r="AC321" s="35">
        <f ca="1">E321*(2/($AC$3+1))+IF(AC322=0,AVERAGE(E322:OFFSET(E322,$AC$3-1,0))*(1-(2/($AC$3+1))),AC322*(1-(2/($AC$3+1))))</f>
        <v>13.485702814768013</v>
      </c>
      <c r="AE321" s="7">
        <f t="shared" ca="1" si="218"/>
        <v>0</v>
      </c>
      <c r="AF321" s="11">
        <f t="shared" ca="1" si="198"/>
        <v>0</v>
      </c>
      <c r="AG321" s="7">
        <f ca="1">IF(AG322-AF321&lt;0,0,AE321+AG322-AF321)</f>
        <v>0</v>
      </c>
      <c r="AH321" s="10">
        <f t="shared" ca="1" si="227"/>
        <v>14</v>
      </c>
      <c r="AI321" s="11"/>
      <c r="AJ321" s="9">
        <f t="shared" ca="1" si="200"/>
        <v>0</v>
      </c>
      <c r="AK321" s="14">
        <f t="shared" ca="1" si="201"/>
        <v>0</v>
      </c>
      <c r="AL321" s="14">
        <f t="shared" ca="1" si="202"/>
        <v>0</v>
      </c>
      <c r="AM321" s="14"/>
      <c r="AN321" s="14"/>
      <c r="AO321" s="14">
        <f t="shared" ca="1" si="203"/>
        <v>0</v>
      </c>
      <c r="AP321" s="8"/>
      <c r="AQ321" s="8"/>
      <c r="AS321" s="8">
        <f t="shared" si="204"/>
        <v>7.3999999999999844E-2</v>
      </c>
      <c r="AT321" s="14">
        <f t="shared" si="219"/>
        <v>7.3999999999999844E-2</v>
      </c>
      <c r="AU321" s="14">
        <f t="shared" si="220"/>
        <v>0</v>
      </c>
      <c r="AV321" s="14">
        <f ca="1">IF(AV322=0,AVERAGE(AT321:OFFSET(AT321,$AZ$3-1,0)),(AV322*($AZ$3-1)+AT321)/$AZ$3)</f>
        <v>6.2285714285714278E-2</v>
      </c>
      <c r="AW321" s="14">
        <f ca="1">IF(AW322=0,AVERAGE(AU321:OFFSET(AU321,$AZ$3-1,0)),(AW322*($AZ$3-1)+AU321)/$AZ$3)</f>
        <v>4.5571428571428561E-2</v>
      </c>
      <c r="AX321" s="14">
        <f t="shared" ca="1" si="221"/>
        <v>1.3667711598746082</v>
      </c>
      <c r="AY321" s="14"/>
      <c r="AZ321" s="14">
        <f t="shared" ca="1" si="205"/>
        <v>57.748344370860927</v>
      </c>
      <c r="BB321" s="12">
        <f t="shared" ca="1" si="206"/>
        <v>0</v>
      </c>
      <c r="BC321" s="7">
        <f t="shared" ca="1" si="207"/>
        <v>0</v>
      </c>
      <c r="BD321" s="12">
        <f t="shared" ca="1" si="222"/>
        <v>0</v>
      </c>
      <c r="BE321" s="15">
        <f t="shared" ca="1" si="228"/>
        <v>14</v>
      </c>
      <c r="BF321" s="12"/>
      <c r="BG321" s="13">
        <f t="shared" ca="1" si="208"/>
        <v>0</v>
      </c>
      <c r="BH321" s="14">
        <f t="shared" ca="1" si="209"/>
        <v>0</v>
      </c>
      <c r="BI321" s="14">
        <f t="shared" ca="1" si="210"/>
        <v>0</v>
      </c>
      <c r="BJ321" s="12"/>
      <c r="BK321" s="12"/>
      <c r="BL321" s="14">
        <f t="shared" ca="1" si="211"/>
        <v>0</v>
      </c>
      <c r="BO321" s="17"/>
      <c r="BP321" s="8">
        <f t="shared" ca="1" si="212"/>
        <v>1.2861271676300579</v>
      </c>
      <c r="BR321" s="7">
        <f t="shared" ca="1" si="225"/>
        <v>0</v>
      </c>
      <c r="BS321" s="7">
        <f t="shared" ca="1" si="213"/>
        <v>0</v>
      </c>
      <c r="BT321" s="7">
        <f t="shared" ca="1" si="223"/>
        <v>0</v>
      </c>
      <c r="BU321" s="10">
        <f t="shared" ca="1" si="214"/>
        <v>14</v>
      </c>
      <c r="BW321" s="9">
        <f t="shared" ca="1" si="215"/>
        <v>0</v>
      </c>
      <c r="BX321" s="8">
        <f t="shared" ca="1" si="216"/>
        <v>0</v>
      </c>
      <c r="BY321" s="14">
        <f t="shared" ca="1" si="224"/>
        <v>0</v>
      </c>
      <c r="BZ321" s="12"/>
      <c r="CA321" s="12"/>
      <c r="CB321" s="14">
        <f t="shared" ref="CB321:CB334" ca="1" si="229">BY322*BX321</f>
        <v>0</v>
      </c>
    </row>
    <row r="322" spans="1:80" s="7" customFormat="1" outlineLevel="1" x14ac:dyDescent="0.25">
      <c r="A322" s="6">
        <v>43780</v>
      </c>
      <c r="B322" s="8">
        <v>13.816000000000001</v>
      </c>
      <c r="C322" s="8">
        <v>13.992000000000001</v>
      </c>
      <c r="D322" s="8">
        <v>13.768000000000001</v>
      </c>
      <c r="E322" s="8">
        <v>13.944000000000001</v>
      </c>
      <c r="F322" s="8"/>
      <c r="G322" s="8"/>
      <c r="H322" s="8"/>
      <c r="I322" s="17"/>
      <c r="J322" s="14">
        <f ca="1">AVERAGE(E322:OFFSET(E322,$J$3-1,0))</f>
        <v>13.969999999999999</v>
      </c>
      <c r="K322" s="14">
        <f ca="1">AVERAGE(E322:OFFSET(E322,$K$3-1,0))</f>
        <v>13.405266666666666</v>
      </c>
      <c r="M322" s="7">
        <f t="shared" ca="1" si="217"/>
        <v>0</v>
      </c>
      <c r="N322" s="7">
        <f t="shared" ca="1" si="194"/>
        <v>0</v>
      </c>
      <c r="O322" s="7">
        <f t="shared" ref="O322:O334" ca="1" si="230">IF(O323-N322&lt;0,0,M322+O323-N322)</f>
        <v>0</v>
      </c>
      <c r="P322" s="10">
        <f t="shared" ca="1" si="226"/>
        <v>13</v>
      </c>
      <c r="Q322" s="11"/>
      <c r="R322" s="9">
        <f t="shared" ca="1" si="196"/>
        <v>0</v>
      </c>
      <c r="S322" s="14">
        <f t="shared" ca="1" si="197"/>
        <v>0</v>
      </c>
      <c r="T322" s="14"/>
      <c r="U322" s="8"/>
      <c r="V322" s="8"/>
      <c r="W322" s="8"/>
      <c r="AA322" s="17"/>
      <c r="AB322" s="14">
        <f ca="1">E322*(2/($AB$3+1))+IF(AB323=0,AVERAGE(E323:OFFSET(E323,$AB$3-1,0))*(1-(2/($AB$3+1))),AB323*(1-(2/($AB$3+1))))</f>
        <v>13.921796486491969</v>
      </c>
      <c r="AC322" s="35">
        <f ca="1">E322*(2/($AC$3+1))+IF(AC323=0,AVERAGE(E323:OFFSET(E323,$AC$3-1,0))*(1-(2/($AC$3+1))),AC323*(1-(2/($AC$3+1))))</f>
        <v>13.448992664062358</v>
      </c>
      <c r="AE322" s="7">
        <f t="shared" ca="1" si="218"/>
        <v>0</v>
      </c>
      <c r="AF322" s="7">
        <f t="shared" ca="1" si="198"/>
        <v>0</v>
      </c>
      <c r="AG322" s="7">
        <f t="shared" ref="AG322:AG334" ca="1" si="231">IF(AG323-AF322&lt;0,0,AE322+AG323-AF322)</f>
        <v>0</v>
      </c>
      <c r="AH322" s="10">
        <f t="shared" ca="1" si="227"/>
        <v>13</v>
      </c>
      <c r="AI322" s="11"/>
      <c r="AJ322" s="9">
        <f t="shared" ca="1" si="200"/>
        <v>0</v>
      </c>
      <c r="AK322" s="14">
        <f t="shared" ca="1" si="201"/>
        <v>0</v>
      </c>
      <c r="AL322" s="14">
        <f t="shared" ca="1" si="202"/>
        <v>0</v>
      </c>
      <c r="AM322" s="14"/>
      <c r="AN322" s="14"/>
      <c r="AO322" s="14">
        <f t="shared" ca="1" si="203"/>
        <v>0</v>
      </c>
      <c r="AP322" s="8"/>
      <c r="AQ322" s="8"/>
      <c r="AS322" s="8">
        <f t="shared" si="204"/>
        <v>8.0000000000008953E-3</v>
      </c>
      <c r="AT322" s="14">
        <f t="shared" si="219"/>
        <v>8.0000000000008953E-3</v>
      </c>
      <c r="AU322" s="14">
        <f t="shared" si="220"/>
        <v>0</v>
      </c>
      <c r="AV322" s="14"/>
      <c r="AW322" s="12"/>
      <c r="AX322" s="12"/>
      <c r="AY322" s="12"/>
      <c r="AZ322" s="12"/>
      <c r="BB322" s="12">
        <f t="shared" ca="1" si="206"/>
        <v>0</v>
      </c>
      <c r="BC322" s="7">
        <f t="shared" ca="1" si="207"/>
        <v>0</v>
      </c>
      <c r="BD322" s="12">
        <f t="shared" ca="1" si="222"/>
        <v>0</v>
      </c>
      <c r="BE322" s="15">
        <f t="shared" ca="1" si="228"/>
        <v>13</v>
      </c>
      <c r="BF322" s="12"/>
      <c r="BG322" s="13">
        <f t="shared" ca="1" si="208"/>
        <v>0</v>
      </c>
      <c r="BH322" s="14">
        <f t="shared" ca="1" si="209"/>
        <v>0</v>
      </c>
      <c r="BI322" s="14">
        <f t="shared" ca="1" si="210"/>
        <v>0</v>
      </c>
      <c r="BJ322" s="12"/>
      <c r="BK322" s="12"/>
      <c r="BL322" s="14">
        <f t="shared" ca="1" si="211"/>
        <v>0</v>
      </c>
      <c r="BO322" s="17"/>
      <c r="BP322" s="8">
        <f t="shared" ca="1" si="212"/>
        <v>1.0141987829614729</v>
      </c>
      <c r="BR322" s="7">
        <f t="shared" ca="1" si="225"/>
        <v>0</v>
      </c>
      <c r="BS322" s="7">
        <f t="shared" ca="1" si="213"/>
        <v>0</v>
      </c>
      <c r="BT322" s="7">
        <f t="shared" ca="1" si="223"/>
        <v>0</v>
      </c>
      <c r="BU322" s="10">
        <f t="shared" ca="1" si="214"/>
        <v>13</v>
      </c>
      <c r="BW322" s="9">
        <f t="shared" ca="1" si="215"/>
        <v>0</v>
      </c>
      <c r="BX322" s="8">
        <f t="shared" ca="1" si="216"/>
        <v>0</v>
      </c>
      <c r="BY322" s="14">
        <f t="shared" ca="1" si="224"/>
        <v>0</v>
      </c>
      <c r="BZ322" s="12"/>
      <c r="CA322" s="12"/>
      <c r="CB322" s="14">
        <f t="shared" ca="1" si="229"/>
        <v>0</v>
      </c>
    </row>
    <row r="323" spans="1:80" s="7" customFormat="1" outlineLevel="1" x14ac:dyDescent="0.25">
      <c r="A323" s="6">
        <v>43777</v>
      </c>
      <c r="B323" s="8">
        <v>14.04</v>
      </c>
      <c r="C323" s="8">
        <v>14.055999999999999</v>
      </c>
      <c r="D323" s="8">
        <v>13.936</v>
      </c>
      <c r="E323" s="8">
        <v>13.936</v>
      </c>
      <c r="F323" s="8"/>
      <c r="G323" s="8"/>
      <c r="H323" s="8"/>
      <c r="I323" s="17"/>
      <c r="J323" s="14">
        <f ca="1">AVERAGE(E323:OFFSET(E323,$J$3-1,0))</f>
        <v>13.936800000000002</v>
      </c>
      <c r="K323" s="14">
        <f ca="1">AVERAGE(E323:OFFSET(E323,$K$3-1,0))</f>
        <v>13.376399999999999</v>
      </c>
      <c r="M323" s="7">
        <f t="shared" ca="1" si="217"/>
        <v>0</v>
      </c>
      <c r="N323" s="7">
        <f t="shared" ca="1" si="194"/>
        <v>0</v>
      </c>
      <c r="O323" s="7">
        <f t="shared" ca="1" si="230"/>
        <v>0</v>
      </c>
      <c r="P323" s="10">
        <f t="shared" ca="1" si="226"/>
        <v>12</v>
      </c>
      <c r="Q323" s="11"/>
      <c r="R323" s="9">
        <f t="shared" ca="1" si="196"/>
        <v>0</v>
      </c>
      <c r="S323" s="14">
        <f t="shared" ca="1" si="197"/>
        <v>0</v>
      </c>
      <c r="T323" s="14"/>
      <c r="U323" s="8"/>
      <c r="V323" s="8"/>
      <c r="W323" s="8"/>
      <c r="AA323" s="17"/>
      <c r="AB323" s="14">
        <f ca="1">E323*(2/($AB$3+1))+IF(AB324=0,AVERAGE(E324:OFFSET(E324,$AB$3-1,0))*(1-(2/($AB$3+1))),AB324*(1-(2/($AB$3+1))))</f>
        <v>13.910694729737953</v>
      </c>
      <c r="AC323" s="35">
        <f ca="1">E323*(2/($AC$3+1))+IF(AC324=0,AVERAGE(E324:OFFSET(E324,$AC$3-1,0))*(1-(2/($AC$3+1))),AC324*(1-(2/($AC$3+1))))</f>
        <v>13.41485422710114</v>
      </c>
      <c r="AE323" s="7">
        <f t="shared" ca="1" si="218"/>
        <v>0</v>
      </c>
      <c r="AF323" s="7">
        <f t="shared" ca="1" si="198"/>
        <v>0</v>
      </c>
      <c r="AG323" s="7">
        <f t="shared" ca="1" si="231"/>
        <v>0</v>
      </c>
      <c r="AH323" s="10">
        <f t="shared" ca="1" si="227"/>
        <v>12</v>
      </c>
      <c r="AI323" s="11"/>
      <c r="AJ323" s="9">
        <f t="shared" ca="1" si="200"/>
        <v>0</v>
      </c>
      <c r="AK323" s="14">
        <f t="shared" ca="1" si="201"/>
        <v>0</v>
      </c>
      <c r="AL323" s="14">
        <f t="shared" ca="1" si="202"/>
        <v>0</v>
      </c>
      <c r="AM323" s="14"/>
      <c r="AN323" s="14"/>
      <c r="AO323" s="14">
        <f t="shared" ca="1" si="203"/>
        <v>0</v>
      </c>
      <c r="AP323" s="8"/>
      <c r="AQ323" s="8"/>
      <c r="AS323" s="8">
        <f t="shared" si="204"/>
        <v>-0.1720000000000006</v>
      </c>
      <c r="AT323" s="14">
        <f t="shared" si="219"/>
        <v>0</v>
      </c>
      <c r="AU323" s="14">
        <f t="shared" si="220"/>
        <v>0.1720000000000006</v>
      </c>
      <c r="AV323" s="14"/>
      <c r="AW323" s="12"/>
      <c r="AX323" s="12"/>
      <c r="AY323" s="12"/>
      <c r="AZ323" s="12"/>
      <c r="BB323" s="12">
        <f t="shared" ca="1" si="206"/>
        <v>0</v>
      </c>
      <c r="BC323" s="7">
        <f t="shared" ca="1" si="207"/>
        <v>0</v>
      </c>
      <c r="BD323" s="12">
        <f t="shared" ca="1" si="222"/>
        <v>0</v>
      </c>
      <c r="BE323" s="15">
        <f t="shared" ca="1" si="228"/>
        <v>12</v>
      </c>
      <c r="BF323" s="12"/>
      <c r="BG323" s="13">
        <f t="shared" ca="1" si="208"/>
        <v>0</v>
      </c>
      <c r="BH323" s="14">
        <f t="shared" ca="1" si="209"/>
        <v>0</v>
      </c>
      <c r="BI323" s="14">
        <f t="shared" ca="1" si="210"/>
        <v>0</v>
      </c>
      <c r="BJ323" s="12"/>
      <c r="BK323" s="12"/>
      <c r="BL323" s="14">
        <f t="shared" ca="1" si="211"/>
        <v>0</v>
      </c>
      <c r="BO323" s="17"/>
      <c r="BP323" s="8">
        <f t="shared" ca="1" si="212"/>
        <v>1.1027278003482133</v>
      </c>
      <c r="BR323" s="7">
        <f t="shared" ca="1" si="225"/>
        <v>0</v>
      </c>
      <c r="BS323" s="7">
        <f t="shared" ca="1" si="213"/>
        <v>0</v>
      </c>
      <c r="BT323" s="7">
        <f t="shared" ca="1" si="223"/>
        <v>0</v>
      </c>
      <c r="BU323" s="10">
        <f t="shared" ca="1" si="214"/>
        <v>12</v>
      </c>
      <c r="BW323" s="9">
        <f t="shared" ca="1" si="215"/>
        <v>0</v>
      </c>
      <c r="BX323" s="8">
        <f t="shared" ca="1" si="216"/>
        <v>0</v>
      </c>
      <c r="BY323" s="14">
        <f t="shared" ca="1" si="224"/>
        <v>0</v>
      </c>
      <c r="BZ323" s="12"/>
      <c r="CA323" s="12"/>
      <c r="CB323" s="14">
        <f t="shared" ca="1" si="229"/>
        <v>0</v>
      </c>
    </row>
    <row r="324" spans="1:80" s="7" customFormat="1" outlineLevel="1" x14ac:dyDescent="0.25">
      <c r="A324" s="6">
        <v>43776</v>
      </c>
      <c r="B324" s="8">
        <v>13.962</v>
      </c>
      <c r="C324" s="8">
        <v>14.12</v>
      </c>
      <c r="D324" s="8">
        <v>13.956</v>
      </c>
      <c r="E324" s="8">
        <v>14.108000000000001</v>
      </c>
      <c r="F324" s="8"/>
      <c r="G324" s="8"/>
      <c r="H324" s="8"/>
      <c r="I324" s="17"/>
      <c r="J324" s="14">
        <f ca="1">AVERAGE(E324:OFFSET(E324,$J$3-1,0))</f>
        <v>13.8492</v>
      </c>
      <c r="K324" s="14">
        <f ca="1">AVERAGE(E324:OFFSET(E324,$K$3-1,0))</f>
        <v>13.344199999999999</v>
      </c>
      <c r="M324" s="7">
        <f t="shared" ca="1" si="217"/>
        <v>0</v>
      </c>
      <c r="N324" s="7">
        <f t="shared" ca="1" si="194"/>
        <v>0</v>
      </c>
      <c r="O324" s="7">
        <f t="shared" ca="1" si="230"/>
        <v>0</v>
      </c>
      <c r="P324" s="10">
        <f t="shared" ca="1" si="226"/>
        <v>11</v>
      </c>
      <c r="Q324" s="11"/>
      <c r="R324" s="9">
        <f t="shared" ca="1" si="196"/>
        <v>0</v>
      </c>
      <c r="S324" s="14">
        <f t="shared" ca="1" si="197"/>
        <v>0</v>
      </c>
      <c r="T324" s="14"/>
      <c r="U324" s="8"/>
      <c r="V324" s="8"/>
      <c r="W324" s="8"/>
      <c r="AA324" s="17"/>
      <c r="AB324" s="14">
        <f ca="1">E324*(2/($AB$3+1))+IF(AB325=0,AVERAGE(E325:OFFSET(E325,$AB$3-1,0))*(1-(2/($AB$3+1))),AB325*(1-(2/($AB$3+1))))</f>
        <v>13.898042094606929</v>
      </c>
      <c r="AC324" s="35">
        <f ca="1">E324*(2/($AC$3+1))+IF(AC325=0,AVERAGE(E325:OFFSET(E325,$AC$3-1,0))*(1-(2/($AC$3+1))),AC325*(1-(2/($AC$3+1))))</f>
        <v>13.37891313931501</v>
      </c>
      <c r="AE324" s="7">
        <f t="shared" ca="1" si="218"/>
        <v>0</v>
      </c>
      <c r="AF324" s="7">
        <f t="shared" ca="1" si="198"/>
        <v>0</v>
      </c>
      <c r="AG324" s="7">
        <f t="shared" ca="1" si="231"/>
        <v>0</v>
      </c>
      <c r="AH324" s="10">
        <f t="shared" ca="1" si="227"/>
        <v>11</v>
      </c>
      <c r="AI324" s="11"/>
      <c r="AJ324" s="9">
        <f t="shared" ca="1" si="200"/>
        <v>0</v>
      </c>
      <c r="AK324" s="14">
        <f t="shared" ca="1" si="201"/>
        <v>0</v>
      </c>
      <c r="AL324" s="14">
        <f t="shared" ca="1" si="202"/>
        <v>0</v>
      </c>
      <c r="AM324" s="14"/>
      <c r="AN324" s="14"/>
      <c r="AO324" s="14">
        <f t="shared" ca="1" si="203"/>
        <v>0</v>
      </c>
      <c r="AP324" s="8"/>
      <c r="AQ324" s="8"/>
      <c r="AS324" s="8">
        <f t="shared" si="204"/>
        <v>0.17400000000000126</v>
      </c>
      <c r="AT324" s="14">
        <f t="shared" si="219"/>
        <v>0.17400000000000126</v>
      </c>
      <c r="AU324" s="14">
        <f t="shared" si="220"/>
        <v>0</v>
      </c>
      <c r="AV324" s="14"/>
      <c r="AW324" s="12"/>
      <c r="AX324" s="12"/>
      <c r="AY324" s="12"/>
      <c r="AZ324" s="12"/>
      <c r="BB324" s="12">
        <f t="shared" ca="1" si="206"/>
        <v>0</v>
      </c>
      <c r="BC324" s="7">
        <f t="shared" ca="1" si="207"/>
        <v>0</v>
      </c>
      <c r="BD324" s="12">
        <f t="shared" ca="1" si="222"/>
        <v>0</v>
      </c>
      <c r="BE324" s="15">
        <f t="shared" ca="1" si="228"/>
        <v>11</v>
      </c>
      <c r="BF324" s="12"/>
      <c r="BG324" s="13">
        <f t="shared" ca="1" si="208"/>
        <v>0</v>
      </c>
      <c r="BH324" s="14">
        <f t="shared" ca="1" si="209"/>
        <v>0</v>
      </c>
      <c r="BI324" s="14">
        <f t="shared" ca="1" si="210"/>
        <v>0</v>
      </c>
      <c r="BJ324" s="12"/>
      <c r="BK324" s="12"/>
      <c r="BL324" s="14">
        <f t="shared" ca="1" si="211"/>
        <v>0</v>
      </c>
      <c r="BO324" s="17"/>
      <c r="BP324" s="8">
        <f t="shared" ca="1" si="212"/>
        <v>2.231884057971012</v>
      </c>
      <c r="BR324" s="7">
        <f t="shared" ca="1" si="225"/>
        <v>0</v>
      </c>
      <c r="BS324" s="7">
        <f t="shared" ca="1" si="213"/>
        <v>0</v>
      </c>
      <c r="BT324" s="7">
        <f t="shared" ca="1" si="223"/>
        <v>0</v>
      </c>
      <c r="BU324" s="10">
        <f t="shared" ca="1" si="214"/>
        <v>11</v>
      </c>
      <c r="BW324" s="9">
        <f t="shared" ca="1" si="215"/>
        <v>0</v>
      </c>
      <c r="BX324" s="8">
        <f t="shared" ca="1" si="216"/>
        <v>0</v>
      </c>
      <c r="BY324" s="14">
        <f t="shared" ca="1" si="224"/>
        <v>0</v>
      </c>
      <c r="BZ324" s="12"/>
      <c r="CA324" s="12"/>
      <c r="CB324" s="14">
        <f t="shared" ca="1" si="229"/>
        <v>0</v>
      </c>
    </row>
    <row r="325" spans="1:80" s="7" customFormat="1" outlineLevel="1" x14ac:dyDescent="0.25">
      <c r="A325" s="6">
        <v>43775</v>
      </c>
      <c r="B325" s="8">
        <v>14.002000000000001</v>
      </c>
      <c r="C325" s="8">
        <v>14.09</v>
      </c>
      <c r="D325" s="8">
        <v>13.884</v>
      </c>
      <c r="E325" s="8">
        <v>13.933999999999999</v>
      </c>
      <c r="F325" s="8"/>
      <c r="G325" s="8"/>
      <c r="H325" s="8"/>
      <c r="I325" s="17"/>
      <c r="J325" s="14">
        <f ca="1">AVERAGE(E325:OFFSET(E325,$J$3-1,0))</f>
        <v>13.702400000000001</v>
      </c>
      <c r="K325" s="14">
        <f ca="1">AVERAGE(E325:OFFSET(E325,$K$3-1,0))</f>
        <v>13.304999999999998</v>
      </c>
      <c r="M325" s="7">
        <f t="shared" ca="1" si="217"/>
        <v>0</v>
      </c>
      <c r="N325" s="7">
        <f t="shared" ref="N325:N334" ca="1" si="232">IF(AND(J326&gt;K326,J325&lt;K325),1,0)</f>
        <v>0</v>
      </c>
      <c r="O325" s="7">
        <f t="shared" ca="1" si="230"/>
        <v>0</v>
      </c>
      <c r="P325" s="10">
        <f t="shared" ca="1" si="226"/>
        <v>10</v>
      </c>
      <c r="Q325" s="11"/>
      <c r="R325" s="9">
        <f t="shared" ref="R325:R334" ca="1" si="233">IF(O326=0,0,IF(N325&gt;0,E325/OFFSET(E325,P325,0)-1,0))</f>
        <v>0</v>
      </c>
      <c r="S325" s="14">
        <f t="shared" ref="S325:S334" ca="1" si="234">IF(O326=0,0,IF(N325&gt;0,(E325-OFFSET(E325,P325,0))*$F$3,0))</f>
        <v>0</v>
      </c>
      <c r="T325" s="14"/>
      <c r="U325" s="8"/>
      <c r="V325" s="8"/>
      <c r="W325" s="8"/>
      <c r="AA325" s="17"/>
      <c r="AB325" s="14">
        <f ca="1">E325*(2/($AB$3+1))+IF(AB326=0,AVERAGE(E326:OFFSET(E326,$AB$3-1,0))*(1-(2/($AB$3+1))),AB326*(1-(2/($AB$3+1))))</f>
        <v>13.793063141910393</v>
      </c>
      <c r="AC325" s="35">
        <f ca="1">E325*(2/($AC$3+1))+IF(AC326=0,AVERAGE(E326:OFFSET(E326,$AC$3-1,0))*(1-(2/($AC$3+1))),AC326*(1-(2/($AC$3+1))))</f>
        <v>13.328631286853975</v>
      </c>
      <c r="AE325" s="7">
        <f t="shared" ca="1" si="218"/>
        <v>0</v>
      </c>
      <c r="AF325" s="7">
        <f t="shared" ref="AF325:AF331" ca="1" si="235">IF(AND(AB326&gt;AC326,AB325&lt;AC325),1,0)</f>
        <v>0</v>
      </c>
      <c r="AG325" s="7">
        <f t="shared" ca="1" si="231"/>
        <v>0</v>
      </c>
      <c r="AH325" s="10">
        <f t="shared" ca="1" si="227"/>
        <v>10</v>
      </c>
      <c r="AI325" s="11"/>
      <c r="AJ325" s="9">
        <f t="shared" ref="AJ325:AJ334" ca="1" si="236">IF(AG326=0,0,IF(AF325&gt;0,E325/OFFSET(E325,AH325,0)-1,0))</f>
        <v>0</v>
      </c>
      <c r="AK325" s="14">
        <f t="shared" ref="AK325:AK334" ca="1" si="237">IF(AG326=0,0,IF(AF325&gt;0,$F$3*(E325-OFFSET(E325,AH325,0)),0))</f>
        <v>0</v>
      </c>
      <c r="AL325" s="14">
        <f t="shared" ref="AL325:AL334" ca="1" si="238">IF(AE325+AG325=2,AN325/($E325*$F$3),IF(AE325+AG325=1,AL326,0))</f>
        <v>0</v>
      </c>
      <c r="AM325" s="14"/>
      <c r="AN325" s="14"/>
      <c r="AO325" s="14">
        <f t="shared" ref="AO325:AO334" ca="1" si="239">AL326*AK325</f>
        <v>0</v>
      </c>
      <c r="AP325" s="8"/>
      <c r="AQ325" s="8"/>
      <c r="AS325" s="8">
        <f t="shared" ref="AS325:AS334" si="240">E325-E326</f>
        <v>5.999999999998451E-3</v>
      </c>
      <c r="AT325" s="14">
        <f t="shared" si="219"/>
        <v>5.999999999998451E-3</v>
      </c>
      <c r="AU325" s="14">
        <f t="shared" si="220"/>
        <v>0</v>
      </c>
      <c r="AV325" s="14"/>
      <c r="AW325" s="12"/>
      <c r="AX325" s="12"/>
      <c r="AY325" s="12"/>
      <c r="AZ325" s="12"/>
      <c r="BB325" s="12">
        <f t="shared" ref="BB325:BB334" ca="1" si="241">IF(AND(AND(AB326&lt;AC326,AB325&gt;AC325),AND(AZ325&gt;$BC$3,AZ325&lt;$BD$3),BK325&lt;&gt;0),1,0)</f>
        <v>0</v>
      </c>
      <c r="BC325" s="7">
        <f t="shared" ref="BC325:BC334" ca="1" si="242">IF(AND(BD326=1,OR(AND(AB326&gt;AC326,AB325&lt;AC325),AND(AZ325&gt;$BH$3,AZ326&gt;$BH$3))),1,0)</f>
        <v>0</v>
      </c>
      <c r="BD325" s="12">
        <f t="shared" ca="1" si="222"/>
        <v>0</v>
      </c>
      <c r="BE325" s="15">
        <f t="shared" ca="1" si="228"/>
        <v>10</v>
      </c>
      <c r="BF325" s="12"/>
      <c r="BG325" s="13">
        <f t="shared" ref="BG325:BG334" ca="1" si="243">IF(BD326=0,0,IF(BC325&gt;0,E325/OFFSET(E325,BE325,0)-1,0))</f>
        <v>0</v>
      </c>
      <c r="BH325" s="14">
        <f t="shared" ref="BH325:BH334" ca="1" si="244">IF(BD326=0,0,IF(BC325&gt;0,$F$3*(E325-OFFSET(E325,BE325,0)),0))</f>
        <v>0</v>
      </c>
      <c r="BI325" s="14">
        <f t="shared" ref="BI325:BI334" ca="1" si="245">IF(BB325+BD325=2,BK325/($E325*$F$3),IF(BB325+BD325=1,BI326,0))</f>
        <v>0</v>
      </c>
      <c r="BJ325" s="12"/>
      <c r="BK325" s="12"/>
      <c r="BL325" s="14">
        <f t="shared" ref="BL325:BL334" ca="1" si="246">BI326*BH325</f>
        <v>0</v>
      </c>
      <c r="BO325" s="17"/>
      <c r="BP325" s="8">
        <f t="shared" ref="BP325:BP330" ca="1" si="247">(E325/OFFSET(E325,$BP$3,0)-1)*100</f>
        <v>1.1469221835075372</v>
      </c>
      <c r="BR325" s="7">
        <f t="shared" ca="1" si="225"/>
        <v>0</v>
      </c>
      <c r="BS325" s="7">
        <f t="shared" ref="BS325:BS334" ca="1" si="248">IF(AND(BT326=1,OR(AND(AB326&gt;AC326,AB325&lt;AC325),AND(BP325&lt;BP326,BP326&lt;BP327,BP327&lt;BP328))),1,0)</f>
        <v>0</v>
      </c>
      <c r="BT325" s="7">
        <f t="shared" ca="1" si="223"/>
        <v>0</v>
      </c>
      <c r="BU325" s="10">
        <f t="shared" ref="BU325:BU333" ca="1" si="249">IF(BR325=1,0,BU326+1)</f>
        <v>10</v>
      </c>
      <c r="BW325" s="9">
        <f t="shared" ref="BW325:BW334" ca="1" si="250">IF(BT326=0,0,IF(BS325&gt;0,E325/OFFSET(E325,BU325,0)-1,0))</f>
        <v>0</v>
      </c>
      <c r="BX325" s="8">
        <f t="shared" ref="BX325:BX334" ca="1" si="251">IF(BT326=0,0,IF(BS325&gt;0,$F$3*(E325-OFFSET(E325,BU325,0)),0))</f>
        <v>0</v>
      </c>
      <c r="BY325" s="14">
        <f t="shared" ca="1" si="224"/>
        <v>0</v>
      </c>
      <c r="BZ325" s="12"/>
      <c r="CA325" s="12"/>
      <c r="CB325" s="14">
        <f t="shared" ca="1" si="229"/>
        <v>0</v>
      </c>
    </row>
    <row r="326" spans="1:80" s="7" customFormat="1" outlineLevel="1" x14ac:dyDescent="0.25">
      <c r="A326" s="6">
        <v>43774</v>
      </c>
      <c r="B326" s="8">
        <v>13.832000000000001</v>
      </c>
      <c r="C326" s="8">
        <v>13.94</v>
      </c>
      <c r="D326" s="8">
        <v>13.8</v>
      </c>
      <c r="E326" s="8">
        <v>13.928000000000001</v>
      </c>
      <c r="F326" s="8"/>
      <c r="G326" s="8"/>
      <c r="H326" s="8"/>
      <c r="I326" s="17"/>
      <c r="J326" s="14">
        <f ca="1">AVERAGE(E326:OFFSET(E326,$J$3-1,0))</f>
        <v>13.6112</v>
      </c>
      <c r="K326" s="14">
        <f ca="1">AVERAGE(E326:OFFSET(E326,$K$3-1,0))</f>
        <v>13.272</v>
      </c>
      <c r="M326" s="7">
        <f t="shared" ref="M326:M334" ca="1" si="252">IF(AND(J327&lt;K327,J326&gt;K326,V326&lt;&gt;0),1,0)</f>
        <v>0</v>
      </c>
      <c r="N326" s="7">
        <f t="shared" ca="1" si="232"/>
        <v>0</v>
      </c>
      <c r="O326" s="7">
        <f t="shared" ca="1" si="230"/>
        <v>0</v>
      </c>
      <c r="P326" s="10">
        <f t="shared" ca="1" si="226"/>
        <v>9</v>
      </c>
      <c r="Q326" s="11"/>
      <c r="R326" s="9">
        <f t="shared" ca="1" si="233"/>
        <v>0</v>
      </c>
      <c r="S326" s="14">
        <f t="shared" ca="1" si="234"/>
        <v>0</v>
      </c>
      <c r="T326" s="14"/>
      <c r="U326" s="8"/>
      <c r="V326" s="8"/>
      <c r="W326" s="8"/>
      <c r="AA326" s="17"/>
      <c r="AB326" s="14">
        <f ca="1">E326*(2/($AB$3+1))+IF(AB327=0,AVERAGE(E327:OFFSET(E327,$AB$3-1,0))*(1-(2/($AB$3+1))),AB327*(1-(2/($AB$3+1))))</f>
        <v>13.72259471286559</v>
      </c>
      <c r="AC326" s="35">
        <f ca="1">E326*(2/($AC$3+1))+IF(AC327=0,AVERAGE(E327:OFFSET(E327,$AC$3-1,0))*(1-(2/($AC$3+1))),AC327*(1-(2/($AC$3+1))))</f>
        <v>13.28688172043011</v>
      </c>
      <c r="AE326" s="7">
        <f t="shared" ref="AE326:AE334" ca="1" si="253">IF(AND(AB327&lt;AC327,AB326&gt;AC326,AN326&lt;&gt;0),1,0)</f>
        <v>0</v>
      </c>
      <c r="AF326" s="7">
        <f t="shared" ca="1" si="235"/>
        <v>0</v>
      </c>
      <c r="AG326" s="7">
        <f t="shared" ca="1" si="231"/>
        <v>0</v>
      </c>
      <c r="AH326" s="10">
        <f t="shared" ca="1" si="227"/>
        <v>9</v>
      </c>
      <c r="AI326" s="11"/>
      <c r="AJ326" s="9">
        <f t="shared" ca="1" si="236"/>
        <v>0</v>
      </c>
      <c r="AK326" s="14">
        <f t="shared" ca="1" si="237"/>
        <v>0</v>
      </c>
      <c r="AL326" s="14">
        <f t="shared" ca="1" si="238"/>
        <v>0</v>
      </c>
      <c r="AM326" s="14"/>
      <c r="AN326" s="14"/>
      <c r="AO326" s="14">
        <f t="shared" ca="1" si="239"/>
        <v>0</v>
      </c>
      <c r="AP326" s="8"/>
      <c r="AQ326" s="8"/>
      <c r="AS326" s="8">
        <f t="shared" si="240"/>
        <v>0.15000000000000036</v>
      </c>
      <c r="AT326" s="14">
        <f t="shared" ref="AT326:AT334" si="254">IF(AS326&gt;0,AS326,0)</f>
        <v>0.15000000000000036</v>
      </c>
      <c r="AU326" s="14">
        <f t="shared" ref="AU326:AU334" si="255">ABS(IF(AS326&lt;0,AS326,0))</f>
        <v>0</v>
      </c>
      <c r="AV326" s="14"/>
      <c r="AW326" s="12"/>
      <c r="AX326" s="12"/>
      <c r="AY326" s="12"/>
      <c r="AZ326" s="12"/>
      <c r="BB326" s="12">
        <f t="shared" ca="1" si="241"/>
        <v>0</v>
      </c>
      <c r="BC326" s="7">
        <f t="shared" ca="1" si="242"/>
        <v>0</v>
      </c>
      <c r="BD326" s="12">
        <f t="shared" ca="1" si="222"/>
        <v>0</v>
      </c>
      <c r="BE326" s="15">
        <f t="shared" ca="1" si="228"/>
        <v>9</v>
      </c>
      <c r="BF326" s="12"/>
      <c r="BG326" s="13">
        <f t="shared" ca="1" si="243"/>
        <v>0</v>
      </c>
      <c r="BH326" s="14">
        <f t="shared" ca="1" si="244"/>
        <v>0</v>
      </c>
      <c r="BI326" s="14">
        <f t="shared" ca="1" si="245"/>
        <v>0</v>
      </c>
      <c r="BJ326" s="12"/>
      <c r="BK326" s="12"/>
      <c r="BL326" s="14">
        <f t="shared" ca="1" si="246"/>
        <v>0</v>
      </c>
      <c r="BO326" s="17"/>
      <c r="BP326" s="8">
        <f t="shared" ca="1" si="247"/>
        <v>3.1703703703703789</v>
      </c>
      <c r="BR326" s="7">
        <f t="shared" ca="1" si="225"/>
        <v>0</v>
      </c>
      <c r="BS326" s="7">
        <f t="shared" ca="1" si="248"/>
        <v>0</v>
      </c>
      <c r="BT326" s="7">
        <f t="shared" ca="1" si="223"/>
        <v>0</v>
      </c>
      <c r="BU326" s="10">
        <f t="shared" ca="1" si="249"/>
        <v>9</v>
      </c>
      <c r="BW326" s="9">
        <f t="shared" ca="1" si="250"/>
        <v>0</v>
      </c>
      <c r="BX326" s="8">
        <f t="shared" ca="1" si="251"/>
        <v>0</v>
      </c>
      <c r="BY326" s="14">
        <f t="shared" ca="1" si="224"/>
        <v>0</v>
      </c>
      <c r="BZ326" s="12"/>
      <c r="CA326" s="12"/>
      <c r="CB326" s="14">
        <f t="shared" ca="1" si="229"/>
        <v>0</v>
      </c>
    </row>
    <row r="327" spans="1:80" s="7" customFormat="1" outlineLevel="1" x14ac:dyDescent="0.25">
      <c r="A327" s="6">
        <v>43773</v>
      </c>
      <c r="B327" s="8">
        <v>13.618</v>
      </c>
      <c r="C327" s="8">
        <v>13.786</v>
      </c>
      <c r="D327" s="8">
        <v>13.618</v>
      </c>
      <c r="E327" s="8">
        <v>13.778</v>
      </c>
      <c r="F327" s="8"/>
      <c r="G327" s="8"/>
      <c r="H327" s="8"/>
      <c r="I327" s="17"/>
      <c r="J327" s="14">
        <f ca="1">AVERAGE(E327:OFFSET(E327,$J$3-1,0))</f>
        <v>13.565999999999999</v>
      </c>
      <c r="K327" s="8"/>
      <c r="M327" s="7">
        <f t="shared" ca="1" si="252"/>
        <v>0</v>
      </c>
      <c r="N327" s="7">
        <f t="shared" ca="1" si="232"/>
        <v>0</v>
      </c>
      <c r="O327" s="7">
        <f t="shared" ca="1" si="230"/>
        <v>0</v>
      </c>
      <c r="P327" s="10">
        <f t="shared" ca="1" si="226"/>
        <v>8</v>
      </c>
      <c r="Q327" s="11"/>
      <c r="R327" s="9">
        <f t="shared" ca="1" si="233"/>
        <v>0</v>
      </c>
      <c r="S327" s="14">
        <f t="shared" ca="1" si="234"/>
        <v>0</v>
      </c>
      <c r="T327" s="14"/>
      <c r="U327" s="8"/>
      <c r="V327" s="8"/>
      <c r="W327" s="8"/>
      <c r="AA327" s="17"/>
      <c r="AB327" s="14">
        <f ca="1">E327*(2/($AB$3+1))+IF(AB328=0,AVERAGE(E328:OFFSET(E328,$AB$3-1,0))*(1-(2/($AB$3+1))),AB328*(1-(2/($AB$3+1))))</f>
        <v>13.619892069298382</v>
      </c>
      <c r="AC327" s="35"/>
      <c r="AE327" s="7">
        <f t="shared" ca="1" si="253"/>
        <v>0</v>
      </c>
      <c r="AF327" s="7">
        <f t="shared" ca="1" si="235"/>
        <v>0</v>
      </c>
      <c r="AG327" s="7">
        <f t="shared" ca="1" si="231"/>
        <v>0</v>
      </c>
      <c r="AH327" s="10">
        <f t="shared" ca="1" si="227"/>
        <v>8</v>
      </c>
      <c r="AI327" s="11"/>
      <c r="AJ327" s="9">
        <f t="shared" ca="1" si="236"/>
        <v>0</v>
      </c>
      <c r="AK327" s="14">
        <f t="shared" ca="1" si="237"/>
        <v>0</v>
      </c>
      <c r="AL327" s="14">
        <f t="shared" ca="1" si="238"/>
        <v>0</v>
      </c>
      <c r="AM327" s="14"/>
      <c r="AN327" s="14"/>
      <c r="AO327" s="14">
        <f t="shared" ca="1" si="239"/>
        <v>0</v>
      </c>
      <c r="AP327" s="8"/>
      <c r="AQ327" s="8"/>
      <c r="AS327" s="8">
        <f t="shared" si="240"/>
        <v>0.28000000000000114</v>
      </c>
      <c r="AT327" s="14">
        <f t="shared" si="254"/>
        <v>0.28000000000000114</v>
      </c>
      <c r="AU327" s="14">
        <f t="shared" si="255"/>
        <v>0</v>
      </c>
      <c r="AV327" s="14"/>
      <c r="AW327" s="12"/>
      <c r="AX327" s="12"/>
      <c r="AY327" s="12"/>
      <c r="AZ327" s="12"/>
      <c r="BB327" s="12">
        <f t="shared" ca="1" si="241"/>
        <v>0</v>
      </c>
      <c r="BC327" s="7">
        <f t="shared" ca="1" si="242"/>
        <v>0</v>
      </c>
      <c r="BD327" s="12">
        <f t="shared" ref="BD327:BD334" ca="1" si="256">IF(BD328-BC327&lt;0,0,BB327+BD328-BC327)</f>
        <v>0</v>
      </c>
      <c r="BE327" s="15">
        <f t="shared" ca="1" si="228"/>
        <v>8</v>
      </c>
      <c r="BF327" s="12"/>
      <c r="BG327" s="13">
        <f t="shared" ca="1" si="243"/>
        <v>0</v>
      </c>
      <c r="BH327" s="14">
        <f t="shared" ca="1" si="244"/>
        <v>0</v>
      </c>
      <c r="BI327" s="14">
        <f t="shared" ca="1" si="245"/>
        <v>0</v>
      </c>
      <c r="BJ327" s="12"/>
      <c r="BK327" s="12"/>
      <c r="BL327" s="14">
        <f t="shared" ca="1" si="246"/>
        <v>0</v>
      </c>
      <c r="BO327" s="17"/>
      <c r="BP327" s="8">
        <f t="shared" ca="1" si="247"/>
        <v>1.6976675524062568</v>
      </c>
      <c r="BR327" s="7">
        <f t="shared" ca="1" si="225"/>
        <v>0</v>
      </c>
      <c r="BS327" s="7">
        <f t="shared" ca="1" si="248"/>
        <v>0</v>
      </c>
      <c r="BT327" s="7">
        <f t="shared" ref="BT327:BT334" ca="1" si="257">IF(BT328-BS327&lt;0,0,BR327+BT328-BS327)</f>
        <v>0</v>
      </c>
      <c r="BU327" s="10">
        <f t="shared" ca="1" si="249"/>
        <v>8</v>
      </c>
      <c r="BW327" s="9">
        <f t="shared" ca="1" si="250"/>
        <v>0</v>
      </c>
      <c r="BX327" s="8">
        <f t="shared" ca="1" si="251"/>
        <v>0</v>
      </c>
      <c r="BY327" s="14">
        <f t="shared" ref="BY327:BY334" ca="1" si="258">IF(BR327+BT327=2,CA327/($E327*$F$3),IF(BR327+BT327=1,BY328,0))</f>
        <v>0</v>
      </c>
      <c r="BZ327" s="12"/>
      <c r="CA327" s="12"/>
      <c r="CB327" s="14">
        <f t="shared" ca="1" si="229"/>
        <v>0</v>
      </c>
    </row>
    <row r="328" spans="1:80" s="7" customFormat="1" outlineLevel="1" x14ac:dyDescent="0.25">
      <c r="A328" s="6">
        <v>43770</v>
      </c>
      <c r="B328" s="8">
        <v>13.391999999999999</v>
      </c>
      <c r="C328" s="8">
        <v>13.513999999999999</v>
      </c>
      <c r="D328" s="8">
        <v>13.346</v>
      </c>
      <c r="E328" s="8">
        <v>13.497999999999999</v>
      </c>
      <c r="F328" s="8"/>
      <c r="G328" s="8"/>
      <c r="H328" s="8"/>
      <c r="I328" s="17"/>
      <c r="J328" s="14">
        <f ca="1">AVERAGE(E328:OFFSET(E328,$J$3-1,0))</f>
        <v>13.563999999999998</v>
      </c>
      <c r="K328" s="8"/>
      <c r="M328" s="7">
        <f t="shared" ca="1" si="252"/>
        <v>0</v>
      </c>
      <c r="N328" s="7">
        <f t="shared" ca="1" si="232"/>
        <v>0</v>
      </c>
      <c r="O328" s="7">
        <f t="shared" ca="1" si="230"/>
        <v>0</v>
      </c>
      <c r="P328" s="10">
        <f t="shared" ca="1" si="226"/>
        <v>7</v>
      </c>
      <c r="Q328" s="11"/>
      <c r="R328" s="9">
        <f t="shared" ca="1" si="233"/>
        <v>0</v>
      </c>
      <c r="S328" s="14">
        <f t="shared" ca="1" si="234"/>
        <v>0</v>
      </c>
      <c r="T328" s="14"/>
      <c r="U328" s="8"/>
      <c r="V328" s="8"/>
      <c r="W328" s="8"/>
      <c r="AA328" s="17"/>
      <c r="AB328" s="14">
        <f ca="1">E328*(2/($AB$3+1))+IF(AB329=0,AVERAGE(E329:OFFSET(E329,$AB$3-1,0))*(1-(2/($AB$3+1))),AB329*(1-(2/($AB$3+1))))</f>
        <v>13.540838103947571</v>
      </c>
      <c r="AC328" s="35"/>
      <c r="AE328" s="7">
        <f t="shared" ca="1" si="253"/>
        <v>0</v>
      </c>
      <c r="AF328" s="7">
        <f t="shared" ca="1" si="235"/>
        <v>0</v>
      </c>
      <c r="AG328" s="7">
        <f t="shared" ca="1" si="231"/>
        <v>0</v>
      </c>
      <c r="AH328" s="10">
        <f t="shared" ca="1" si="227"/>
        <v>7</v>
      </c>
      <c r="AI328" s="11"/>
      <c r="AJ328" s="9">
        <f t="shared" ca="1" si="236"/>
        <v>0</v>
      </c>
      <c r="AK328" s="14">
        <f t="shared" ca="1" si="237"/>
        <v>0</v>
      </c>
      <c r="AL328" s="14">
        <f t="shared" ca="1" si="238"/>
        <v>0</v>
      </c>
      <c r="AM328" s="14"/>
      <c r="AN328" s="14"/>
      <c r="AO328" s="14">
        <f t="shared" ca="1" si="239"/>
        <v>0</v>
      </c>
      <c r="AP328" s="8"/>
      <c r="AQ328" s="8"/>
      <c r="AS328" s="8">
        <f t="shared" si="240"/>
        <v>0.12399999999999878</v>
      </c>
      <c r="AT328" s="14">
        <f t="shared" si="254"/>
        <v>0.12399999999999878</v>
      </c>
      <c r="AU328" s="14">
        <f t="shared" si="255"/>
        <v>0</v>
      </c>
      <c r="AV328" s="14"/>
      <c r="AW328" s="12"/>
      <c r="AX328" s="12"/>
      <c r="AY328" s="12"/>
      <c r="AZ328" s="12"/>
      <c r="BB328" s="12">
        <f t="shared" ca="1" si="241"/>
        <v>0</v>
      </c>
      <c r="BC328" s="7">
        <f t="shared" ca="1" si="242"/>
        <v>0</v>
      </c>
      <c r="BD328" s="12">
        <f t="shared" ca="1" si="256"/>
        <v>0</v>
      </c>
      <c r="BE328" s="15">
        <f t="shared" ca="1" si="228"/>
        <v>7</v>
      </c>
      <c r="BF328" s="12"/>
      <c r="BG328" s="13">
        <f t="shared" ca="1" si="243"/>
        <v>0</v>
      </c>
      <c r="BH328" s="14">
        <f t="shared" ca="1" si="244"/>
        <v>0</v>
      </c>
      <c r="BI328" s="14">
        <f t="shared" ca="1" si="245"/>
        <v>0</v>
      </c>
      <c r="BJ328" s="12"/>
      <c r="BK328" s="12"/>
      <c r="BL328" s="14">
        <f t="shared" ca="1" si="246"/>
        <v>0</v>
      </c>
      <c r="BO328" s="17"/>
      <c r="BP328" s="8">
        <f t="shared" ca="1" si="247"/>
        <v>-0.60382916053020042</v>
      </c>
      <c r="BR328" s="7">
        <f t="shared" ref="BR328:BR334" ca="1" si="259">IF(AND(AND(AB329&lt;AC329,AB328&gt;AC328),AND(BP328&gt;$BS$3),CA328&lt;&gt;0),1,0)</f>
        <v>0</v>
      </c>
      <c r="BS328" s="7">
        <f t="shared" ca="1" si="248"/>
        <v>0</v>
      </c>
      <c r="BT328" s="7">
        <f t="shared" ca="1" si="257"/>
        <v>0</v>
      </c>
      <c r="BU328" s="10">
        <f t="shared" ca="1" si="249"/>
        <v>7</v>
      </c>
      <c r="BW328" s="9">
        <f t="shared" ca="1" si="250"/>
        <v>0</v>
      </c>
      <c r="BX328" s="8">
        <f t="shared" ca="1" si="251"/>
        <v>0</v>
      </c>
      <c r="BY328" s="14">
        <f t="shared" ca="1" si="258"/>
        <v>0</v>
      </c>
      <c r="BZ328" s="12"/>
      <c r="CA328" s="12"/>
      <c r="CB328" s="14">
        <f t="shared" ca="1" si="229"/>
        <v>0</v>
      </c>
    </row>
    <row r="329" spans="1:80" s="7" customFormat="1" outlineLevel="1" x14ac:dyDescent="0.25">
      <c r="A329" s="6">
        <v>43769</v>
      </c>
      <c r="B329" s="8">
        <v>13.432</v>
      </c>
      <c r="C329" s="8">
        <v>13.432</v>
      </c>
      <c r="D329" s="8">
        <v>13.3</v>
      </c>
      <c r="E329" s="8">
        <v>13.374000000000001</v>
      </c>
      <c r="F329" s="8"/>
      <c r="G329" s="8"/>
      <c r="H329" s="8"/>
      <c r="I329" s="17"/>
      <c r="J329" s="14">
        <f ca="1">AVERAGE(E329:OFFSET(E329,$J$3-1,0))</f>
        <v>13.632400000000001</v>
      </c>
      <c r="K329" s="8"/>
      <c r="M329" s="7">
        <f t="shared" ca="1" si="252"/>
        <v>0</v>
      </c>
      <c r="N329" s="7">
        <f t="shared" ca="1" si="232"/>
        <v>0</v>
      </c>
      <c r="O329" s="7">
        <f t="shared" ca="1" si="230"/>
        <v>0</v>
      </c>
      <c r="P329" s="10">
        <f t="shared" ca="1" si="226"/>
        <v>6</v>
      </c>
      <c r="Q329" s="11"/>
      <c r="R329" s="9">
        <f t="shared" ca="1" si="233"/>
        <v>0</v>
      </c>
      <c r="S329" s="14">
        <f t="shared" ca="1" si="234"/>
        <v>0</v>
      </c>
      <c r="T329" s="14"/>
      <c r="U329" s="8"/>
      <c r="V329" s="8"/>
      <c r="W329" s="8"/>
      <c r="AA329" s="17"/>
      <c r="AB329" s="14">
        <f ca="1">E329*(2/($AB$3+1))+IF(AB330=0,AVERAGE(E330:OFFSET(E330,$AB$3-1,0))*(1-(2/($AB$3+1))),AB330*(1-(2/($AB$3+1))))</f>
        <v>13.562257155921356</v>
      </c>
      <c r="AC329" s="35"/>
      <c r="AE329" s="7">
        <f t="shared" ca="1" si="253"/>
        <v>0</v>
      </c>
      <c r="AF329" s="7">
        <f t="shared" ca="1" si="235"/>
        <v>0</v>
      </c>
      <c r="AG329" s="7">
        <f t="shared" ca="1" si="231"/>
        <v>0</v>
      </c>
      <c r="AH329" s="10">
        <f t="shared" ca="1" si="227"/>
        <v>6</v>
      </c>
      <c r="AI329" s="11"/>
      <c r="AJ329" s="9">
        <f t="shared" ca="1" si="236"/>
        <v>0</v>
      </c>
      <c r="AK329" s="14">
        <f t="shared" ca="1" si="237"/>
        <v>0</v>
      </c>
      <c r="AL329" s="14">
        <f t="shared" ca="1" si="238"/>
        <v>0</v>
      </c>
      <c r="AM329" s="14"/>
      <c r="AN329" s="14"/>
      <c r="AO329" s="14">
        <f t="shared" ca="1" si="239"/>
        <v>0</v>
      </c>
      <c r="AP329" s="8"/>
      <c r="AQ329" s="8"/>
      <c r="AS329" s="8">
        <f t="shared" si="240"/>
        <v>-0.1039999999999992</v>
      </c>
      <c r="AT329" s="14">
        <f t="shared" si="254"/>
        <v>0</v>
      </c>
      <c r="AU329" s="14">
        <f t="shared" si="255"/>
        <v>0.1039999999999992</v>
      </c>
      <c r="AV329" s="14"/>
      <c r="AW329" s="12"/>
      <c r="AX329" s="12"/>
      <c r="AY329" s="12"/>
      <c r="AZ329" s="12"/>
      <c r="BB329" s="12">
        <f t="shared" ca="1" si="241"/>
        <v>0</v>
      </c>
      <c r="BC329" s="7">
        <f t="shared" ca="1" si="242"/>
        <v>0</v>
      </c>
      <c r="BD329" s="12">
        <f t="shared" ca="1" si="256"/>
        <v>0</v>
      </c>
      <c r="BE329" s="15">
        <f t="shared" ca="1" si="228"/>
        <v>6</v>
      </c>
      <c r="BF329" s="12"/>
      <c r="BG329" s="13">
        <f t="shared" ca="1" si="243"/>
        <v>0</v>
      </c>
      <c r="BH329" s="14">
        <f t="shared" ca="1" si="244"/>
        <v>0</v>
      </c>
      <c r="BI329" s="14">
        <f t="shared" ca="1" si="245"/>
        <v>0</v>
      </c>
      <c r="BJ329" s="12"/>
      <c r="BK329" s="12"/>
      <c r="BL329" s="14">
        <f t="shared" ca="1" si="246"/>
        <v>0</v>
      </c>
      <c r="BO329" s="17"/>
      <c r="BP329" s="8">
        <f t="shared" ca="1" si="247"/>
        <v>-0.65369187342148027</v>
      </c>
      <c r="BR329" s="7">
        <f t="shared" ca="1" si="259"/>
        <v>0</v>
      </c>
      <c r="BS329" s="7">
        <f t="shared" ca="1" si="248"/>
        <v>0</v>
      </c>
      <c r="BT329" s="7">
        <f t="shared" ca="1" si="257"/>
        <v>0</v>
      </c>
      <c r="BU329" s="10">
        <f t="shared" ca="1" si="249"/>
        <v>6</v>
      </c>
      <c r="BW329" s="9">
        <f t="shared" ca="1" si="250"/>
        <v>0</v>
      </c>
      <c r="BX329" s="8">
        <f t="shared" ca="1" si="251"/>
        <v>0</v>
      </c>
      <c r="BY329" s="14">
        <f t="shared" ca="1" si="258"/>
        <v>0</v>
      </c>
      <c r="BZ329" s="12"/>
      <c r="CA329" s="12"/>
      <c r="CB329" s="14">
        <f t="shared" ca="1" si="229"/>
        <v>0</v>
      </c>
    </row>
    <row r="330" spans="1:80" s="7" customFormat="1" outlineLevel="1" x14ac:dyDescent="0.25">
      <c r="A330" s="6">
        <v>43768</v>
      </c>
      <c r="B330" s="8">
        <v>13.694000000000001</v>
      </c>
      <c r="C330" s="8">
        <v>13.71</v>
      </c>
      <c r="D330" s="8">
        <v>13.4</v>
      </c>
      <c r="E330" s="8">
        <v>13.478</v>
      </c>
      <c r="F330" s="8"/>
      <c r="G330" s="8"/>
      <c r="H330" s="8"/>
      <c r="I330" s="17"/>
      <c r="J330" s="14">
        <f ca="1">AVERAGE(E330:OFFSET(E330,$J$3-1,0))</f>
        <v>13.718399999999999</v>
      </c>
      <c r="K330" s="8"/>
      <c r="M330" s="7">
        <f t="shared" ca="1" si="252"/>
        <v>0</v>
      </c>
      <c r="N330" s="7">
        <f t="shared" ca="1" si="232"/>
        <v>0</v>
      </c>
      <c r="O330" s="7">
        <f t="shared" ca="1" si="230"/>
        <v>0</v>
      </c>
      <c r="P330" s="10">
        <f t="shared" ca="1" si="226"/>
        <v>5</v>
      </c>
      <c r="Q330" s="11"/>
      <c r="R330" s="9">
        <f t="shared" ca="1" si="233"/>
        <v>0</v>
      </c>
      <c r="S330" s="14">
        <f t="shared" ca="1" si="234"/>
        <v>0</v>
      </c>
      <c r="T330" s="14"/>
      <c r="U330" s="8"/>
      <c r="V330" s="8"/>
      <c r="W330" s="8"/>
      <c r="AA330" s="17"/>
      <c r="AB330" s="14">
        <f ca="1">E330*(2/($AB$3+1))+IF(AB331=0,AVERAGE(E331:OFFSET(E331,$AB$3-1,0))*(1-(2/($AB$3+1))),AB331*(1-(2/($AB$3+1))))</f>
        <v>13.656385733882033</v>
      </c>
      <c r="AC330" s="35"/>
      <c r="AE330" s="7">
        <f t="shared" ca="1" si="253"/>
        <v>0</v>
      </c>
      <c r="AF330" s="7">
        <f t="shared" ca="1" si="235"/>
        <v>0</v>
      </c>
      <c r="AG330" s="7">
        <f t="shared" ca="1" si="231"/>
        <v>0</v>
      </c>
      <c r="AH330" s="10">
        <f t="shared" ca="1" si="227"/>
        <v>5</v>
      </c>
      <c r="AI330" s="11"/>
      <c r="AJ330" s="9">
        <f t="shared" ca="1" si="236"/>
        <v>0</v>
      </c>
      <c r="AK330" s="14">
        <f t="shared" ca="1" si="237"/>
        <v>0</v>
      </c>
      <c r="AL330" s="14">
        <f t="shared" ca="1" si="238"/>
        <v>0</v>
      </c>
      <c r="AM330" s="14"/>
      <c r="AN330" s="14"/>
      <c r="AO330" s="14">
        <f t="shared" ca="1" si="239"/>
        <v>0</v>
      </c>
      <c r="AP330" s="8"/>
      <c r="AQ330" s="8"/>
      <c r="AS330" s="8">
        <f t="shared" si="240"/>
        <v>-0.2240000000000002</v>
      </c>
      <c r="AT330" s="14">
        <f t="shared" si="254"/>
        <v>0</v>
      </c>
      <c r="AU330" s="14">
        <f t="shared" si="255"/>
        <v>0.2240000000000002</v>
      </c>
      <c r="AV330" s="14"/>
      <c r="AW330" s="12"/>
      <c r="AX330" s="12"/>
      <c r="AY330" s="12"/>
      <c r="AZ330" s="12"/>
      <c r="BB330" s="12">
        <f t="shared" ca="1" si="241"/>
        <v>0</v>
      </c>
      <c r="BC330" s="7">
        <f t="shared" ca="1" si="242"/>
        <v>0</v>
      </c>
      <c r="BD330" s="12">
        <f t="shared" ca="1" si="256"/>
        <v>0</v>
      </c>
      <c r="BE330" s="15">
        <f t="shared" ca="1" si="228"/>
        <v>5</v>
      </c>
      <c r="BF330" s="12"/>
      <c r="BG330" s="13">
        <f t="shared" ca="1" si="243"/>
        <v>0</v>
      </c>
      <c r="BH330" s="14">
        <f t="shared" ca="1" si="244"/>
        <v>0</v>
      </c>
      <c r="BI330" s="14">
        <f t="shared" ca="1" si="245"/>
        <v>0</v>
      </c>
      <c r="BJ330" s="12"/>
      <c r="BK330" s="12"/>
      <c r="BL330" s="14">
        <f t="shared" ca="1" si="246"/>
        <v>0</v>
      </c>
      <c r="BO330" s="17"/>
      <c r="BP330" s="8">
        <f t="shared" ca="1" si="247"/>
        <v>2.0133212231304931</v>
      </c>
      <c r="BR330" s="7">
        <f t="shared" ca="1" si="259"/>
        <v>0</v>
      </c>
      <c r="BS330" s="7">
        <f t="shared" ca="1" si="248"/>
        <v>0</v>
      </c>
      <c r="BT330" s="7">
        <f t="shared" ca="1" si="257"/>
        <v>0</v>
      </c>
      <c r="BU330" s="10">
        <f t="shared" ca="1" si="249"/>
        <v>5</v>
      </c>
      <c r="BW330" s="9">
        <f t="shared" ca="1" si="250"/>
        <v>0</v>
      </c>
      <c r="BX330" s="8">
        <f t="shared" ca="1" si="251"/>
        <v>0</v>
      </c>
      <c r="BY330" s="14">
        <f t="shared" ca="1" si="258"/>
        <v>0</v>
      </c>
      <c r="BZ330" s="12"/>
      <c r="CA330" s="12"/>
      <c r="CB330" s="14">
        <f t="shared" ca="1" si="229"/>
        <v>0</v>
      </c>
    </row>
    <row r="331" spans="1:80" s="7" customFormat="1" outlineLevel="1" x14ac:dyDescent="0.25">
      <c r="A331" s="6">
        <v>43767</v>
      </c>
      <c r="B331" s="8">
        <v>13.752000000000001</v>
      </c>
      <c r="C331" s="8">
        <v>13.752000000000001</v>
      </c>
      <c r="D331" s="8">
        <v>13.624000000000001</v>
      </c>
      <c r="E331" s="8">
        <v>13.702</v>
      </c>
      <c r="F331" s="8"/>
      <c r="G331" s="8"/>
      <c r="H331" s="8"/>
      <c r="I331" s="17"/>
      <c r="J331" s="14">
        <f ca="1">AVERAGE(E331:OFFSET(E331,$J$3-1,0))</f>
        <v>13.779600000000002</v>
      </c>
      <c r="K331" s="8"/>
      <c r="M331" s="7">
        <f t="shared" ca="1" si="252"/>
        <v>0</v>
      </c>
      <c r="N331" s="7">
        <f t="shared" ca="1" si="232"/>
        <v>0</v>
      </c>
      <c r="O331" s="7">
        <f t="shared" ca="1" si="230"/>
        <v>0</v>
      </c>
      <c r="P331" s="10">
        <f t="shared" ca="1" si="226"/>
        <v>4</v>
      </c>
      <c r="Q331" s="11"/>
      <c r="R331" s="9">
        <f t="shared" ca="1" si="233"/>
        <v>0</v>
      </c>
      <c r="S331" s="14">
        <f t="shared" ca="1" si="234"/>
        <v>0</v>
      </c>
      <c r="T331" s="14"/>
      <c r="U331" s="8"/>
      <c r="V331" s="8"/>
      <c r="W331" s="8"/>
      <c r="AA331" s="17"/>
      <c r="AB331" s="14">
        <f ca="1">E331*(2/($AB$3+1))+IF(AB332=0,AVERAGE(E332:OFFSET(E332,$AB$3-1,0))*(1-(2/($AB$3+1))),AB332*(1-(2/($AB$3+1))))</f>
        <v>13.745578600823048</v>
      </c>
      <c r="AC331" s="35"/>
      <c r="AE331" s="7">
        <f t="shared" ca="1" si="253"/>
        <v>0</v>
      </c>
      <c r="AF331" s="7">
        <f t="shared" ca="1" si="235"/>
        <v>0</v>
      </c>
      <c r="AG331" s="7">
        <f t="shared" ca="1" si="231"/>
        <v>0</v>
      </c>
      <c r="AH331" s="10">
        <f t="shared" ca="1" si="227"/>
        <v>4</v>
      </c>
      <c r="AI331" s="11"/>
      <c r="AJ331" s="9">
        <f t="shared" ca="1" si="236"/>
        <v>0</v>
      </c>
      <c r="AK331" s="14">
        <f t="shared" ca="1" si="237"/>
        <v>0</v>
      </c>
      <c r="AL331" s="14">
        <f t="shared" ca="1" si="238"/>
        <v>0</v>
      </c>
      <c r="AM331" s="14"/>
      <c r="AN331" s="14"/>
      <c r="AO331" s="14">
        <f t="shared" ca="1" si="239"/>
        <v>0</v>
      </c>
      <c r="AP331" s="8"/>
      <c r="AQ331" s="8"/>
      <c r="AS331" s="8">
        <f t="shared" si="240"/>
        <v>-6.6000000000000725E-2</v>
      </c>
      <c r="AT331" s="14">
        <f t="shared" si="254"/>
        <v>0</v>
      </c>
      <c r="AU331" s="14">
        <f t="shared" si="255"/>
        <v>6.6000000000000725E-2</v>
      </c>
      <c r="AV331" s="14"/>
      <c r="AW331" s="12"/>
      <c r="AX331" s="12"/>
      <c r="AY331" s="12"/>
      <c r="AZ331" s="12"/>
      <c r="BB331" s="12">
        <f t="shared" ca="1" si="241"/>
        <v>0</v>
      </c>
      <c r="BC331" s="7">
        <f t="shared" ca="1" si="242"/>
        <v>0</v>
      </c>
      <c r="BD331" s="12">
        <f t="shared" ca="1" si="256"/>
        <v>0</v>
      </c>
      <c r="BE331" s="15">
        <f t="shared" ca="1" si="228"/>
        <v>4</v>
      </c>
      <c r="BF331" s="12"/>
      <c r="BG331" s="13">
        <f t="shared" ca="1" si="243"/>
        <v>0</v>
      </c>
      <c r="BH331" s="14">
        <f t="shared" ca="1" si="244"/>
        <v>0</v>
      </c>
      <c r="BI331" s="14">
        <f t="shared" ca="1" si="245"/>
        <v>0</v>
      </c>
      <c r="BJ331" s="12"/>
      <c r="BK331" s="12"/>
      <c r="BL331" s="14">
        <f t="shared" ca="1" si="246"/>
        <v>0</v>
      </c>
      <c r="BO331" s="17"/>
      <c r="BR331" s="7">
        <f t="shared" ca="1" si="259"/>
        <v>0</v>
      </c>
      <c r="BS331" s="7">
        <f t="shared" ca="1" si="248"/>
        <v>0</v>
      </c>
      <c r="BT331" s="7">
        <f t="shared" ca="1" si="257"/>
        <v>0</v>
      </c>
      <c r="BU331" s="10">
        <f t="shared" ca="1" si="249"/>
        <v>4</v>
      </c>
      <c r="BW331" s="9">
        <f t="shared" ca="1" si="250"/>
        <v>0</v>
      </c>
      <c r="BX331" s="8">
        <f t="shared" ca="1" si="251"/>
        <v>0</v>
      </c>
      <c r="BY331" s="14">
        <f t="shared" ca="1" si="258"/>
        <v>0</v>
      </c>
      <c r="BZ331" s="12"/>
      <c r="CA331" s="12"/>
      <c r="CB331" s="14">
        <f t="shared" ca="1" si="229"/>
        <v>0</v>
      </c>
    </row>
    <row r="332" spans="1:80" s="7" customFormat="1" outlineLevel="1" x14ac:dyDescent="0.25">
      <c r="A332" s="6">
        <v>43766</v>
      </c>
      <c r="B332" s="8">
        <v>13.788</v>
      </c>
      <c r="C332" s="8">
        <v>13.788</v>
      </c>
      <c r="D332" s="8">
        <v>13.692</v>
      </c>
      <c r="E332" s="8">
        <v>13.768000000000001</v>
      </c>
      <c r="F332" s="8"/>
      <c r="G332" s="8"/>
      <c r="H332" s="8"/>
      <c r="I332" s="17"/>
      <c r="J332" s="14">
        <f ca="1">AVERAGE(E332:OFFSET(E332,$J$3-1,0))</f>
        <v>13.799199999999999</v>
      </c>
      <c r="K332" s="8"/>
      <c r="M332" s="7">
        <f t="shared" ca="1" si="252"/>
        <v>0</v>
      </c>
      <c r="N332" s="7">
        <f t="shared" ca="1" si="232"/>
        <v>0</v>
      </c>
      <c r="O332" s="7">
        <f t="shared" ca="1" si="230"/>
        <v>0</v>
      </c>
      <c r="P332" s="10">
        <f t="shared" ca="1" si="226"/>
        <v>3</v>
      </c>
      <c r="Q332" s="11"/>
      <c r="R332" s="9">
        <f t="shared" ca="1" si="233"/>
        <v>0</v>
      </c>
      <c r="S332" s="14">
        <f t="shared" ca="1" si="234"/>
        <v>0</v>
      </c>
      <c r="T332" s="14"/>
      <c r="U332" s="8"/>
      <c r="V332" s="8"/>
      <c r="W332" s="8"/>
      <c r="AA332" s="17"/>
      <c r="AB332" s="14">
        <f ca="1">E332*(2/($AB$3+1))+IF(AB333=0,AVERAGE(E333:OFFSET(E333,$AB$3-1,0))*(1-(2/($AB$3+1))),AB333*(1-(2/($AB$3+1))))</f>
        <v>13.767367901234572</v>
      </c>
      <c r="AC332" s="35"/>
      <c r="AE332" s="7">
        <f t="shared" ca="1" si="253"/>
        <v>0</v>
      </c>
      <c r="AF332" s="7">
        <f ca="1">IF(AND(AB333&gt;AC333,AB332&lt;AC332),1,0)</f>
        <v>0</v>
      </c>
      <c r="AG332" s="7">
        <f t="shared" ca="1" si="231"/>
        <v>0</v>
      </c>
      <c r="AH332" s="10">
        <f t="shared" ca="1" si="227"/>
        <v>3</v>
      </c>
      <c r="AI332" s="11"/>
      <c r="AJ332" s="9">
        <f t="shared" ca="1" si="236"/>
        <v>0</v>
      </c>
      <c r="AK332" s="14">
        <f t="shared" ca="1" si="237"/>
        <v>0</v>
      </c>
      <c r="AL332" s="14">
        <f t="shared" ca="1" si="238"/>
        <v>0</v>
      </c>
      <c r="AM332" s="14"/>
      <c r="AN332" s="14"/>
      <c r="AO332" s="14">
        <f t="shared" ca="1" si="239"/>
        <v>0</v>
      </c>
      <c r="AP332" s="8"/>
      <c r="AQ332" s="8"/>
      <c r="AS332" s="8">
        <f t="shared" si="240"/>
        <v>-7.1999999999999176E-2</v>
      </c>
      <c r="AT332" s="14">
        <f t="shared" si="254"/>
        <v>0</v>
      </c>
      <c r="AU332" s="14">
        <f t="shared" si="255"/>
        <v>7.1999999999999176E-2</v>
      </c>
      <c r="AV332" s="14"/>
      <c r="AW332" s="12"/>
      <c r="AX332" s="12"/>
      <c r="AY332" s="12"/>
      <c r="AZ332" s="12"/>
      <c r="BB332" s="12">
        <f t="shared" ca="1" si="241"/>
        <v>0</v>
      </c>
      <c r="BC332" s="7">
        <f t="shared" ca="1" si="242"/>
        <v>0</v>
      </c>
      <c r="BD332" s="12">
        <f t="shared" ca="1" si="256"/>
        <v>0</v>
      </c>
      <c r="BE332" s="15">
        <f t="shared" ca="1" si="228"/>
        <v>3</v>
      </c>
      <c r="BF332" s="12"/>
      <c r="BG332" s="13">
        <f t="shared" ca="1" si="243"/>
        <v>0</v>
      </c>
      <c r="BH332" s="14">
        <f t="shared" ca="1" si="244"/>
        <v>0</v>
      </c>
      <c r="BI332" s="14">
        <f t="shared" ca="1" si="245"/>
        <v>0</v>
      </c>
      <c r="BJ332" s="12"/>
      <c r="BK332" s="12"/>
      <c r="BL332" s="14">
        <f t="shared" ca="1" si="246"/>
        <v>0</v>
      </c>
      <c r="BO332" s="17"/>
      <c r="BR332" s="7">
        <f t="shared" ca="1" si="259"/>
        <v>0</v>
      </c>
      <c r="BS332" s="7">
        <f t="shared" ca="1" si="248"/>
        <v>0</v>
      </c>
      <c r="BT332" s="7">
        <f t="shared" ca="1" si="257"/>
        <v>0</v>
      </c>
      <c r="BU332" s="10">
        <f t="shared" ca="1" si="249"/>
        <v>3</v>
      </c>
      <c r="BW332" s="9">
        <f t="shared" ca="1" si="250"/>
        <v>0</v>
      </c>
      <c r="BX332" s="8">
        <f t="shared" ca="1" si="251"/>
        <v>0</v>
      </c>
      <c r="BY332" s="14">
        <f t="shared" ca="1" si="258"/>
        <v>0</v>
      </c>
      <c r="BZ332" s="12"/>
      <c r="CA332" s="12"/>
      <c r="CB332" s="14">
        <f t="shared" ca="1" si="229"/>
        <v>0</v>
      </c>
    </row>
    <row r="333" spans="1:80" s="7" customFormat="1" outlineLevel="1" x14ac:dyDescent="0.25">
      <c r="A333" s="6">
        <v>43763</v>
      </c>
      <c r="B333" s="8">
        <v>13.805999999999999</v>
      </c>
      <c r="C333" s="8">
        <v>13.84</v>
      </c>
      <c r="D333" s="8">
        <v>13.696</v>
      </c>
      <c r="E333" s="8">
        <v>13.84</v>
      </c>
      <c r="F333" s="8"/>
      <c r="G333" s="8"/>
      <c r="H333" s="8"/>
      <c r="I333" s="17"/>
      <c r="J333" s="14">
        <f ca="1">AVERAGE(E333:OFFSET(E333,$J$3-1,0))</f>
        <v>13.800799999999999</v>
      </c>
      <c r="K333" s="8"/>
      <c r="M333" s="7">
        <f t="shared" ca="1" si="252"/>
        <v>0</v>
      </c>
      <c r="N333" s="7">
        <f t="shared" ca="1" si="232"/>
        <v>0</v>
      </c>
      <c r="O333" s="7">
        <f t="shared" ca="1" si="230"/>
        <v>0</v>
      </c>
      <c r="P333" s="10">
        <f t="shared" ca="1" si="226"/>
        <v>2</v>
      </c>
      <c r="Q333" s="11"/>
      <c r="R333" s="9">
        <f t="shared" ca="1" si="233"/>
        <v>0</v>
      </c>
      <c r="S333" s="14">
        <f t="shared" ca="1" si="234"/>
        <v>0</v>
      </c>
      <c r="T333" s="14"/>
      <c r="U333" s="8"/>
      <c r="V333" s="8"/>
      <c r="W333" s="8"/>
      <c r="AA333" s="17"/>
      <c r="AB333" s="14">
        <f ca="1">E333*(2/($AB$3+1))+IF(AB334=0,AVERAGE(E334:OFFSET(E334,$AB$3-1,0))*(1-(2/($AB$3+1))),AB334*(1-(2/($AB$3+1))))</f>
        <v>13.767051851851855</v>
      </c>
      <c r="AC333" s="35"/>
      <c r="AE333" s="7">
        <f t="shared" ca="1" si="253"/>
        <v>0</v>
      </c>
      <c r="AF333" s="7">
        <f ca="1">IF(AND(AB334&gt;AC334,AB333&lt;AC333),1,0)</f>
        <v>0</v>
      </c>
      <c r="AG333" s="7">
        <f t="shared" ca="1" si="231"/>
        <v>0</v>
      </c>
      <c r="AH333" s="10">
        <f t="shared" ca="1" si="227"/>
        <v>2</v>
      </c>
      <c r="AI333" s="11"/>
      <c r="AJ333" s="9">
        <f t="shared" ca="1" si="236"/>
        <v>0</v>
      </c>
      <c r="AK333" s="14">
        <f t="shared" ca="1" si="237"/>
        <v>0</v>
      </c>
      <c r="AL333" s="14">
        <f t="shared" ca="1" si="238"/>
        <v>0</v>
      </c>
      <c r="AM333" s="14"/>
      <c r="AN333" s="14"/>
      <c r="AO333" s="14">
        <f t="shared" ca="1" si="239"/>
        <v>0</v>
      </c>
      <c r="AP333" s="8"/>
      <c r="AQ333" s="8"/>
      <c r="AS333" s="8">
        <f t="shared" si="240"/>
        <v>3.5999999999999588E-2</v>
      </c>
      <c r="AT333" s="14">
        <f t="shared" si="254"/>
        <v>3.5999999999999588E-2</v>
      </c>
      <c r="AU333" s="14">
        <f t="shared" si="255"/>
        <v>0</v>
      </c>
      <c r="AV333" s="14"/>
      <c r="AW333" s="12"/>
      <c r="AX333" s="12"/>
      <c r="AY333" s="12"/>
      <c r="AZ333" s="12"/>
      <c r="BB333" s="12">
        <f t="shared" ca="1" si="241"/>
        <v>0</v>
      </c>
      <c r="BC333" s="7">
        <f t="shared" ca="1" si="242"/>
        <v>0</v>
      </c>
      <c r="BD333" s="12">
        <f t="shared" ca="1" si="256"/>
        <v>0</v>
      </c>
      <c r="BE333" s="15">
        <f t="shared" ca="1" si="228"/>
        <v>2</v>
      </c>
      <c r="BF333" s="12"/>
      <c r="BG333" s="13">
        <f t="shared" ca="1" si="243"/>
        <v>0</v>
      </c>
      <c r="BH333" s="14">
        <f t="shared" ca="1" si="244"/>
        <v>0</v>
      </c>
      <c r="BI333" s="14">
        <f t="shared" ca="1" si="245"/>
        <v>0</v>
      </c>
      <c r="BJ333" s="12"/>
      <c r="BK333" s="12"/>
      <c r="BL333" s="14">
        <f t="shared" ca="1" si="246"/>
        <v>0</v>
      </c>
      <c r="BO333" s="17"/>
      <c r="BR333" s="7">
        <f t="shared" ca="1" si="259"/>
        <v>0</v>
      </c>
      <c r="BS333" s="7">
        <f t="shared" ca="1" si="248"/>
        <v>0</v>
      </c>
      <c r="BT333" s="7">
        <f t="shared" ca="1" si="257"/>
        <v>0</v>
      </c>
      <c r="BU333" s="10">
        <f t="shared" ca="1" si="249"/>
        <v>2</v>
      </c>
      <c r="BW333" s="9">
        <f t="shared" ca="1" si="250"/>
        <v>0</v>
      </c>
      <c r="BX333" s="8">
        <f t="shared" ca="1" si="251"/>
        <v>0</v>
      </c>
      <c r="BY333" s="14">
        <f t="shared" ca="1" si="258"/>
        <v>0</v>
      </c>
      <c r="BZ333" s="12"/>
      <c r="CA333" s="12"/>
      <c r="CB333" s="14">
        <f t="shared" ca="1" si="229"/>
        <v>0</v>
      </c>
    </row>
    <row r="334" spans="1:80" s="7" customFormat="1" outlineLevel="1" x14ac:dyDescent="0.25">
      <c r="A334" s="6">
        <v>43762</v>
      </c>
      <c r="B334" s="8">
        <v>13.814</v>
      </c>
      <c r="C334" s="8">
        <v>13.91</v>
      </c>
      <c r="D334" s="8">
        <v>13.76</v>
      </c>
      <c r="E334" s="8">
        <v>13.804</v>
      </c>
      <c r="F334" s="8"/>
      <c r="G334" s="8"/>
      <c r="H334" s="8"/>
      <c r="I334" s="17"/>
      <c r="J334" s="14">
        <f ca="1">AVERAGE(E334:OFFSET(E334,$J$3-1,0))</f>
        <v>13.732800000000001</v>
      </c>
      <c r="K334" s="8"/>
      <c r="M334" s="7">
        <f t="shared" ca="1" si="252"/>
        <v>0</v>
      </c>
      <c r="N334" s="7">
        <f t="shared" ca="1" si="232"/>
        <v>0</v>
      </c>
      <c r="O334" s="7">
        <f t="shared" ca="1" si="230"/>
        <v>0</v>
      </c>
      <c r="P334" s="10">
        <f ca="1">IF(M334=1,0,AA335+1)</f>
        <v>1</v>
      </c>
      <c r="Q334" s="11"/>
      <c r="R334" s="9">
        <f t="shared" ca="1" si="233"/>
        <v>0</v>
      </c>
      <c r="S334" s="14">
        <f t="shared" ca="1" si="234"/>
        <v>0</v>
      </c>
      <c r="T334" s="14"/>
      <c r="U334" s="8"/>
      <c r="V334" s="8"/>
      <c r="W334" s="8"/>
      <c r="AA334" s="17"/>
      <c r="AB334" s="14">
        <f ca="1">E334*(2/($AB$3+1))+IF(AB335=0,AVERAGE(E335:OFFSET(E335,$AB$3-1,0))*(1-(2/($AB$3+1))),AB335*(1-(2/($AB$3+1))))</f>
        <v>13.73057777777778</v>
      </c>
      <c r="AC334" s="35"/>
      <c r="AE334" s="7">
        <f t="shared" ca="1" si="253"/>
        <v>0</v>
      </c>
      <c r="AF334" s="7">
        <f ca="1">IF(AND(AB335&gt;AC335,AB334&lt;AC334),1,0)</f>
        <v>0</v>
      </c>
      <c r="AG334" s="7">
        <f t="shared" ca="1" si="231"/>
        <v>0</v>
      </c>
      <c r="AH334" s="10">
        <f ca="1">IF(AE334=1,0,AS335+1)</f>
        <v>1</v>
      </c>
      <c r="AI334" s="11"/>
      <c r="AJ334" s="9">
        <f t="shared" ca="1" si="236"/>
        <v>0</v>
      </c>
      <c r="AK334" s="14">
        <f t="shared" ca="1" si="237"/>
        <v>0</v>
      </c>
      <c r="AL334" s="14">
        <f t="shared" ca="1" si="238"/>
        <v>0</v>
      </c>
      <c r="AM334" s="14"/>
      <c r="AN334" s="14"/>
      <c r="AO334" s="14">
        <f t="shared" ca="1" si="239"/>
        <v>0</v>
      </c>
      <c r="AP334" s="8"/>
      <c r="AQ334" s="8"/>
      <c r="AS334" s="8">
        <f t="shared" si="240"/>
        <v>1.9999999999999574E-2</v>
      </c>
      <c r="AT334" s="14">
        <f t="shared" si="254"/>
        <v>1.9999999999999574E-2</v>
      </c>
      <c r="AU334" s="14">
        <f t="shared" si="255"/>
        <v>0</v>
      </c>
      <c r="AV334" s="14"/>
      <c r="AW334" s="12"/>
      <c r="AX334" s="12"/>
      <c r="AY334" s="12"/>
      <c r="AZ334" s="12"/>
      <c r="BB334" s="12">
        <f t="shared" ca="1" si="241"/>
        <v>0</v>
      </c>
      <c r="BC334" s="7">
        <f t="shared" ca="1" si="242"/>
        <v>0</v>
      </c>
      <c r="BD334" s="12">
        <f t="shared" ca="1" si="256"/>
        <v>0</v>
      </c>
      <c r="BE334" s="15">
        <f ca="1">IF(BB334=1,0,BK335+1)</f>
        <v>1</v>
      </c>
      <c r="BF334" s="12"/>
      <c r="BG334" s="13">
        <f t="shared" ca="1" si="243"/>
        <v>0</v>
      </c>
      <c r="BH334" s="14">
        <f t="shared" ca="1" si="244"/>
        <v>0</v>
      </c>
      <c r="BI334" s="14">
        <f t="shared" ca="1" si="245"/>
        <v>0</v>
      </c>
      <c r="BJ334" s="12"/>
      <c r="BK334" s="12"/>
      <c r="BL334" s="14">
        <f t="shared" ca="1" si="246"/>
        <v>0</v>
      </c>
      <c r="BO334" s="17"/>
      <c r="BR334" s="7">
        <f t="shared" ca="1" si="259"/>
        <v>0</v>
      </c>
      <c r="BS334" s="7">
        <f t="shared" ca="1" si="248"/>
        <v>0</v>
      </c>
      <c r="BT334" s="7">
        <f t="shared" ca="1" si="257"/>
        <v>0</v>
      </c>
      <c r="BU334" s="10">
        <f ca="1">IF(BR334=1,0,CA335+1)</f>
        <v>1</v>
      </c>
      <c r="BW334" s="9">
        <f t="shared" ca="1" si="250"/>
        <v>0</v>
      </c>
      <c r="BX334" s="8">
        <f t="shared" ca="1" si="251"/>
        <v>0</v>
      </c>
      <c r="BY334" s="14">
        <f t="shared" ca="1" si="258"/>
        <v>0</v>
      </c>
      <c r="BZ334" s="12"/>
      <c r="CA334" s="12"/>
      <c r="CB334" s="14">
        <f t="shared" ca="1" si="229"/>
        <v>0</v>
      </c>
    </row>
    <row r="335" spans="1:80" s="7" customFormat="1" outlineLevel="1" x14ac:dyDescent="0.25">
      <c r="A335" s="6">
        <v>43761</v>
      </c>
      <c r="B335" s="8">
        <v>13.672000000000001</v>
      </c>
      <c r="C335" s="8">
        <v>13.79</v>
      </c>
      <c r="D335" s="8">
        <v>13.666</v>
      </c>
      <c r="E335" s="8">
        <v>13.784000000000001</v>
      </c>
      <c r="F335" s="8"/>
      <c r="G335" s="8"/>
      <c r="H335" s="8"/>
      <c r="I335" s="17"/>
      <c r="J335" s="14">
        <f ca="1">AVERAGE(E335:OFFSET(E335,$J$3-1,0))</f>
        <v>13.6816</v>
      </c>
      <c r="K335" s="8"/>
      <c r="AA335" s="17"/>
      <c r="AB335" s="14">
        <f ca="1">E335*(2/($AB$3+1))+IF(AB336=0,AVERAGE(E336:OFFSET(E336,$AB$3-1,0))*(1-(2/($AB$3+1))),AB336*(1-(2/($AB$3+1))))</f>
        <v>13.693866666666668</v>
      </c>
      <c r="BB335" s="12"/>
      <c r="BH335" s="12"/>
      <c r="BI335" s="12"/>
      <c r="BO335" s="17"/>
      <c r="BR335" s="12"/>
      <c r="BX335" s="12"/>
      <c r="BY335" s="12"/>
    </row>
    <row r="336" spans="1:80" s="7" customFormat="1" outlineLevel="1" x14ac:dyDescent="0.25">
      <c r="A336" s="6">
        <v>43760</v>
      </c>
      <c r="B336" s="8">
        <v>13.832000000000001</v>
      </c>
      <c r="C336" s="8">
        <v>13.87</v>
      </c>
      <c r="D336" s="8">
        <v>13.73</v>
      </c>
      <c r="E336" s="8">
        <v>13.8</v>
      </c>
      <c r="F336" s="8"/>
      <c r="G336" s="8"/>
      <c r="H336" s="8"/>
      <c r="I336" s="17"/>
      <c r="J336" s="14">
        <f ca="1">AVERAGE(E336:OFFSET(E336,$J$3-1,0))</f>
        <v>13.640800000000002</v>
      </c>
      <c r="K336" s="8"/>
      <c r="AA336" s="17"/>
      <c r="AB336" s="14">
        <f ca="1">E336*(2/($AB$3+1))+IF(AB337=0,AVERAGE(E337:OFFSET(E337,$AB$3-1,0))*(1-(2/($AB$3+1))),AB337*(1-(2/($AB$3+1))))</f>
        <v>13.648800000000001</v>
      </c>
      <c r="BO336" s="17"/>
    </row>
    <row r="337" spans="1:67" s="7" customFormat="1" outlineLevel="1" x14ac:dyDescent="0.25">
      <c r="A337" s="6">
        <v>43759</v>
      </c>
      <c r="B337" s="8">
        <v>13.62</v>
      </c>
      <c r="C337" s="8">
        <v>13.818</v>
      </c>
      <c r="D337" s="8">
        <v>13.593999999999999</v>
      </c>
      <c r="E337" s="8">
        <v>13.776</v>
      </c>
      <c r="F337" s="8"/>
      <c r="G337" s="8"/>
      <c r="H337" s="8"/>
      <c r="I337" s="17"/>
      <c r="J337" s="8"/>
      <c r="K337" s="8"/>
      <c r="AA337" s="17"/>
      <c r="AB337" s="8"/>
      <c r="BO337" s="17"/>
    </row>
    <row r="338" spans="1:67" s="7" customFormat="1" outlineLevel="1" x14ac:dyDescent="0.25">
      <c r="A338" s="6">
        <v>43756</v>
      </c>
      <c r="B338" s="8">
        <v>13.474</v>
      </c>
      <c r="C338" s="8">
        <v>13.6</v>
      </c>
      <c r="D338" s="8">
        <v>13.474</v>
      </c>
      <c r="E338" s="8">
        <v>13.5</v>
      </c>
      <c r="F338" s="8"/>
      <c r="G338" s="8"/>
      <c r="H338" s="8"/>
      <c r="I338" s="17"/>
      <c r="J338" s="8"/>
      <c r="K338" s="8"/>
      <c r="AA338" s="17"/>
      <c r="AB338" s="8"/>
      <c r="BO338" s="17"/>
    </row>
    <row r="339" spans="1:67" s="7" customFormat="1" outlineLevel="1" x14ac:dyDescent="0.25">
      <c r="A339" s="6">
        <v>43755</v>
      </c>
      <c r="B339" s="8">
        <v>13.506</v>
      </c>
      <c r="C339" s="8">
        <v>13.8</v>
      </c>
      <c r="D339" s="8">
        <v>13.504</v>
      </c>
      <c r="E339" s="8">
        <v>13.548</v>
      </c>
      <c r="F339" s="8"/>
      <c r="G339" s="8"/>
      <c r="H339" s="8"/>
      <c r="I339" s="17"/>
      <c r="J339" s="8"/>
      <c r="K339" s="8"/>
      <c r="AA339" s="17"/>
      <c r="AB339" s="8"/>
      <c r="BO339" s="17"/>
    </row>
    <row r="340" spans="1:67" s="7" customFormat="1" outlineLevel="1" x14ac:dyDescent="0.25">
      <c r="A340" s="6">
        <v>43754</v>
      </c>
      <c r="B340" s="8">
        <v>13.448</v>
      </c>
      <c r="C340" s="8">
        <v>13.66</v>
      </c>
      <c r="D340" s="8">
        <v>13.327999999999999</v>
      </c>
      <c r="E340" s="8">
        <v>13.58</v>
      </c>
      <c r="F340" s="8"/>
      <c r="G340" s="8"/>
      <c r="H340" s="8"/>
      <c r="I340" s="17"/>
      <c r="J340" s="8"/>
      <c r="K340" s="8"/>
      <c r="AA340" s="17"/>
      <c r="AB340" s="8"/>
      <c r="BO340" s="17"/>
    </row>
    <row r="341" spans="1:67" s="7" customFormat="1" outlineLevel="1" x14ac:dyDescent="0.25">
      <c r="A341" s="6">
        <v>43753</v>
      </c>
      <c r="B341" s="8">
        <v>13.332000000000001</v>
      </c>
      <c r="C341" s="8">
        <v>13.54</v>
      </c>
      <c r="D341" s="8">
        <v>13.178000000000001</v>
      </c>
      <c r="E341" s="8">
        <v>13.462</v>
      </c>
      <c r="F341" s="8"/>
      <c r="G341" s="8"/>
      <c r="H341" s="8"/>
      <c r="I341" s="17"/>
      <c r="J341" s="8"/>
      <c r="K341" s="8"/>
      <c r="AA341" s="17"/>
      <c r="AB341" s="8"/>
      <c r="BO341" s="17"/>
    </row>
    <row r="342" spans="1:67" x14ac:dyDescent="0.25">
      <c r="A342" s="6">
        <v>43752</v>
      </c>
      <c r="B342" s="3">
        <v>13.18</v>
      </c>
      <c r="C342" s="3">
        <v>13.234</v>
      </c>
      <c r="D342" s="3">
        <v>13.093999999999999</v>
      </c>
      <c r="E342" s="3">
        <v>13.212</v>
      </c>
      <c r="AB342" s="4"/>
    </row>
    <row r="343" spans="1:67" x14ac:dyDescent="0.25">
      <c r="A343" s="6">
        <v>43749</v>
      </c>
      <c r="B343" s="3">
        <v>12.864000000000001</v>
      </c>
      <c r="C343" s="3">
        <v>13.348000000000001</v>
      </c>
      <c r="D343" s="3">
        <v>12.864000000000001</v>
      </c>
      <c r="E343" s="4">
        <v>13.348000000000001</v>
      </c>
      <c r="F343" s="4"/>
      <c r="AB343" s="4"/>
    </row>
    <row r="344" spans="1:67" x14ac:dyDescent="0.25">
      <c r="A344" s="6">
        <v>43748</v>
      </c>
      <c r="B344" s="3">
        <v>12.428000000000001</v>
      </c>
      <c r="C344" s="3">
        <v>12.718</v>
      </c>
      <c r="D344" s="3">
        <v>12.428000000000001</v>
      </c>
      <c r="E344" s="3">
        <v>12.71</v>
      </c>
      <c r="AB344" s="4"/>
    </row>
    <row r="345" spans="1:67" x14ac:dyDescent="0.25">
      <c r="A345" s="6">
        <v>43747</v>
      </c>
      <c r="B345" s="3">
        <v>12.362</v>
      </c>
      <c r="C345" s="3">
        <v>12.462</v>
      </c>
      <c r="D345" s="3">
        <v>12.342000000000001</v>
      </c>
      <c r="E345" s="3">
        <v>12.414</v>
      </c>
      <c r="AB345" s="4"/>
    </row>
    <row r="346" spans="1:67" x14ac:dyDescent="0.25">
      <c r="A346" s="6">
        <v>43746</v>
      </c>
      <c r="B346" s="3">
        <v>12.586</v>
      </c>
      <c r="C346" s="3">
        <v>12.586</v>
      </c>
      <c r="D346" s="3">
        <v>12.272</v>
      </c>
      <c r="E346" s="3">
        <v>12.36</v>
      </c>
      <c r="AB346" s="4"/>
    </row>
    <row r="347" spans="1:67" x14ac:dyDescent="0.25">
      <c r="A347" s="6">
        <v>43745</v>
      </c>
      <c r="B347" s="3">
        <v>12.414</v>
      </c>
      <c r="C347" s="3">
        <v>12.558</v>
      </c>
      <c r="D347" s="3">
        <v>12.346</v>
      </c>
      <c r="E347" s="3">
        <v>12.53</v>
      </c>
    </row>
    <row r="348" spans="1:67" x14ac:dyDescent="0.25">
      <c r="A348" s="6">
        <v>43742</v>
      </c>
      <c r="B348" s="3">
        <v>12.44</v>
      </c>
      <c r="C348" s="3">
        <v>12.478</v>
      </c>
      <c r="D348" s="3">
        <v>12.342000000000001</v>
      </c>
      <c r="E348" s="3">
        <v>12.464</v>
      </c>
    </row>
    <row r="349" spans="1:67" x14ac:dyDescent="0.25">
      <c r="A349" s="6">
        <v>43740</v>
      </c>
      <c r="B349" s="3">
        <v>12.91</v>
      </c>
      <c r="C349" s="3">
        <v>12.926</v>
      </c>
      <c r="D349" s="3">
        <v>12.523999999999999</v>
      </c>
      <c r="E349" s="3">
        <v>12.523999999999999</v>
      </c>
    </row>
    <row r="350" spans="1:67" x14ac:dyDescent="0.25">
      <c r="A350" s="6">
        <v>43739</v>
      </c>
      <c r="B350" s="3">
        <v>13.14</v>
      </c>
      <c r="C350" s="3">
        <v>13.215999999999999</v>
      </c>
      <c r="D350" s="3">
        <v>12.923999999999999</v>
      </c>
      <c r="E350" s="3">
        <v>12.923999999999999</v>
      </c>
    </row>
    <row r="351" spans="1:67" x14ac:dyDescent="0.25">
      <c r="A351" s="6">
        <v>43738</v>
      </c>
      <c r="B351" s="3">
        <v>13.12</v>
      </c>
      <c r="C351" s="3">
        <v>13.19</v>
      </c>
      <c r="D351" s="3">
        <v>13.1</v>
      </c>
      <c r="E351" s="3">
        <v>13.13</v>
      </c>
    </row>
    <row r="352" spans="1:67" x14ac:dyDescent="0.25">
      <c r="A352" s="6">
        <v>43735</v>
      </c>
      <c r="B352" s="3">
        <v>12.97</v>
      </c>
      <c r="C352" s="3">
        <v>13.106</v>
      </c>
      <c r="D352" s="3">
        <v>12.97</v>
      </c>
      <c r="E352" s="3">
        <v>13.077999999999999</v>
      </c>
    </row>
    <row r="353" spans="1:5" x14ac:dyDescent="0.25">
      <c r="A353" s="6">
        <v>43734</v>
      </c>
      <c r="B353" s="3">
        <v>12.914</v>
      </c>
      <c r="C353" s="3">
        <v>12.992000000000001</v>
      </c>
      <c r="D353" s="3">
        <v>12.888</v>
      </c>
      <c r="E353" s="3">
        <v>12.97</v>
      </c>
    </row>
    <row r="354" spans="1:5" x14ac:dyDescent="0.25">
      <c r="A354" s="6">
        <v>43733</v>
      </c>
      <c r="B354" s="3">
        <v>12.89</v>
      </c>
      <c r="C354" s="3">
        <v>12.932</v>
      </c>
      <c r="D354" s="3">
        <v>12.683999999999999</v>
      </c>
      <c r="E354" s="3">
        <v>12.932</v>
      </c>
    </row>
    <row r="355" spans="1:5" x14ac:dyDescent="0.25">
      <c r="A355" s="6">
        <v>43732</v>
      </c>
      <c r="B355" s="3">
        <v>13.134</v>
      </c>
      <c r="C355" s="3">
        <v>13.134</v>
      </c>
      <c r="D355" s="3">
        <v>12.938000000000001</v>
      </c>
      <c r="E355" s="3">
        <v>12.944000000000001</v>
      </c>
    </row>
    <row r="356" spans="1:5" x14ac:dyDescent="0.25">
      <c r="A356" s="6">
        <v>43731</v>
      </c>
      <c r="B356" s="3">
        <v>13.24</v>
      </c>
      <c r="C356" s="3">
        <v>13.246</v>
      </c>
      <c r="D356" s="3">
        <v>12.97</v>
      </c>
      <c r="E356" s="3">
        <v>13.048</v>
      </c>
    </row>
    <row r="357" spans="1:5" x14ac:dyDescent="0.25">
      <c r="A357" s="6">
        <v>43728</v>
      </c>
      <c r="B357" s="3">
        <v>13.28</v>
      </c>
      <c r="C357" s="3">
        <v>13.337999999999999</v>
      </c>
      <c r="D357" s="3">
        <v>13.222</v>
      </c>
      <c r="E357" s="3">
        <v>13.298</v>
      </c>
    </row>
    <row r="358" spans="1:5" x14ac:dyDescent="0.25">
      <c r="A358" s="6">
        <v>43727</v>
      </c>
      <c r="B358" s="3">
        <v>13.006</v>
      </c>
      <c r="C358" s="3">
        <v>13.231999999999999</v>
      </c>
      <c r="D358" s="3">
        <v>13.006</v>
      </c>
      <c r="E358" s="3">
        <v>13.231999999999999</v>
      </c>
    </row>
    <row r="359" spans="1:5" x14ac:dyDescent="0.25">
      <c r="A359" s="6">
        <v>43726</v>
      </c>
      <c r="B359" s="3">
        <v>13.044</v>
      </c>
      <c r="C359" s="3">
        <v>13.077999999999999</v>
      </c>
      <c r="D359" s="3">
        <v>12.98</v>
      </c>
      <c r="E359" s="3">
        <v>12.98</v>
      </c>
    </row>
    <row r="360" spans="1:5" x14ac:dyDescent="0.25">
      <c r="A360" s="6">
        <v>43725</v>
      </c>
      <c r="B360" s="3">
        <v>13.256</v>
      </c>
      <c r="C360" s="3">
        <v>13.256</v>
      </c>
      <c r="D360" s="3">
        <v>13.026</v>
      </c>
      <c r="E360" s="3">
        <v>13.032</v>
      </c>
    </row>
    <row r="361" spans="1:5" x14ac:dyDescent="0.25">
      <c r="A361" s="6">
        <v>43724</v>
      </c>
      <c r="B361" s="3">
        <v>13.342000000000001</v>
      </c>
      <c r="C361" s="3">
        <v>13.396000000000001</v>
      </c>
      <c r="D361" s="3">
        <v>13.25</v>
      </c>
      <c r="E361" s="3">
        <v>13.336</v>
      </c>
    </row>
    <row r="362" spans="1:5" x14ac:dyDescent="0.25">
      <c r="A362" s="6">
        <v>43721</v>
      </c>
      <c r="B362" s="3">
        <v>13.2</v>
      </c>
      <c r="C362" s="3">
        <v>13.486000000000001</v>
      </c>
      <c r="D362" s="3">
        <v>13.2</v>
      </c>
      <c r="E362" s="3">
        <v>13.472</v>
      </c>
    </row>
    <row r="363" spans="1:5" x14ac:dyDescent="0.25">
      <c r="A363" s="6">
        <v>43720</v>
      </c>
      <c r="B363" s="3">
        <v>13.098000000000001</v>
      </c>
      <c r="C363" s="3">
        <v>13.228</v>
      </c>
      <c r="D363" s="3">
        <v>12.896000000000001</v>
      </c>
      <c r="E363" s="3">
        <v>13.124000000000001</v>
      </c>
    </row>
    <row r="364" spans="1:5" x14ac:dyDescent="0.25">
      <c r="A364" s="6">
        <v>43719</v>
      </c>
      <c r="B364" s="3">
        <v>13.125999999999999</v>
      </c>
      <c r="C364" s="3">
        <v>13.26</v>
      </c>
      <c r="D364" s="3">
        <v>13.061999999999999</v>
      </c>
      <c r="E364" s="3">
        <v>13.118</v>
      </c>
    </row>
    <row r="365" spans="1:5" x14ac:dyDescent="0.25">
      <c r="A365" s="6">
        <v>43718</v>
      </c>
      <c r="B365" s="3">
        <v>12.843999999999999</v>
      </c>
      <c r="C365" s="3">
        <v>13.084</v>
      </c>
      <c r="D365" s="3">
        <v>12.773999999999999</v>
      </c>
      <c r="E365" s="3">
        <v>13.04</v>
      </c>
    </row>
    <row r="366" spans="1:5" x14ac:dyDescent="0.25">
      <c r="A366" s="6">
        <v>43717</v>
      </c>
      <c r="B366" s="3">
        <v>12.518000000000001</v>
      </c>
      <c r="C366" s="3">
        <v>12.778</v>
      </c>
      <c r="D366" s="3">
        <v>12.502000000000001</v>
      </c>
      <c r="E366" s="3">
        <v>12.778</v>
      </c>
    </row>
    <row r="367" spans="1:5" x14ac:dyDescent="0.25">
      <c r="A367" s="6">
        <v>43714</v>
      </c>
      <c r="B367" s="3">
        <v>12.497999999999999</v>
      </c>
      <c r="C367" s="3">
        <v>12.56</v>
      </c>
      <c r="D367" s="3">
        <v>12.42</v>
      </c>
      <c r="E367" s="3">
        <v>12.49</v>
      </c>
    </row>
    <row r="368" spans="1:5" x14ac:dyDescent="0.25">
      <c r="A368" s="6">
        <v>43713</v>
      </c>
      <c r="B368" s="3">
        <v>12.22</v>
      </c>
      <c r="C368" s="3">
        <v>12.456</v>
      </c>
      <c r="D368" s="3">
        <v>12.2</v>
      </c>
      <c r="E368" s="3">
        <v>12.456</v>
      </c>
    </row>
    <row r="369" spans="1:5" x14ac:dyDescent="0.25">
      <c r="A369" s="6">
        <v>43712</v>
      </c>
      <c r="B369" s="3">
        <v>12.146000000000001</v>
      </c>
      <c r="C369" s="3">
        <v>12.212</v>
      </c>
      <c r="D369" s="3">
        <v>12.13</v>
      </c>
      <c r="E369" s="3">
        <v>12.14</v>
      </c>
    </row>
    <row r="370" spans="1:5" x14ac:dyDescent="0.25">
      <c r="A370" s="6">
        <v>43711</v>
      </c>
      <c r="B370" s="3">
        <v>12.042</v>
      </c>
      <c r="C370" s="3">
        <v>12.042</v>
      </c>
      <c r="D370" s="3">
        <v>11.938000000000001</v>
      </c>
      <c r="E370" s="3">
        <v>11.996</v>
      </c>
    </row>
    <row r="371" spans="1:5" x14ac:dyDescent="0.25">
      <c r="A371" s="6">
        <v>43710</v>
      </c>
      <c r="B371" s="3">
        <v>12.076000000000001</v>
      </c>
      <c r="C371" s="3">
        <v>12.118</v>
      </c>
      <c r="D371" s="3">
        <v>12.038</v>
      </c>
      <c r="E371" s="3">
        <v>12.054</v>
      </c>
    </row>
    <row r="372" spans="1:5" x14ac:dyDescent="0.25">
      <c r="A372" s="6">
        <v>43707</v>
      </c>
      <c r="B372" s="3">
        <v>12.028</v>
      </c>
      <c r="C372" s="3">
        <v>12.157999999999999</v>
      </c>
      <c r="D372" s="3">
        <v>12.028</v>
      </c>
      <c r="E372" s="3">
        <v>12.071999999999999</v>
      </c>
    </row>
    <row r="373" spans="1:5" x14ac:dyDescent="0.25">
      <c r="A373" s="6">
        <v>43706</v>
      </c>
      <c r="B373" s="3">
        <v>11.853999999999999</v>
      </c>
      <c r="C373" s="3">
        <v>12.066000000000001</v>
      </c>
      <c r="D373" s="3">
        <v>11.853999999999999</v>
      </c>
      <c r="E373" s="3">
        <v>12.032</v>
      </c>
    </row>
    <row r="374" spans="1:5" x14ac:dyDescent="0.25">
      <c r="A374" s="6">
        <v>43705</v>
      </c>
      <c r="B374" s="3">
        <v>11.868</v>
      </c>
      <c r="C374" s="3">
        <v>11.891999999999999</v>
      </c>
      <c r="D374" s="3">
        <v>11.8</v>
      </c>
      <c r="E374" s="3">
        <v>11.885999999999999</v>
      </c>
    </row>
    <row r="375" spans="1:5" x14ac:dyDescent="0.25">
      <c r="A375" s="6">
        <v>43704</v>
      </c>
      <c r="B375" s="3">
        <v>11.853999999999999</v>
      </c>
      <c r="C375" s="3">
        <v>11.988</v>
      </c>
      <c r="D375" s="3">
        <v>11.852</v>
      </c>
      <c r="E375" s="3">
        <v>11.912000000000001</v>
      </c>
    </row>
    <row r="376" spans="1:5" x14ac:dyDescent="0.25">
      <c r="A376" s="6">
        <v>43703</v>
      </c>
      <c r="B376" s="3">
        <v>11.85</v>
      </c>
      <c r="C376" s="3">
        <v>11.956</v>
      </c>
      <c r="D376" s="3">
        <v>11.837999999999999</v>
      </c>
      <c r="E376" s="3">
        <v>11.91</v>
      </c>
    </row>
    <row r="377" spans="1:5" x14ac:dyDescent="0.25">
      <c r="A377" s="6">
        <v>43700</v>
      </c>
      <c r="B377" s="3">
        <v>12.11</v>
      </c>
      <c r="C377" s="3">
        <v>12.11</v>
      </c>
      <c r="D377" s="3">
        <v>11.87</v>
      </c>
      <c r="E377" s="3">
        <v>11.87</v>
      </c>
    </row>
    <row r="378" spans="1:5" x14ac:dyDescent="0.25">
      <c r="A378" s="6">
        <v>43699</v>
      </c>
      <c r="B378" s="3">
        <v>11.89</v>
      </c>
      <c r="C378" s="3">
        <v>12.1</v>
      </c>
      <c r="D378" s="3">
        <v>11.89</v>
      </c>
      <c r="E378" s="3">
        <v>12.044</v>
      </c>
    </row>
    <row r="379" spans="1:5" x14ac:dyDescent="0.25">
      <c r="A379" s="6">
        <v>43698</v>
      </c>
      <c r="B379" s="3">
        <v>11.948</v>
      </c>
      <c r="C379" s="3">
        <v>12.002000000000001</v>
      </c>
      <c r="D379" s="3">
        <v>11.917999999999999</v>
      </c>
      <c r="E379" s="3">
        <v>11.922000000000001</v>
      </c>
    </row>
    <row r="380" spans="1:5" x14ac:dyDescent="0.25">
      <c r="A380" s="6">
        <v>43697</v>
      </c>
      <c r="B380" s="3">
        <v>11.954000000000001</v>
      </c>
      <c r="C380" s="3">
        <v>11.968</v>
      </c>
      <c r="D380" s="3">
        <v>11.853999999999999</v>
      </c>
      <c r="E380" s="3">
        <v>11.878</v>
      </c>
    </row>
    <row r="381" spans="1:5" x14ac:dyDescent="0.25">
      <c r="A381" s="6">
        <v>43696</v>
      </c>
      <c r="B381" s="3">
        <v>12.108000000000001</v>
      </c>
      <c r="C381" s="3">
        <v>12.138</v>
      </c>
      <c r="D381" s="3">
        <v>12</v>
      </c>
      <c r="E381" s="3">
        <v>12.002000000000001</v>
      </c>
    </row>
    <row r="382" spans="1:5" x14ac:dyDescent="0.25">
      <c r="A382" s="6">
        <v>43693</v>
      </c>
      <c r="B382" s="3">
        <v>11.704000000000001</v>
      </c>
      <c r="C382" s="3">
        <v>11.95</v>
      </c>
      <c r="D382" s="3">
        <v>11.654</v>
      </c>
      <c r="E382" s="3">
        <v>11.938000000000001</v>
      </c>
    </row>
    <row r="383" spans="1:5" x14ac:dyDescent="0.25">
      <c r="A383" s="6">
        <v>43692</v>
      </c>
      <c r="B383" s="3">
        <v>11.702</v>
      </c>
      <c r="C383" s="3">
        <v>11.702</v>
      </c>
      <c r="D383" s="3">
        <v>11.528</v>
      </c>
      <c r="E383" s="3">
        <v>11.662000000000001</v>
      </c>
    </row>
    <row r="384" spans="1:5" x14ac:dyDescent="0.25">
      <c r="A384" s="6">
        <v>43691</v>
      </c>
      <c r="B384" s="3">
        <v>11.907999999999999</v>
      </c>
      <c r="C384" s="3">
        <v>11.912000000000001</v>
      </c>
      <c r="D384" s="3">
        <v>11.618</v>
      </c>
      <c r="E384" s="3">
        <v>11.673999999999999</v>
      </c>
    </row>
    <row r="385" spans="1:5" x14ac:dyDescent="0.25">
      <c r="A385" s="6">
        <v>43690</v>
      </c>
      <c r="B385" s="3">
        <v>11.76</v>
      </c>
      <c r="C385" s="3">
        <v>12.055999999999999</v>
      </c>
      <c r="D385" s="3">
        <v>11.738</v>
      </c>
      <c r="E385" s="3">
        <v>11.965999999999999</v>
      </c>
    </row>
    <row r="386" spans="1:5" x14ac:dyDescent="0.25">
      <c r="A386" s="6">
        <v>43689</v>
      </c>
      <c r="B386" s="3">
        <v>12.154</v>
      </c>
      <c r="C386" s="3">
        <v>12.154</v>
      </c>
      <c r="D386" s="3">
        <v>11.853999999999999</v>
      </c>
      <c r="E386" s="3">
        <v>11.853999999999999</v>
      </c>
    </row>
    <row r="387" spans="1:5" x14ac:dyDescent="0.25">
      <c r="A387" s="6">
        <v>43686</v>
      </c>
      <c r="B387" s="3">
        <v>12.135999999999999</v>
      </c>
      <c r="C387" s="3">
        <v>12.231999999999999</v>
      </c>
      <c r="D387" s="3">
        <v>12.08</v>
      </c>
      <c r="E387" s="3">
        <v>12.08</v>
      </c>
    </row>
    <row r="388" spans="1:5" x14ac:dyDescent="0.25">
      <c r="A388" s="6">
        <v>43685</v>
      </c>
      <c r="B388" s="3">
        <v>12.242000000000001</v>
      </c>
      <c r="C388" s="3">
        <v>12.321999999999999</v>
      </c>
      <c r="D388" s="3">
        <v>12.13</v>
      </c>
      <c r="E388" s="3">
        <v>12.308</v>
      </c>
    </row>
    <row r="389" spans="1:5" x14ac:dyDescent="0.25">
      <c r="A389" s="6">
        <v>43684</v>
      </c>
      <c r="B389" s="3">
        <v>12.218</v>
      </c>
      <c r="C389" s="3">
        <v>12.304</v>
      </c>
      <c r="D389" s="3">
        <v>12.02</v>
      </c>
      <c r="E389" s="3">
        <v>12.124000000000001</v>
      </c>
    </row>
    <row r="390" spans="1:5" x14ac:dyDescent="0.25">
      <c r="A390" s="6">
        <v>43683</v>
      </c>
      <c r="B390" s="3">
        <v>12.294</v>
      </c>
      <c r="C390" s="3">
        <v>12.394</v>
      </c>
      <c r="D390" s="3">
        <v>12.208</v>
      </c>
      <c r="E390" s="3">
        <v>12.208</v>
      </c>
    </row>
    <row r="391" spans="1:5" x14ac:dyDescent="0.25">
      <c r="A391" s="6">
        <v>43682</v>
      </c>
      <c r="B391" s="3">
        <v>12.433999999999999</v>
      </c>
      <c r="C391" s="3">
        <v>12.468</v>
      </c>
      <c r="D391" s="3">
        <v>12.247999999999999</v>
      </c>
      <c r="E391" s="3">
        <v>12.28</v>
      </c>
    </row>
    <row r="392" spans="1:5" x14ac:dyDescent="0.25">
      <c r="A392" s="6">
        <v>43679</v>
      </c>
      <c r="B392" s="3">
        <v>12.672000000000001</v>
      </c>
      <c r="C392" s="3">
        <v>12.672000000000001</v>
      </c>
      <c r="D392" s="3">
        <v>12.5</v>
      </c>
      <c r="E392" s="3">
        <v>12.552</v>
      </c>
    </row>
    <row r="393" spans="1:5" x14ac:dyDescent="0.25">
      <c r="A393" s="6">
        <v>43678</v>
      </c>
      <c r="B393" s="3">
        <v>12.938000000000001</v>
      </c>
      <c r="C393" s="3">
        <v>13.07</v>
      </c>
      <c r="D393" s="3">
        <v>12.888</v>
      </c>
      <c r="E393" s="3">
        <v>12.962</v>
      </c>
    </row>
    <row r="394" spans="1:5" x14ac:dyDescent="0.25">
      <c r="A394" s="6">
        <v>43677</v>
      </c>
      <c r="B394" s="3">
        <v>12.956</v>
      </c>
      <c r="C394" s="3">
        <v>12.972</v>
      </c>
      <c r="D394" s="3">
        <v>12.875999999999999</v>
      </c>
      <c r="E394" s="3">
        <v>12.882</v>
      </c>
    </row>
    <row r="395" spans="1:5" x14ac:dyDescent="0.25">
      <c r="A395" s="6">
        <v>43676</v>
      </c>
      <c r="B395" s="3">
        <v>13.141999999999999</v>
      </c>
      <c r="C395" s="3">
        <v>13.151999999999999</v>
      </c>
      <c r="D395" s="3">
        <v>12.878</v>
      </c>
      <c r="E395" s="3">
        <v>12.91</v>
      </c>
    </row>
    <row r="396" spans="1:5" x14ac:dyDescent="0.25">
      <c r="A396" s="6">
        <v>43675</v>
      </c>
      <c r="B396" s="3">
        <v>13.246</v>
      </c>
      <c r="C396" s="3">
        <v>13.3</v>
      </c>
      <c r="D396" s="3">
        <v>13.21</v>
      </c>
      <c r="E396" s="3">
        <v>13.224</v>
      </c>
    </row>
    <row r="397" spans="1:5" x14ac:dyDescent="0.25">
      <c r="A397" s="6">
        <v>43672</v>
      </c>
      <c r="B397" s="3">
        <v>13.34</v>
      </c>
      <c r="C397" s="3">
        <v>13.378</v>
      </c>
      <c r="D397" s="3">
        <v>13.294</v>
      </c>
      <c r="E397" s="3">
        <v>13.32</v>
      </c>
    </row>
    <row r="398" spans="1:5" x14ac:dyDescent="0.25">
      <c r="A398" s="6">
        <v>43671</v>
      </c>
      <c r="B398" s="3">
        <v>13.506</v>
      </c>
      <c r="C398" s="3">
        <v>13.664</v>
      </c>
      <c r="D398" s="3">
        <v>13.292</v>
      </c>
      <c r="E398" s="3">
        <v>13.38</v>
      </c>
    </row>
    <row r="399" spans="1:5" x14ac:dyDescent="0.25">
      <c r="A399" s="6">
        <v>43670</v>
      </c>
      <c r="B399" s="3">
        <v>13.472</v>
      </c>
      <c r="C399" s="3">
        <v>13.472</v>
      </c>
      <c r="D399" s="3">
        <v>13.356</v>
      </c>
      <c r="E399" s="3">
        <v>13.438000000000001</v>
      </c>
    </row>
    <row r="400" spans="1:5" x14ac:dyDescent="0.25">
      <c r="A400" s="6">
        <v>43669</v>
      </c>
      <c r="B400" s="3">
        <v>13.352</v>
      </c>
      <c r="C400" s="3">
        <v>13.552</v>
      </c>
      <c r="D400" s="3">
        <v>13.348000000000001</v>
      </c>
      <c r="E400" s="3">
        <v>13.532</v>
      </c>
    </row>
    <row r="401" spans="1:5" x14ac:dyDescent="0.25">
      <c r="A401" s="6">
        <v>43668</v>
      </c>
      <c r="B401" s="3">
        <v>13.272</v>
      </c>
      <c r="C401" s="3">
        <v>13.343999999999999</v>
      </c>
      <c r="D401" s="3">
        <v>13.236000000000001</v>
      </c>
      <c r="E401" s="3">
        <v>13.28</v>
      </c>
    </row>
    <row r="402" spans="1:5" x14ac:dyDescent="0.25">
      <c r="A402" s="6">
        <v>43665</v>
      </c>
      <c r="B402" s="3">
        <v>13.48</v>
      </c>
      <c r="C402" s="3">
        <v>13.484</v>
      </c>
      <c r="D402" s="3">
        <v>13.266</v>
      </c>
      <c r="E402" s="3">
        <v>13.305999999999999</v>
      </c>
    </row>
    <row r="403" spans="1:5" x14ac:dyDescent="0.25">
      <c r="A403" s="6">
        <v>43664</v>
      </c>
      <c r="B403" s="3">
        <v>13.384</v>
      </c>
      <c r="C403" s="3">
        <v>13.478</v>
      </c>
      <c r="D403" s="3">
        <v>13.337999999999999</v>
      </c>
      <c r="E403" s="3">
        <v>13.407999999999999</v>
      </c>
    </row>
    <row r="404" spans="1:5" x14ac:dyDescent="0.25">
      <c r="A404" s="6">
        <v>43663</v>
      </c>
      <c r="B404" s="3">
        <v>13.624000000000001</v>
      </c>
      <c r="C404" s="3">
        <v>13.624000000000001</v>
      </c>
      <c r="D404" s="3">
        <v>13.452</v>
      </c>
      <c r="E404" s="3">
        <v>13.474</v>
      </c>
    </row>
    <row r="405" spans="1:5" x14ac:dyDescent="0.25">
      <c r="A405" s="6">
        <v>43662</v>
      </c>
      <c r="B405" s="3">
        <v>13.598000000000001</v>
      </c>
      <c r="C405" s="3">
        <v>13.692</v>
      </c>
      <c r="D405" s="3">
        <v>13.571999999999999</v>
      </c>
      <c r="E405" s="3">
        <v>13.672000000000001</v>
      </c>
    </row>
    <row r="406" spans="1:5" x14ac:dyDescent="0.25">
      <c r="A406" s="6">
        <v>43661</v>
      </c>
      <c r="B406" s="3">
        <v>13.651999999999999</v>
      </c>
      <c r="C406" s="3">
        <v>13.651999999999999</v>
      </c>
      <c r="D406" s="3">
        <v>13.51</v>
      </c>
      <c r="E406" s="3">
        <v>13.587999999999999</v>
      </c>
    </row>
    <row r="407" spans="1:5" x14ac:dyDescent="0.25">
      <c r="A407" s="6">
        <v>43658</v>
      </c>
      <c r="B407" s="3">
        <v>14.02</v>
      </c>
      <c r="C407" s="3">
        <v>14.086</v>
      </c>
      <c r="D407" s="3">
        <v>13.968</v>
      </c>
      <c r="E407" s="3">
        <v>13.972</v>
      </c>
    </row>
    <row r="408" spans="1:5" x14ac:dyDescent="0.25">
      <c r="A408" s="6">
        <v>43657</v>
      </c>
      <c r="B408" s="3">
        <v>13.933999999999999</v>
      </c>
      <c r="C408" s="3">
        <v>13.981999999999999</v>
      </c>
      <c r="D408" s="3">
        <v>13.864000000000001</v>
      </c>
      <c r="E408" s="3">
        <v>13.956</v>
      </c>
    </row>
    <row r="409" spans="1:5" x14ac:dyDescent="0.25">
      <c r="A409" s="6">
        <v>43656</v>
      </c>
      <c r="B409" s="3">
        <v>13.894</v>
      </c>
      <c r="C409" s="3">
        <v>14.02</v>
      </c>
      <c r="D409" s="3">
        <v>13.894</v>
      </c>
      <c r="E409" s="3">
        <v>13.912000000000001</v>
      </c>
    </row>
    <row r="410" spans="1:5" x14ac:dyDescent="0.25">
      <c r="A410" s="6">
        <v>43655</v>
      </c>
      <c r="B410" s="3">
        <v>13.874000000000001</v>
      </c>
      <c r="C410" s="3">
        <v>13.907999999999999</v>
      </c>
      <c r="D410" s="3">
        <v>13.78</v>
      </c>
      <c r="E410" s="3">
        <v>13.875999999999999</v>
      </c>
    </row>
    <row r="411" spans="1:5" x14ac:dyDescent="0.25">
      <c r="A411" s="6">
        <v>43654</v>
      </c>
      <c r="B411" s="3">
        <v>14.066000000000001</v>
      </c>
      <c r="C411" s="3">
        <v>14.178000000000001</v>
      </c>
      <c r="D411" s="3">
        <v>13.9</v>
      </c>
      <c r="E411" s="3">
        <v>13.974</v>
      </c>
    </row>
    <row r="412" spans="1:5" x14ac:dyDescent="0.25">
      <c r="A412" s="6">
        <v>43651</v>
      </c>
      <c r="B412" s="3">
        <v>14.103999999999999</v>
      </c>
      <c r="C412" s="3">
        <v>14.231999999999999</v>
      </c>
      <c r="D412" s="3">
        <v>14.004</v>
      </c>
      <c r="E412" s="3">
        <v>14.125999999999999</v>
      </c>
    </row>
    <row r="413" spans="1:5" x14ac:dyDescent="0.25">
      <c r="A413" s="6">
        <v>43650</v>
      </c>
      <c r="B413" s="3">
        <v>13.954000000000001</v>
      </c>
      <c r="C413" s="3">
        <v>14.082000000000001</v>
      </c>
      <c r="D413" s="3">
        <v>13.954000000000001</v>
      </c>
      <c r="E413" s="3">
        <v>14.082000000000001</v>
      </c>
    </row>
    <row r="414" spans="1:5" x14ac:dyDescent="0.25">
      <c r="A414" s="6">
        <v>43649</v>
      </c>
      <c r="B414" s="3">
        <v>13.696</v>
      </c>
      <c r="C414" s="3">
        <v>13.932</v>
      </c>
      <c r="D414" s="3">
        <v>13.678000000000001</v>
      </c>
      <c r="E414" s="3">
        <v>13.932</v>
      </c>
    </row>
    <row r="415" spans="1:5" x14ac:dyDescent="0.25">
      <c r="A415" s="6">
        <v>43648</v>
      </c>
      <c r="B415" s="3">
        <v>13.747999999999999</v>
      </c>
      <c r="C415" s="3">
        <v>13.752000000000001</v>
      </c>
      <c r="D415" s="3">
        <v>13.622</v>
      </c>
      <c r="E415" s="3">
        <v>13.731999999999999</v>
      </c>
    </row>
    <row r="416" spans="1:5" x14ac:dyDescent="0.25">
      <c r="A416" s="6">
        <v>43647</v>
      </c>
      <c r="B416" s="3">
        <v>13.834</v>
      </c>
      <c r="C416" s="3">
        <v>13.864000000000001</v>
      </c>
      <c r="D416" s="3">
        <v>13.724</v>
      </c>
      <c r="E416" s="3">
        <v>13.731999999999999</v>
      </c>
    </row>
    <row r="417" spans="1:5" x14ac:dyDescent="0.25">
      <c r="A417" s="6">
        <v>43644</v>
      </c>
      <c r="B417" s="3">
        <v>13.56</v>
      </c>
      <c r="C417" s="3">
        <v>13.628</v>
      </c>
      <c r="D417" s="3">
        <v>13.53</v>
      </c>
      <c r="E417" s="3">
        <v>13.618</v>
      </c>
    </row>
    <row r="418" spans="1:5" x14ac:dyDescent="0.25">
      <c r="A418" s="6">
        <v>43643</v>
      </c>
      <c r="B418" s="3">
        <v>13.606</v>
      </c>
      <c r="C418" s="3">
        <v>13.64</v>
      </c>
      <c r="D418" s="3">
        <v>13.53</v>
      </c>
      <c r="E418" s="3">
        <v>13.558</v>
      </c>
    </row>
    <row r="419" spans="1:5" x14ac:dyDescent="0.25">
      <c r="A419" s="6">
        <v>43642</v>
      </c>
      <c r="B419" s="3">
        <v>13.324</v>
      </c>
      <c r="C419" s="3">
        <v>13.504</v>
      </c>
      <c r="D419" s="3">
        <v>13.286</v>
      </c>
      <c r="E419" s="3">
        <v>13.456</v>
      </c>
    </row>
    <row r="420" spans="1:5" x14ac:dyDescent="0.25">
      <c r="A420" s="6">
        <v>43641</v>
      </c>
      <c r="B420" s="3">
        <v>13.27</v>
      </c>
      <c r="C420" s="3">
        <v>13.334</v>
      </c>
      <c r="D420" s="3">
        <v>13.236000000000001</v>
      </c>
      <c r="E420" s="3">
        <v>13.33</v>
      </c>
    </row>
    <row r="421" spans="1:5" x14ac:dyDescent="0.25">
      <c r="A421" s="6">
        <v>43640</v>
      </c>
      <c r="B421" s="3">
        <v>13.486000000000001</v>
      </c>
      <c r="C421" s="3">
        <v>13.52</v>
      </c>
      <c r="D421" s="3">
        <v>13.372</v>
      </c>
      <c r="E421" s="3">
        <v>13.388</v>
      </c>
    </row>
    <row r="422" spans="1:5" x14ac:dyDescent="0.25">
      <c r="A422" s="6">
        <v>43637</v>
      </c>
      <c r="B422" s="3">
        <v>13.593999999999999</v>
      </c>
      <c r="C422" s="3">
        <v>13.651999999999999</v>
      </c>
      <c r="D422" s="3">
        <v>13.446</v>
      </c>
      <c r="E422" s="3">
        <v>13.488</v>
      </c>
    </row>
    <row r="423" spans="1:5" x14ac:dyDescent="0.25">
      <c r="A423" s="6">
        <v>43636</v>
      </c>
      <c r="B423" s="3">
        <v>13.76</v>
      </c>
      <c r="C423" s="3">
        <v>13.763999999999999</v>
      </c>
      <c r="D423" s="3">
        <v>13.568</v>
      </c>
      <c r="E423" s="3">
        <v>13.57</v>
      </c>
    </row>
    <row r="424" spans="1:5" x14ac:dyDescent="0.25">
      <c r="A424" s="6">
        <v>43635</v>
      </c>
      <c r="B424" s="3">
        <v>13.606</v>
      </c>
      <c r="C424" s="3">
        <v>13.742000000000001</v>
      </c>
      <c r="D424" s="3">
        <v>13.57</v>
      </c>
      <c r="E424" s="3">
        <v>13.742000000000001</v>
      </c>
    </row>
    <row r="425" spans="1:5" x14ac:dyDescent="0.25">
      <c r="A425" s="6">
        <v>43634</v>
      </c>
      <c r="B425" s="3">
        <v>13.33</v>
      </c>
      <c r="C425" s="3">
        <v>13.576000000000001</v>
      </c>
      <c r="D425" s="3">
        <v>13.268000000000001</v>
      </c>
      <c r="E425" s="3">
        <v>13.552</v>
      </c>
    </row>
    <row r="426" spans="1:5" x14ac:dyDescent="0.25">
      <c r="A426" s="6">
        <v>43633</v>
      </c>
      <c r="B426" s="3">
        <v>13.468</v>
      </c>
      <c r="C426" s="3">
        <v>13.506</v>
      </c>
      <c r="D426" s="3">
        <v>13.385999999999999</v>
      </c>
      <c r="E426" s="3">
        <v>13.388</v>
      </c>
    </row>
    <row r="427" spans="1:5" x14ac:dyDescent="0.25">
      <c r="A427" s="6">
        <v>43630</v>
      </c>
      <c r="B427" s="3">
        <v>13.391999999999999</v>
      </c>
      <c r="C427" s="3">
        <v>13.394</v>
      </c>
      <c r="D427" s="3">
        <v>13.314</v>
      </c>
      <c r="E427" s="3">
        <v>13.382</v>
      </c>
    </row>
    <row r="428" spans="1:5" x14ac:dyDescent="0.25">
      <c r="A428" s="6">
        <v>43629</v>
      </c>
      <c r="B428" s="3">
        <v>13.406000000000001</v>
      </c>
      <c r="C428" s="3">
        <v>13.504</v>
      </c>
      <c r="D428" s="3">
        <v>13.406000000000001</v>
      </c>
      <c r="E428" s="3">
        <v>13.47</v>
      </c>
    </row>
    <row r="429" spans="1:5" x14ac:dyDescent="0.25">
      <c r="A429" s="6">
        <v>43628</v>
      </c>
      <c r="B429" s="3">
        <v>13.518000000000001</v>
      </c>
      <c r="C429" s="3">
        <v>13.534000000000001</v>
      </c>
      <c r="D429" s="3">
        <v>13.444000000000001</v>
      </c>
      <c r="E429" s="3">
        <v>13.48</v>
      </c>
    </row>
    <row r="430" spans="1:5" x14ac:dyDescent="0.25">
      <c r="A430" s="6">
        <v>43627</v>
      </c>
      <c r="B430" s="3">
        <v>13.587999999999999</v>
      </c>
      <c r="C430" s="3">
        <v>13.72</v>
      </c>
      <c r="D430" s="3">
        <v>13.587999999999999</v>
      </c>
      <c r="E430" s="3">
        <v>13.625999999999999</v>
      </c>
    </row>
    <row r="431" spans="1:5" x14ac:dyDescent="0.25">
      <c r="A431" s="6">
        <v>43623</v>
      </c>
      <c r="B431" s="3">
        <v>13.474</v>
      </c>
      <c r="C431" s="3">
        <v>13.5</v>
      </c>
      <c r="D431" s="3">
        <v>13.384</v>
      </c>
      <c r="E431" s="3">
        <v>13.442</v>
      </c>
    </row>
    <row r="432" spans="1:5" x14ac:dyDescent="0.25">
      <c r="A432" s="6">
        <v>43622</v>
      </c>
      <c r="B432" s="3">
        <v>13.513999999999999</v>
      </c>
      <c r="C432" s="3">
        <v>13.667999999999999</v>
      </c>
      <c r="D432" s="3">
        <v>13.346</v>
      </c>
      <c r="E432" s="3">
        <v>13.41</v>
      </c>
    </row>
    <row r="433" spans="1:5" x14ac:dyDescent="0.25">
      <c r="A433" s="6">
        <v>43621</v>
      </c>
      <c r="B433" s="3">
        <v>13.602</v>
      </c>
      <c r="C433" s="3">
        <v>13.612</v>
      </c>
      <c r="D433" s="3">
        <v>13.472</v>
      </c>
      <c r="E433" s="3">
        <v>13.555999999999999</v>
      </c>
    </row>
    <row r="434" spans="1:5" x14ac:dyDescent="0.25">
      <c r="A434" s="6">
        <v>43620</v>
      </c>
      <c r="B434" s="3">
        <v>13.288</v>
      </c>
      <c r="C434" s="3">
        <v>13.624000000000001</v>
      </c>
      <c r="D434" s="3">
        <v>13.288</v>
      </c>
      <c r="E434" s="3">
        <v>13.622</v>
      </c>
    </row>
    <row r="435" spans="1:5" x14ac:dyDescent="0.25">
      <c r="A435" s="6">
        <v>43619</v>
      </c>
      <c r="B435" s="3">
        <v>13.284000000000001</v>
      </c>
      <c r="C435" s="3">
        <v>13.358000000000001</v>
      </c>
      <c r="D435" s="3">
        <v>13.24</v>
      </c>
      <c r="E435" s="3">
        <v>13.34</v>
      </c>
    </row>
    <row r="436" spans="1:5" x14ac:dyDescent="0.25">
      <c r="A436" s="6">
        <v>43616</v>
      </c>
      <c r="B436" s="3">
        <v>13.426</v>
      </c>
      <c r="C436" s="3">
        <v>13.436</v>
      </c>
      <c r="D436" s="3">
        <v>13.342000000000001</v>
      </c>
      <c r="E436" s="3">
        <v>13.422000000000001</v>
      </c>
    </row>
    <row r="437" spans="1:5" x14ac:dyDescent="0.25">
      <c r="A437" s="6">
        <v>43615</v>
      </c>
      <c r="B437" s="3">
        <v>13.646000000000001</v>
      </c>
      <c r="C437" s="3">
        <v>13.646000000000001</v>
      </c>
      <c r="D437" s="3">
        <v>13.596</v>
      </c>
      <c r="E437" s="3">
        <v>13.608000000000001</v>
      </c>
    </row>
    <row r="438" spans="1:5" x14ac:dyDescent="0.25">
      <c r="A438" s="6">
        <v>43614</v>
      </c>
      <c r="B438" s="3">
        <v>13.536</v>
      </c>
      <c r="C438" s="3">
        <v>13.536</v>
      </c>
      <c r="D438" s="3">
        <v>13.45</v>
      </c>
      <c r="E438" s="3">
        <v>13.536</v>
      </c>
    </row>
    <row r="439" spans="1:5" x14ac:dyDescent="0.25">
      <c r="A439" s="6">
        <v>43613</v>
      </c>
      <c r="B439" s="3">
        <v>13.676</v>
      </c>
      <c r="C439" s="3">
        <v>13.688000000000001</v>
      </c>
      <c r="D439" s="3">
        <v>13.53</v>
      </c>
      <c r="E439" s="3">
        <v>13.65</v>
      </c>
    </row>
    <row r="440" spans="1:5" x14ac:dyDescent="0.25">
      <c r="A440" s="6">
        <v>43612</v>
      </c>
      <c r="B440" s="3">
        <v>13.78</v>
      </c>
      <c r="C440" s="3">
        <v>13.827999999999999</v>
      </c>
      <c r="D440" s="3">
        <v>13.648</v>
      </c>
      <c r="E440" s="3">
        <v>13.698</v>
      </c>
    </row>
    <row r="441" spans="1:5" x14ac:dyDescent="0.25">
      <c r="A441" s="6">
        <v>43609</v>
      </c>
      <c r="B441" s="3">
        <v>13.66</v>
      </c>
      <c r="C441" s="3">
        <v>13.746</v>
      </c>
      <c r="D441" s="3">
        <v>13.618</v>
      </c>
      <c r="E441" s="3">
        <v>13.678000000000001</v>
      </c>
    </row>
    <row r="442" spans="1:5" x14ac:dyDescent="0.25">
      <c r="A442" s="6">
        <v>43608</v>
      </c>
      <c r="B442" s="3">
        <v>13.666</v>
      </c>
      <c r="C442" s="3">
        <v>13.672000000000001</v>
      </c>
      <c r="D442" s="3">
        <v>13.55</v>
      </c>
      <c r="E442" s="3">
        <v>13.614000000000001</v>
      </c>
    </row>
    <row r="443" spans="1:5" x14ac:dyDescent="0.25">
      <c r="A443" s="6">
        <v>43607</v>
      </c>
      <c r="B443" s="3">
        <v>13.907999999999999</v>
      </c>
      <c r="C443" s="3">
        <v>13.907999999999999</v>
      </c>
      <c r="D443" s="3">
        <v>13.734</v>
      </c>
      <c r="E443" s="3">
        <v>13.757999999999999</v>
      </c>
    </row>
    <row r="444" spans="1:5" x14ac:dyDescent="0.25">
      <c r="A444" s="6">
        <v>43606</v>
      </c>
      <c r="B444" s="3">
        <v>13.952</v>
      </c>
      <c r="C444" s="3">
        <v>13.956</v>
      </c>
      <c r="D444" s="3">
        <v>13.86</v>
      </c>
      <c r="E444" s="3">
        <v>13.948</v>
      </c>
    </row>
    <row r="445" spans="1:5" x14ac:dyDescent="0.25">
      <c r="A445" s="6">
        <v>43605</v>
      </c>
      <c r="B445" s="3">
        <v>13.95</v>
      </c>
      <c r="C445" s="3">
        <v>14.02</v>
      </c>
      <c r="D445" s="3">
        <v>13.804</v>
      </c>
      <c r="E445" s="3">
        <v>13.824</v>
      </c>
    </row>
    <row r="446" spans="1:5" x14ac:dyDescent="0.25">
      <c r="A446" s="6">
        <v>43602</v>
      </c>
      <c r="B446" s="3">
        <v>14.071999999999999</v>
      </c>
      <c r="C446" s="3">
        <v>14.093999999999999</v>
      </c>
      <c r="D446" s="3">
        <v>13.914</v>
      </c>
      <c r="E446" s="3">
        <v>14.007999999999999</v>
      </c>
    </row>
    <row r="447" spans="1:5" x14ac:dyDescent="0.25">
      <c r="A447" s="6">
        <v>43601</v>
      </c>
      <c r="B447" s="3">
        <v>13.914</v>
      </c>
      <c r="C447" s="3">
        <v>14.186</v>
      </c>
      <c r="D447" s="3">
        <v>13.885999999999999</v>
      </c>
      <c r="E447" s="3">
        <v>14.186</v>
      </c>
    </row>
    <row r="448" spans="1:5" x14ac:dyDescent="0.25">
      <c r="A448" s="6">
        <v>43600</v>
      </c>
      <c r="B448" s="3">
        <v>14.013999999999999</v>
      </c>
      <c r="C448" s="3">
        <v>14.013999999999999</v>
      </c>
      <c r="D448" s="3">
        <v>13.836</v>
      </c>
      <c r="E448" s="3">
        <v>13.992000000000001</v>
      </c>
    </row>
    <row r="449" spans="1:5" x14ac:dyDescent="0.25">
      <c r="A449" s="6">
        <v>43599</v>
      </c>
      <c r="B449" s="3">
        <v>13.948</v>
      </c>
      <c r="C449" s="3">
        <v>14.006</v>
      </c>
      <c r="D449" s="3">
        <v>13.888</v>
      </c>
      <c r="E449" s="3">
        <v>14.006</v>
      </c>
    </row>
    <row r="450" spans="1:5" x14ac:dyDescent="0.25">
      <c r="A450" s="6">
        <v>43598</v>
      </c>
      <c r="B450" s="3">
        <v>14.077999999999999</v>
      </c>
      <c r="C450" s="3">
        <v>14.077999999999999</v>
      </c>
      <c r="D450" s="3">
        <v>13.86</v>
      </c>
      <c r="E450" s="3">
        <v>13.86</v>
      </c>
    </row>
    <row r="451" spans="1:5" x14ac:dyDescent="0.25">
      <c r="A451" s="6">
        <v>43595</v>
      </c>
      <c r="B451" s="3">
        <v>14.204000000000001</v>
      </c>
      <c r="C451" s="3">
        <v>14.254</v>
      </c>
      <c r="D451" s="3">
        <v>14.068</v>
      </c>
      <c r="E451" s="3">
        <v>14.125999999999999</v>
      </c>
    </row>
    <row r="452" spans="1:5" x14ac:dyDescent="0.25">
      <c r="A452" s="6">
        <v>43594</v>
      </c>
      <c r="B452" s="3">
        <v>14.244</v>
      </c>
      <c r="C452" s="3">
        <v>14.263999999999999</v>
      </c>
      <c r="D452" s="3">
        <v>14.04</v>
      </c>
      <c r="E452" s="3">
        <v>14.08</v>
      </c>
    </row>
    <row r="453" spans="1:5" x14ac:dyDescent="0.25">
      <c r="A453" s="6">
        <v>43593</v>
      </c>
      <c r="B453" s="3">
        <v>14.375999999999999</v>
      </c>
      <c r="C453" s="3">
        <v>14.462</v>
      </c>
      <c r="D453" s="3">
        <v>14.284000000000001</v>
      </c>
      <c r="E453" s="3">
        <v>14.406000000000001</v>
      </c>
    </row>
    <row r="454" spans="1:5" x14ac:dyDescent="0.25">
      <c r="A454" s="6">
        <v>43592</v>
      </c>
      <c r="B454" s="3">
        <v>14.706</v>
      </c>
      <c r="C454" s="3">
        <v>14.724</v>
      </c>
      <c r="D454" s="3">
        <v>14.396000000000001</v>
      </c>
      <c r="E454" s="3">
        <v>14.488</v>
      </c>
    </row>
    <row r="455" spans="1:5" x14ac:dyDescent="0.25">
      <c r="A455" s="6">
        <v>43591</v>
      </c>
      <c r="B455" s="3">
        <v>14.651999999999999</v>
      </c>
      <c r="C455" s="3">
        <v>14.722</v>
      </c>
      <c r="D455" s="3">
        <v>14.544</v>
      </c>
      <c r="E455" s="3">
        <v>14.722</v>
      </c>
    </row>
    <row r="456" spans="1:5" x14ac:dyDescent="0.25">
      <c r="A456" s="6">
        <v>43588</v>
      </c>
      <c r="B456" s="3">
        <v>14.946</v>
      </c>
      <c r="C456" s="3">
        <v>15.038</v>
      </c>
      <c r="D456" s="3">
        <v>14.926</v>
      </c>
      <c r="E456" s="3">
        <v>14.956</v>
      </c>
    </row>
    <row r="457" spans="1:5" x14ac:dyDescent="0.25">
      <c r="A457" s="6">
        <v>43587</v>
      </c>
      <c r="B457" s="3">
        <v>14.88</v>
      </c>
      <c r="C457" s="3">
        <v>15.036</v>
      </c>
      <c r="D457" s="3">
        <v>14.875999999999999</v>
      </c>
      <c r="E457" s="3">
        <v>14.898</v>
      </c>
    </row>
    <row r="458" spans="1:5" x14ac:dyDescent="0.25">
      <c r="A458" s="6">
        <v>43585</v>
      </c>
      <c r="B458" s="3">
        <v>14.86</v>
      </c>
      <c r="C458" s="3">
        <v>14.93</v>
      </c>
      <c r="D458" s="3">
        <v>14.842000000000001</v>
      </c>
      <c r="E458" s="3">
        <v>14.914</v>
      </c>
    </row>
    <row r="459" spans="1:5" x14ac:dyDescent="0.25">
      <c r="A459" s="6">
        <v>43584</v>
      </c>
      <c r="B459" s="3">
        <v>14.827999999999999</v>
      </c>
      <c r="C459" s="3">
        <v>14.978</v>
      </c>
      <c r="D459" s="3">
        <v>14.827999999999999</v>
      </c>
      <c r="E459" s="3">
        <v>14.972</v>
      </c>
    </row>
    <row r="460" spans="1:5" x14ac:dyDescent="0.25">
      <c r="A460" s="6">
        <v>43581</v>
      </c>
      <c r="B460" s="3">
        <v>14.706</v>
      </c>
      <c r="C460" s="3">
        <v>14.84</v>
      </c>
      <c r="D460" s="3">
        <v>14.662000000000001</v>
      </c>
      <c r="E460" s="3">
        <v>14.82</v>
      </c>
    </row>
    <row r="461" spans="1:5" x14ac:dyDescent="0.25">
      <c r="A461" s="6">
        <v>43580</v>
      </c>
      <c r="B461" s="3">
        <v>14.75</v>
      </c>
      <c r="C461" s="3">
        <v>14.814</v>
      </c>
      <c r="D461" s="3">
        <v>14.704000000000001</v>
      </c>
      <c r="E461" s="3">
        <v>14.768000000000001</v>
      </c>
    </row>
    <row r="462" spans="1:5" x14ac:dyDescent="0.25">
      <c r="A462" s="6">
        <v>43579</v>
      </c>
      <c r="B462" s="3">
        <v>14.916</v>
      </c>
      <c r="C462" s="3">
        <v>15.002000000000001</v>
      </c>
      <c r="D462" s="3">
        <v>14.794</v>
      </c>
      <c r="E462" s="3">
        <v>14.832000000000001</v>
      </c>
    </row>
    <row r="463" spans="1:5" x14ac:dyDescent="0.25">
      <c r="A463" s="6">
        <v>43578</v>
      </c>
      <c r="B463" s="3">
        <v>15.082000000000001</v>
      </c>
      <c r="C463" s="3">
        <v>15.082000000000001</v>
      </c>
      <c r="D463" s="3">
        <v>14.93</v>
      </c>
      <c r="E463" s="3">
        <v>14.978</v>
      </c>
    </row>
    <row r="464" spans="1:5" x14ac:dyDescent="0.25">
      <c r="A464" s="6">
        <v>43573</v>
      </c>
      <c r="B464" s="3">
        <v>15.12</v>
      </c>
      <c r="C464" s="3">
        <v>15.154</v>
      </c>
      <c r="D464" s="3">
        <v>14.974</v>
      </c>
      <c r="E464" s="3">
        <v>15.154</v>
      </c>
    </row>
    <row r="465" spans="1:5" x14ac:dyDescent="0.25">
      <c r="A465" s="6">
        <v>43572</v>
      </c>
      <c r="B465" s="3">
        <v>15.026</v>
      </c>
      <c r="C465" s="3">
        <v>15.186</v>
      </c>
      <c r="D465" s="3">
        <v>15.013999999999999</v>
      </c>
      <c r="E465" s="3">
        <v>15.112</v>
      </c>
    </row>
    <row r="466" spans="1:5" x14ac:dyDescent="0.25">
      <c r="A466" s="6">
        <v>43571</v>
      </c>
      <c r="B466" s="3">
        <v>14.888</v>
      </c>
      <c r="C466" s="3">
        <v>15.02</v>
      </c>
      <c r="D466" s="3">
        <v>14.888</v>
      </c>
      <c r="E466" s="3">
        <v>15.006</v>
      </c>
    </row>
    <row r="467" spans="1:5" x14ac:dyDescent="0.25">
      <c r="A467" s="6">
        <v>43570</v>
      </c>
      <c r="B467" s="3">
        <v>14.906000000000001</v>
      </c>
      <c r="C467" s="3">
        <v>14.962</v>
      </c>
      <c r="D467" s="3">
        <v>14.858000000000001</v>
      </c>
      <c r="E467" s="3">
        <v>14.88</v>
      </c>
    </row>
    <row r="468" spans="1:5" x14ac:dyDescent="0.25">
      <c r="A468" s="6">
        <v>43567</v>
      </c>
      <c r="B468" s="3">
        <v>14.57</v>
      </c>
      <c r="C468" s="3">
        <v>14.988</v>
      </c>
      <c r="D468" s="3">
        <v>14.54</v>
      </c>
      <c r="E468" s="3">
        <v>14.926</v>
      </c>
    </row>
    <row r="469" spans="1:5" x14ac:dyDescent="0.25">
      <c r="A469" s="6">
        <v>43566</v>
      </c>
      <c r="B469" s="3">
        <v>14.502000000000001</v>
      </c>
      <c r="C469" s="3">
        <v>14.704000000000001</v>
      </c>
      <c r="D469" s="3">
        <v>14.43</v>
      </c>
      <c r="E469" s="3">
        <v>14.635999999999999</v>
      </c>
    </row>
    <row r="470" spans="1:5" x14ac:dyDescent="0.25">
      <c r="A470" s="6">
        <v>43565</v>
      </c>
      <c r="B470" s="3">
        <v>14.548</v>
      </c>
      <c r="C470" s="3">
        <v>14.59</v>
      </c>
      <c r="D470" s="3">
        <v>14.433999999999999</v>
      </c>
      <c r="E470" s="3">
        <v>14.458</v>
      </c>
    </row>
    <row r="471" spans="1:5" x14ac:dyDescent="0.25">
      <c r="A471" s="6">
        <v>43564</v>
      </c>
      <c r="B471" s="3">
        <v>14.48</v>
      </c>
      <c r="C471" s="3">
        <v>14.64</v>
      </c>
      <c r="D471" s="3">
        <v>14.454000000000001</v>
      </c>
      <c r="E471" s="3">
        <v>14.5</v>
      </c>
    </row>
    <row r="472" spans="1:5" x14ac:dyDescent="0.25">
      <c r="A472" s="6">
        <v>43563</v>
      </c>
      <c r="B472" s="3">
        <v>14.552</v>
      </c>
      <c r="C472" s="3">
        <v>14.552</v>
      </c>
      <c r="D472" s="3">
        <v>14.44</v>
      </c>
      <c r="E472" s="3">
        <v>14.481999999999999</v>
      </c>
    </row>
    <row r="473" spans="1:5" x14ac:dyDescent="0.25">
      <c r="A473" s="6">
        <v>43560</v>
      </c>
      <c r="B473" s="3">
        <v>14.624000000000001</v>
      </c>
      <c r="C473" s="3">
        <v>14.632</v>
      </c>
      <c r="D473" s="3">
        <v>14.497999999999999</v>
      </c>
      <c r="E473" s="3">
        <v>14.53</v>
      </c>
    </row>
    <row r="474" spans="1:5" x14ac:dyDescent="0.25">
      <c r="A474" s="6">
        <v>43559</v>
      </c>
      <c r="B474" s="3">
        <v>14.507999999999999</v>
      </c>
      <c r="C474" s="3">
        <v>14.62</v>
      </c>
      <c r="D474" s="3">
        <v>14.46</v>
      </c>
      <c r="E474" s="3">
        <v>14.592000000000001</v>
      </c>
    </row>
    <row r="475" spans="1:5" x14ac:dyDescent="0.25">
      <c r="A475" s="6">
        <v>43558</v>
      </c>
      <c r="B475" s="3">
        <v>14.478</v>
      </c>
      <c r="C475" s="3">
        <v>14.552</v>
      </c>
      <c r="D475" s="3">
        <v>14.428000000000001</v>
      </c>
      <c r="E475" s="3">
        <v>14.54</v>
      </c>
    </row>
    <row r="476" spans="1:5" x14ac:dyDescent="0.25">
      <c r="A476" s="6">
        <v>43557</v>
      </c>
      <c r="B476" s="3">
        <v>14.198</v>
      </c>
      <c r="C476" s="3">
        <v>14.364000000000001</v>
      </c>
      <c r="D476" s="3">
        <v>14.176</v>
      </c>
      <c r="E476" s="3">
        <v>14.288</v>
      </c>
    </row>
    <row r="477" spans="1:5" x14ac:dyDescent="0.25">
      <c r="A477" s="6">
        <v>43556</v>
      </c>
      <c r="B477" s="3">
        <v>13.976000000000001</v>
      </c>
      <c r="C477" s="3">
        <v>14.22</v>
      </c>
      <c r="D477" s="3">
        <v>13.976000000000001</v>
      </c>
      <c r="E477" s="3">
        <v>14.202</v>
      </c>
    </row>
    <row r="478" spans="1:5" x14ac:dyDescent="0.25">
      <c r="A478" s="6">
        <v>43553</v>
      </c>
      <c r="B478" s="3">
        <v>13.818</v>
      </c>
      <c r="C478" s="3">
        <v>13.864000000000001</v>
      </c>
      <c r="D478" s="3">
        <v>13.747999999999999</v>
      </c>
      <c r="E478" s="3">
        <v>13.84</v>
      </c>
    </row>
    <row r="479" spans="1:5" x14ac:dyDescent="0.25">
      <c r="A479" s="6">
        <v>43552</v>
      </c>
      <c r="B479" s="3">
        <v>13.878</v>
      </c>
      <c r="C479" s="3">
        <v>13.891999999999999</v>
      </c>
      <c r="D479" s="3">
        <v>13.726000000000001</v>
      </c>
      <c r="E479" s="3">
        <v>13.736000000000001</v>
      </c>
    </row>
    <row r="480" spans="1:5" x14ac:dyDescent="0.25">
      <c r="A480" s="6">
        <v>43551</v>
      </c>
      <c r="B480" s="3">
        <v>13.78</v>
      </c>
      <c r="C480" s="3">
        <v>14.084</v>
      </c>
      <c r="D480" s="3">
        <v>13.757999999999999</v>
      </c>
      <c r="E480" s="3">
        <v>13.93</v>
      </c>
    </row>
    <row r="481" spans="1:5" x14ac:dyDescent="0.25">
      <c r="A481" s="6">
        <v>43550</v>
      </c>
      <c r="B481" s="3">
        <v>13.826000000000001</v>
      </c>
      <c r="C481" s="3">
        <v>13.85</v>
      </c>
      <c r="D481" s="3">
        <v>13.731999999999999</v>
      </c>
      <c r="E481" s="3">
        <v>13.776</v>
      </c>
    </row>
    <row r="482" spans="1:5" x14ac:dyDescent="0.25">
      <c r="A482" s="6">
        <v>43549</v>
      </c>
      <c r="B482" s="3">
        <v>13.756</v>
      </c>
      <c r="C482" s="3">
        <v>13.907999999999999</v>
      </c>
      <c r="D482" s="3">
        <v>13.728</v>
      </c>
      <c r="E482" s="3">
        <v>13.792</v>
      </c>
    </row>
    <row r="483" spans="1:5" x14ac:dyDescent="0.25">
      <c r="A483" s="6">
        <v>43546</v>
      </c>
      <c r="B483" s="3">
        <v>14.194000000000001</v>
      </c>
      <c r="C483" s="3">
        <v>14.214</v>
      </c>
      <c r="D483" s="3">
        <v>13.834</v>
      </c>
      <c r="E483" s="3">
        <v>13.85</v>
      </c>
    </row>
    <row r="484" spans="1:5" x14ac:dyDescent="0.25">
      <c r="A484" s="6">
        <v>43545</v>
      </c>
      <c r="B484" s="3">
        <v>14.222</v>
      </c>
      <c r="C484" s="3">
        <v>14.224</v>
      </c>
      <c r="D484" s="3">
        <v>14.125999999999999</v>
      </c>
      <c r="E484" s="3">
        <v>14.14</v>
      </c>
    </row>
    <row r="485" spans="1:5" x14ac:dyDescent="0.25">
      <c r="A485" s="6">
        <v>43544</v>
      </c>
      <c r="B485" s="3">
        <v>14.542</v>
      </c>
      <c r="C485" s="3">
        <v>14.542</v>
      </c>
      <c r="D485" s="3">
        <v>14.334</v>
      </c>
      <c r="E485" s="3">
        <v>14.334</v>
      </c>
    </row>
    <row r="486" spans="1:5" x14ac:dyDescent="0.25">
      <c r="A486" s="6">
        <v>43543</v>
      </c>
      <c r="B486" s="3">
        <v>14.53</v>
      </c>
      <c r="C486" s="3">
        <v>14.635999999999999</v>
      </c>
      <c r="D486" s="3">
        <v>14.51</v>
      </c>
      <c r="E486" s="3">
        <v>14.545999999999999</v>
      </c>
    </row>
    <row r="487" spans="1:5" x14ac:dyDescent="0.25">
      <c r="A487" s="6">
        <v>43542</v>
      </c>
      <c r="B487" s="3">
        <v>14.417999999999999</v>
      </c>
      <c r="C487" s="3">
        <v>14.545999999999999</v>
      </c>
      <c r="D487" s="3">
        <v>14.417999999999999</v>
      </c>
      <c r="E487" s="3">
        <v>14.532</v>
      </c>
    </row>
    <row r="488" spans="1:5" x14ac:dyDescent="0.25">
      <c r="A488" s="6">
        <v>43539</v>
      </c>
      <c r="B488" s="3">
        <v>14.198</v>
      </c>
      <c r="C488" s="3">
        <v>14.34</v>
      </c>
      <c r="D488" s="3">
        <v>14.186</v>
      </c>
      <c r="E488" s="3">
        <v>14.34</v>
      </c>
    </row>
    <row r="489" spans="1:5" x14ac:dyDescent="0.25">
      <c r="A489" s="6">
        <v>43538</v>
      </c>
      <c r="B489" s="3">
        <v>14.176</v>
      </c>
      <c r="C489" s="3">
        <v>14.286</v>
      </c>
      <c r="D489" s="3">
        <v>14.176</v>
      </c>
      <c r="E489" s="3">
        <v>14.222</v>
      </c>
    </row>
    <row r="490" spans="1:5" x14ac:dyDescent="0.25">
      <c r="A490" s="6">
        <v>43537</v>
      </c>
      <c r="B490" s="3">
        <v>13.965999999999999</v>
      </c>
      <c r="C490" s="3">
        <v>14.135999999999999</v>
      </c>
      <c r="D490" s="3">
        <v>13.965999999999999</v>
      </c>
      <c r="E490" s="3">
        <v>14.108000000000001</v>
      </c>
    </row>
    <row r="491" spans="1:5" x14ac:dyDescent="0.25">
      <c r="A491" s="6">
        <v>43536</v>
      </c>
      <c r="B491" s="3">
        <v>14.122</v>
      </c>
      <c r="C491" s="3">
        <v>14.134</v>
      </c>
      <c r="D491" s="3">
        <v>13.914</v>
      </c>
      <c r="E491" s="3">
        <v>13.972</v>
      </c>
    </row>
    <row r="492" spans="1:5" x14ac:dyDescent="0.25">
      <c r="A492" s="6">
        <v>43535</v>
      </c>
      <c r="B492" s="3">
        <v>13.875999999999999</v>
      </c>
      <c r="C492" s="3">
        <v>14.04</v>
      </c>
      <c r="D492" s="3">
        <v>13.872</v>
      </c>
      <c r="E492" s="3">
        <v>14.002000000000001</v>
      </c>
    </row>
    <row r="493" spans="1:5" x14ac:dyDescent="0.25">
      <c r="A493" s="6">
        <v>43532</v>
      </c>
      <c r="B493" s="3">
        <v>13.843999999999999</v>
      </c>
      <c r="C493" s="3">
        <v>13.923999999999999</v>
      </c>
      <c r="D493" s="3">
        <v>13.75</v>
      </c>
      <c r="E493" s="3">
        <v>13.804</v>
      </c>
    </row>
    <row r="494" spans="1:5" x14ac:dyDescent="0.25">
      <c r="A494" s="6">
        <v>43531</v>
      </c>
      <c r="B494" s="3">
        <v>14.3</v>
      </c>
      <c r="C494" s="3">
        <v>14.32</v>
      </c>
      <c r="D494" s="3">
        <v>13.922000000000001</v>
      </c>
      <c r="E494" s="3">
        <v>14.018000000000001</v>
      </c>
    </row>
    <row r="495" spans="1:5" x14ac:dyDescent="0.25">
      <c r="A495" s="6">
        <v>43530</v>
      </c>
      <c r="B495" s="3">
        <v>14.231999999999999</v>
      </c>
      <c r="C495" s="3">
        <v>14.34</v>
      </c>
      <c r="D495" s="3">
        <v>14.173999999999999</v>
      </c>
      <c r="E495" s="3">
        <v>14.276</v>
      </c>
    </row>
    <row r="496" spans="1:5" x14ac:dyDescent="0.25">
      <c r="A496" s="6">
        <v>43529</v>
      </c>
      <c r="B496" s="3">
        <v>14.358000000000001</v>
      </c>
      <c r="C496" s="3">
        <v>14.41</v>
      </c>
      <c r="D496" s="3">
        <v>14.188000000000001</v>
      </c>
      <c r="E496" s="3">
        <v>14.282</v>
      </c>
    </row>
    <row r="497" spans="1:5" x14ac:dyDescent="0.25">
      <c r="A497" s="6">
        <v>43528</v>
      </c>
      <c r="B497" s="3">
        <v>14.436</v>
      </c>
      <c r="C497" s="3">
        <v>14.436</v>
      </c>
      <c r="D497" s="3">
        <v>14.316000000000001</v>
      </c>
      <c r="E497" s="3">
        <v>14.318</v>
      </c>
    </row>
    <row r="498" spans="1:5" x14ac:dyDescent="0.25">
      <c r="A498" s="6">
        <v>43525</v>
      </c>
      <c r="B498" s="3">
        <v>14.492000000000001</v>
      </c>
      <c r="C498" s="3">
        <v>14.492000000000001</v>
      </c>
      <c r="D498" s="3">
        <v>14.324</v>
      </c>
      <c r="E498" s="3">
        <v>14.33</v>
      </c>
    </row>
    <row r="499" spans="1:5" x14ac:dyDescent="0.25">
      <c r="A499" s="6">
        <v>43524</v>
      </c>
      <c r="B499" s="3">
        <v>14.178000000000001</v>
      </c>
      <c r="C499" s="3">
        <v>14.428000000000001</v>
      </c>
      <c r="D499" s="3">
        <v>14.144</v>
      </c>
      <c r="E499" s="3">
        <v>14.356</v>
      </c>
    </row>
    <row r="500" spans="1:5" x14ac:dyDescent="0.25">
      <c r="A500" s="6">
        <v>43523</v>
      </c>
      <c r="B500" s="3">
        <v>13.965999999999999</v>
      </c>
      <c r="C500" s="3">
        <v>14.25</v>
      </c>
      <c r="D500" s="3">
        <v>13.964</v>
      </c>
      <c r="E500" s="3">
        <v>14.247999999999999</v>
      </c>
    </row>
    <row r="501" spans="1:5" x14ac:dyDescent="0.25">
      <c r="A501" s="6">
        <v>43522</v>
      </c>
      <c r="B501" s="3">
        <v>13.898</v>
      </c>
      <c r="C501" s="3">
        <v>14.036</v>
      </c>
      <c r="D501" s="3">
        <v>13.836</v>
      </c>
      <c r="E501" s="3">
        <v>14.018000000000001</v>
      </c>
    </row>
    <row r="502" spans="1:5" x14ac:dyDescent="0.25">
      <c r="A502" s="6">
        <v>43521</v>
      </c>
      <c r="B502" s="3">
        <v>13.914</v>
      </c>
      <c r="C502" s="3">
        <v>13.974</v>
      </c>
      <c r="D502" s="3">
        <v>13.89</v>
      </c>
      <c r="E502" s="3">
        <v>13.944000000000001</v>
      </c>
    </row>
    <row r="503" spans="1:5" x14ac:dyDescent="0.25">
      <c r="A503" s="6">
        <v>43518</v>
      </c>
      <c r="B503" s="3">
        <v>13.788</v>
      </c>
      <c r="C503" s="3">
        <v>13.885999999999999</v>
      </c>
      <c r="D503" s="3">
        <v>13.784000000000001</v>
      </c>
      <c r="E503" s="3">
        <v>13.805999999999999</v>
      </c>
    </row>
    <row r="504" spans="1:5" x14ac:dyDescent="0.25">
      <c r="A504" s="6">
        <v>43517</v>
      </c>
      <c r="B504" s="3">
        <v>13.997999999999999</v>
      </c>
      <c r="C504" s="3">
        <v>14.007999999999999</v>
      </c>
      <c r="D504" s="3">
        <v>13.756</v>
      </c>
      <c r="E504" s="3">
        <v>13.79</v>
      </c>
    </row>
    <row r="505" spans="1:5" x14ac:dyDescent="0.25">
      <c r="A505" s="6">
        <v>43516</v>
      </c>
      <c r="B505" s="3">
        <v>13.917999999999999</v>
      </c>
      <c r="C505" s="3">
        <v>13.99</v>
      </c>
      <c r="D505" s="3">
        <v>13.884</v>
      </c>
      <c r="E505" s="3">
        <v>13.952</v>
      </c>
    </row>
    <row r="506" spans="1:5" x14ac:dyDescent="0.25">
      <c r="A506" s="6">
        <v>43515</v>
      </c>
      <c r="B506" s="3">
        <v>13.942</v>
      </c>
      <c r="C506" s="3">
        <v>13.968</v>
      </c>
      <c r="D506" s="3">
        <v>13.792</v>
      </c>
      <c r="E506" s="3">
        <v>13.933999999999999</v>
      </c>
    </row>
    <row r="507" spans="1:5" x14ac:dyDescent="0.25">
      <c r="A507" s="6">
        <v>43514</v>
      </c>
      <c r="B507" s="3">
        <v>14.007999999999999</v>
      </c>
      <c r="C507" s="3">
        <v>14.068</v>
      </c>
      <c r="D507" s="3">
        <v>14</v>
      </c>
      <c r="E507" s="3">
        <v>14.06</v>
      </c>
    </row>
    <row r="508" spans="1:5" x14ac:dyDescent="0.25">
      <c r="A508" s="6">
        <v>43511</v>
      </c>
      <c r="B508" s="3">
        <v>13.586</v>
      </c>
      <c r="C508" s="3">
        <v>14.002000000000001</v>
      </c>
      <c r="D508" s="3">
        <v>13.566000000000001</v>
      </c>
      <c r="E508" s="3">
        <v>13.965999999999999</v>
      </c>
    </row>
    <row r="509" spans="1:5" x14ac:dyDescent="0.25">
      <c r="A509" s="6"/>
    </row>
  </sheetData>
  <autoFilter ref="A4:BN341" xr:uid="{9C20B3CE-C2BA-43A0-9AD5-87CF404C3954}"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376A-2DEF-45CC-B340-16E6AC08660C}">
  <sheetPr codeName="工作表3"/>
  <dimension ref="A1:N58"/>
  <sheetViews>
    <sheetView showGridLines="0" zoomScale="85" zoomScaleNormal="85" workbookViewId="0"/>
  </sheetViews>
  <sheetFormatPr defaultRowHeight="14.25" x14ac:dyDescent="0.2"/>
  <cols>
    <col min="1" max="1" width="52.42578125" style="1" bestFit="1" customWidth="1"/>
    <col min="2" max="2" width="11.7109375" style="1" bestFit="1" customWidth="1"/>
    <col min="3" max="3" width="9.140625" style="1"/>
    <col min="4" max="4" width="18.42578125" style="1" bestFit="1" customWidth="1"/>
    <col min="5" max="5" width="13" style="1" customWidth="1"/>
    <col min="6" max="6" width="18.42578125" style="1" bestFit="1" customWidth="1"/>
    <col min="7" max="7" width="9.140625" style="1"/>
    <col min="8" max="8" width="20.28515625" style="1" customWidth="1"/>
    <col min="9" max="9" width="8.28515625" style="1" customWidth="1"/>
    <col min="10" max="10" width="20.28515625" style="1" customWidth="1"/>
    <col min="11" max="11" width="9.140625" style="1"/>
    <col min="12" max="12" width="14.7109375" style="1" customWidth="1"/>
    <col min="13" max="13" width="9.140625" style="1"/>
    <col min="14" max="14" width="31.140625" style="74" bestFit="1" customWidth="1"/>
    <col min="15" max="15" width="9.85546875" style="1" bestFit="1" customWidth="1"/>
    <col min="16" max="16384" width="9.140625" style="1"/>
  </cols>
  <sheetData>
    <row r="1" spans="1:14" s="52" customFormat="1" ht="15" x14ac:dyDescent="0.25">
      <c r="A1" s="48" t="s">
        <v>130</v>
      </c>
      <c r="B1" s="49">
        <f ca="1">OFFSET('Bank Sector In-Sample'!A5,D41-1,0)</f>
        <v>43922</v>
      </c>
      <c r="C1" s="50" t="s">
        <v>93</v>
      </c>
      <c r="D1" s="51">
        <f>'Bank Sector In-Sample'!A5</f>
        <v>44242</v>
      </c>
      <c r="N1" s="73"/>
    </row>
    <row r="2" spans="1:14" ht="15.75" customHeight="1" x14ac:dyDescent="0.2">
      <c r="A2" s="22" t="s">
        <v>72</v>
      </c>
    </row>
    <row r="3" spans="1:14" s="48" customFormat="1" ht="15" x14ac:dyDescent="0.25">
      <c r="D3" s="48" t="str">
        <f>'Bank Sector In-Sample'!J3 &amp; "/" &amp; 'Bank Sector In-Sample'!K3 &amp;" SMA Crossover"</f>
        <v>5/30 SMA Crossover</v>
      </c>
      <c r="F3" s="48" t="str">
        <f xml:space="preserve"> 'Bank Sector In-Sample'!AB3&amp; "/" &amp; 'Bank Sector In-Sample'!AC3 &amp; " EMA Crossover"</f>
        <v>5/30 EMA Crossover</v>
      </c>
      <c r="H3" s="88" t="s">
        <v>65</v>
      </c>
      <c r="I3" s="72"/>
      <c r="J3" s="88" t="s">
        <v>99</v>
      </c>
      <c r="L3" s="48" t="s">
        <v>78</v>
      </c>
      <c r="N3" s="73" t="s">
        <v>34</v>
      </c>
    </row>
    <row r="4" spans="1:14" s="48" customFormat="1" ht="15" customHeight="1" x14ac:dyDescent="0.25">
      <c r="A4" s="48" t="str">
        <f>'Bank Sector In-Sample'!B3</f>
        <v>EUR</v>
      </c>
      <c r="H4" s="88"/>
      <c r="I4" s="72"/>
      <c r="J4" s="88"/>
      <c r="L4" s="48" t="s">
        <v>77</v>
      </c>
      <c r="N4" s="73"/>
    </row>
    <row r="5" spans="1:14" ht="14.25" customHeight="1" x14ac:dyDescent="0.2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4" x14ac:dyDescent="0.2">
      <c r="A6" s="62" t="s">
        <v>44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</row>
    <row r="7" spans="1:14" x14ac:dyDescent="0.2">
      <c r="A7" s="62" t="s">
        <v>31</v>
      </c>
      <c r="B7" s="62"/>
      <c r="C7" s="62"/>
      <c r="D7" s="63">
        <f ca="1">SUMIF('Bank Sector In-Sample'!W5:W225,"&gt;0",'Bank Sector In-Sample'!W5:W225)</f>
        <v>1055.4373550575285</v>
      </c>
      <c r="E7" s="63"/>
      <c r="F7" s="63">
        <f ca="1">SUMIF('Bank Sector In-Sample'!AO5:AO225,"&gt;0",'Bank Sector In-Sample'!AO5:AO225)</f>
        <v>1173.5046295752877</v>
      </c>
      <c r="G7" s="63"/>
      <c r="H7" s="63">
        <f ca="1">SUMIF('Bank Sector In-Sample'!BL5:BL225,"&gt;0",'Bank Sector In-Sample'!BL5:BL225)</f>
        <v>1181.4916449503876</v>
      </c>
      <c r="I7" s="63"/>
      <c r="J7" s="63">
        <f ca="1">SUMIF('Bank Sector In-Sample'!CB5:CB225,"&gt;0",'Bank Sector In-Sample'!CB5:CB225)</f>
        <v>951.67211778607214</v>
      </c>
      <c r="K7" s="63"/>
      <c r="L7" s="64">
        <v>0</v>
      </c>
      <c r="M7" s="62"/>
    </row>
    <row r="8" spans="1:14" x14ac:dyDescent="0.2">
      <c r="A8" s="62" t="s">
        <v>32</v>
      </c>
      <c r="B8" s="62"/>
      <c r="C8" s="62"/>
      <c r="D8" s="63">
        <f ca="1">SUMIF('Bank Sector In-Sample'!W5:W225,"&lt;0",'Bank Sector In-Sample'!W5:W225)</f>
        <v>-1066.8048406673918</v>
      </c>
      <c r="E8" s="63"/>
      <c r="F8" s="63">
        <f ca="1">SUMIF('Bank Sector In-Sample'!AO5:AO225,"&lt;0",'Bank Sector In-Sample'!AO5:AO225)</f>
        <v>-192.06762674647405</v>
      </c>
      <c r="G8" s="63"/>
      <c r="H8" s="63">
        <f ca="1">SUMIF('Bank Sector In-Sample'!BL5:BL225,"&lt;0",'Bank Sector In-Sample'!BL5:BL225)</f>
        <v>-155.35420313151852</v>
      </c>
      <c r="I8" s="63"/>
      <c r="J8" s="63">
        <f ca="1">SUMIF('Bank Sector In-Sample'!CB5:CB225,"&lt;0",'Bank Sector In-Sample'!CB5:CB225)</f>
        <v>-153.56833079212524</v>
      </c>
      <c r="K8" s="63"/>
      <c r="L8" s="64">
        <v>0</v>
      </c>
      <c r="M8" s="62"/>
    </row>
    <row r="9" spans="1:14" x14ac:dyDescent="0.2">
      <c r="A9" s="62" t="s">
        <v>33</v>
      </c>
      <c r="B9" s="62"/>
      <c r="C9" s="62"/>
      <c r="D9" s="63">
        <f ca="1">D7+D8</f>
        <v>-11.367485609863252</v>
      </c>
      <c r="E9" s="63"/>
      <c r="F9" s="63">
        <f ca="1">F7+F8</f>
        <v>981.43700282881366</v>
      </c>
      <c r="G9" s="63"/>
      <c r="H9" s="63">
        <f ca="1">H7+H8</f>
        <v>1026.1374418188691</v>
      </c>
      <c r="I9" s="63"/>
      <c r="J9" s="63">
        <f ca="1">J7+J8</f>
        <v>798.10378699394687</v>
      </c>
      <c r="K9" s="63"/>
      <c r="L9" s="64">
        <v>0</v>
      </c>
      <c r="M9" s="62"/>
    </row>
    <row r="10" spans="1:14" x14ac:dyDescent="0.2">
      <c r="A10" s="62" t="s">
        <v>2</v>
      </c>
      <c r="B10" s="62"/>
      <c r="C10" s="62"/>
      <c r="D10" s="64">
        <v>0</v>
      </c>
      <c r="E10" s="63"/>
      <c r="F10" s="64">
        <v>0</v>
      </c>
      <c r="G10" s="63"/>
      <c r="H10" s="64">
        <v>0</v>
      </c>
      <c r="I10" s="64"/>
      <c r="J10" s="64">
        <v>0</v>
      </c>
      <c r="K10" s="63"/>
      <c r="L10" s="64">
        <v>0</v>
      </c>
      <c r="M10" s="62"/>
      <c r="N10" s="74" t="s">
        <v>36</v>
      </c>
    </row>
    <row r="11" spans="1:14" x14ac:dyDescent="0.2">
      <c r="A11" s="62" t="s">
        <v>58</v>
      </c>
      <c r="B11" s="62"/>
      <c r="C11" s="62"/>
      <c r="D11" s="64">
        <v>0</v>
      </c>
      <c r="E11" s="63"/>
      <c r="F11" s="64">
        <v>0</v>
      </c>
      <c r="G11" s="63"/>
      <c r="H11" s="64">
        <v>0</v>
      </c>
      <c r="I11" s="64"/>
      <c r="J11" s="64">
        <v>0</v>
      </c>
      <c r="K11" s="63"/>
      <c r="L11" s="64">
        <v>0</v>
      </c>
      <c r="M11" s="62"/>
      <c r="N11" s="74" t="s">
        <v>35</v>
      </c>
    </row>
    <row r="12" spans="1:14" x14ac:dyDescent="0.2">
      <c r="A12" s="62" t="s">
        <v>46</v>
      </c>
      <c r="B12" s="62"/>
      <c r="C12" s="62"/>
      <c r="D12" s="63">
        <f ca="1">D9-D10-D11</f>
        <v>-11.367485609863252</v>
      </c>
      <c r="E12" s="63"/>
      <c r="F12" s="63">
        <f ca="1">F9-F10-F11</f>
        <v>981.43700282881366</v>
      </c>
      <c r="G12" s="63"/>
      <c r="H12" s="63">
        <f ca="1">H9-H10-H11</f>
        <v>1026.1374418188691</v>
      </c>
      <c r="I12" s="63"/>
      <c r="J12" s="63">
        <f ca="1">J9-J10-J11</f>
        <v>798.10378699394687</v>
      </c>
      <c r="K12" s="63"/>
      <c r="L12" s="63">
        <f>L9-L10-L11</f>
        <v>0</v>
      </c>
      <c r="M12" s="62"/>
    </row>
    <row r="13" spans="1:14" x14ac:dyDescent="0.2">
      <c r="A13" s="62"/>
      <c r="B13" s="62"/>
      <c r="C13" s="62"/>
      <c r="D13" s="63"/>
      <c r="E13" s="63"/>
      <c r="F13" s="63"/>
      <c r="G13" s="63"/>
      <c r="H13" s="63"/>
      <c r="I13" s="63"/>
      <c r="J13" s="63"/>
      <c r="K13" s="63"/>
      <c r="L13" s="63"/>
      <c r="M13" s="62"/>
    </row>
    <row r="14" spans="1:14" x14ac:dyDescent="0.2">
      <c r="A14" s="62" t="s">
        <v>57</v>
      </c>
      <c r="B14" s="62"/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2"/>
    </row>
    <row r="15" spans="1:14" x14ac:dyDescent="0.2">
      <c r="A15" s="62" t="s">
        <v>31</v>
      </c>
      <c r="B15" s="62"/>
      <c r="C15" s="62"/>
      <c r="D15" s="63">
        <f ca="1">IF('Bank Sector In-Sample'!O$5&gt;0,('Bank Sector In-Sample'!$E$5-OFFSET('Bank Sector In-Sample'!$E$5,'Bank Sector In-Sample'!P$5,0))*'Bank Sector In-Sample'!T$5*'Bank Sector In-Sample'!$F$3,0)</f>
        <v>220.5857914526251</v>
      </c>
      <c r="E15" s="63"/>
      <c r="F15" s="63">
        <f ca="1">IF('Bank Sector In-Sample'!AG$5&gt;0,('Bank Sector In-Sample'!$E$5-OFFSET('Bank Sector In-Sample'!$E$5,'Bank Sector In-Sample'!AH$5,0))*'Bank Sector In-Sample'!AL$5*'Bank Sector In-Sample'!$F$3,0)</f>
        <v>312.93825199717787</v>
      </c>
      <c r="G15" s="63"/>
      <c r="H15" s="63">
        <f ca="1">IF('Bank Sector In-Sample'!BD$5&gt;0,('Bank Sector In-Sample'!$E$5-OFFSET('Bank Sector In-Sample'!$E$5,'Bank Sector In-Sample'!BE$5,0))*'Bank Sector In-Sample'!BI$5*'Bank Sector In-Sample'!$F$3,0)</f>
        <v>315.27690025752702</v>
      </c>
      <c r="I15" s="63"/>
      <c r="J15" s="63">
        <f ca="1">IF('Bank Sector In-Sample'!BT$5&gt;0,('Bank Sector In-Sample'!$E$5-OFFSET('Bank Sector In-Sample'!$E$5,'Bank Sector In-Sample'!BT$5,0))*'Bank Sector In-Sample'!BY$5*'Bank Sector In-Sample'!$F$3,0)</f>
        <v>190.37613011598427</v>
      </c>
      <c r="K15" s="63"/>
      <c r="L15" s="63">
        <f>('Bank Sector In-Sample'!E5-'Bank Sector In-Sample'!E225)*'Bank Sector In-Sample'!F3*('Bank Sector In-Sample'!C3/'Bank Sector In-Sample'!E225/'Bank Sector In-Sample'!F3)</f>
        <v>2090.0692840646652</v>
      </c>
      <c r="M15" s="62"/>
    </row>
    <row r="16" spans="1:14" x14ac:dyDescent="0.2">
      <c r="A16" s="62"/>
      <c r="B16" s="62"/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2"/>
    </row>
    <row r="17" spans="1:13" ht="15" x14ac:dyDescent="0.25">
      <c r="A17" s="65" t="s">
        <v>45</v>
      </c>
      <c r="B17" s="62"/>
      <c r="C17" s="62"/>
      <c r="D17" s="63">
        <f ca="1">D12+D15</f>
        <v>209.21830584276185</v>
      </c>
      <c r="E17" s="63"/>
      <c r="F17" s="63">
        <f ca="1">F12+F15</f>
        <v>1294.3752548259915</v>
      </c>
      <c r="G17" s="63"/>
      <c r="H17" s="63">
        <f ca="1">H12+H15</f>
        <v>1341.4143420763962</v>
      </c>
      <c r="I17" s="63"/>
      <c r="J17" s="63">
        <f ca="1">J12+J15</f>
        <v>988.47991710993119</v>
      </c>
      <c r="K17" s="63"/>
      <c r="L17" s="63">
        <f>L12+L15</f>
        <v>2090.0692840646652</v>
      </c>
      <c r="M17" s="62"/>
    </row>
    <row r="18" spans="1:13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x14ac:dyDescent="0.2">
      <c r="A19" s="62" t="s">
        <v>23</v>
      </c>
      <c r="B19" s="62"/>
      <c r="C19" s="62"/>
      <c r="D19" s="62">
        <f ca="1">COUNTIF('Bank Sector In-Sample'!M5:M225,1)</f>
        <v>9</v>
      </c>
      <c r="E19" s="62"/>
      <c r="F19" s="62">
        <f ca="1">COUNTIF('Bank Sector In-Sample'!AE5:AE225,1)</f>
        <v>5</v>
      </c>
      <c r="G19" s="62"/>
      <c r="H19" s="62">
        <f ca="1">COUNTIF('Bank Sector In-Sample'!BB5:BB225,1)</f>
        <v>4</v>
      </c>
      <c r="I19" s="62"/>
      <c r="J19" s="62">
        <f ca="1">COUNTIF('Bank Sector In-Sample'!BR5:BR225,1)</f>
        <v>4</v>
      </c>
      <c r="K19" s="62"/>
      <c r="L19" s="66">
        <v>1</v>
      </c>
      <c r="M19" s="62"/>
    </row>
    <row r="20" spans="1:13" x14ac:dyDescent="0.2">
      <c r="A20" s="62" t="s">
        <v>57</v>
      </c>
      <c r="B20" s="62"/>
      <c r="C20" s="62"/>
      <c r="D20" s="62">
        <f ca="1">SUM('Bank Sector In-Sample'!M5:M225)-SUM('Bank Sector In-Sample'!N5:N225)</f>
        <v>1</v>
      </c>
      <c r="E20" s="62"/>
      <c r="F20" s="62">
        <f ca="1">SUM('Bank Sector In-Sample'!AE5:AE225)-SUM('Bank Sector In-Sample'!AF5:AF225)</f>
        <v>1</v>
      </c>
      <c r="G20" s="62"/>
      <c r="H20" s="62">
        <f ca="1">SUM('Bank Sector In-Sample'!BB5:BB225)-SUM('Bank Sector In-Sample'!BC5:BC225)</f>
        <v>1</v>
      </c>
      <c r="I20" s="62"/>
      <c r="J20" s="62">
        <f ca="1">SUM('Bank Sector In-Sample'!BR5:BR225)-SUM('Bank Sector In-Sample'!BS5:BS225)</f>
        <v>1</v>
      </c>
      <c r="K20" s="62"/>
      <c r="L20" s="66">
        <v>1</v>
      </c>
      <c r="M20" s="62"/>
    </row>
    <row r="21" spans="1:13" x14ac:dyDescent="0.2">
      <c r="A21" s="62" t="s">
        <v>37</v>
      </c>
      <c r="B21" s="62"/>
      <c r="C21" s="62"/>
      <c r="D21" s="62">
        <f ca="1">COUNTIF('Bank Sector In-Sample'!S5:S225,"&gt;0")</f>
        <v>2</v>
      </c>
      <c r="E21" s="62"/>
      <c r="F21" s="62">
        <f ca="1">COUNTIF('Bank Sector In-Sample'!AK5:AK225,"&gt;0")</f>
        <v>2</v>
      </c>
      <c r="G21" s="62"/>
      <c r="H21" s="62">
        <f ca="1">COUNTIF('Bank Sector In-Sample'!BH5:BH225,"&gt;0")</f>
        <v>2</v>
      </c>
      <c r="I21" s="62"/>
      <c r="J21" s="62">
        <f ca="1">COUNTIF('Bank Sector In-Sample'!BX5:BX225,"&gt;0")</f>
        <v>2</v>
      </c>
      <c r="K21" s="62"/>
      <c r="L21" s="66">
        <v>0</v>
      </c>
      <c r="M21" s="62"/>
    </row>
    <row r="22" spans="1:13" x14ac:dyDescent="0.2">
      <c r="A22" s="67" t="s">
        <v>56</v>
      </c>
      <c r="B22" s="62"/>
      <c r="C22" s="62"/>
      <c r="D22" s="66">
        <v>0</v>
      </c>
      <c r="E22" s="62"/>
      <c r="F22" s="66">
        <v>1</v>
      </c>
      <c r="G22" s="62"/>
      <c r="H22" s="66">
        <v>1</v>
      </c>
      <c r="I22" s="66"/>
      <c r="J22" s="66">
        <v>1</v>
      </c>
      <c r="K22" s="62"/>
      <c r="L22" s="66">
        <v>1</v>
      </c>
      <c r="M22" s="62"/>
    </row>
    <row r="23" spans="1:13" x14ac:dyDescent="0.2">
      <c r="A23" s="62" t="s">
        <v>38</v>
      </c>
      <c r="B23" s="62"/>
      <c r="C23" s="62"/>
      <c r="D23" s="62">
        <f ca="1">COUNTIF('Bank Sector In-Sample'!S5:S225,"&lt;0")</f>
        <v>6</v>
      </c>
      <c r="E23" s="62"/>
      <c r="F23" s="62">
        <f ca="1">COUNTIF('Bank Sector In-Sample'!AK5:AK225,"&lt;0")</f>
        <v>2</v>
      </c>
      <c r="G23" s="62"/>
      <c r="H23" s="62">
        <f ca="1">COUNTIF('Bank Sector In-Sample'!BH5:BH225,"&lt;0")</f>
        <v>1</v>
      </c>
      <c r="I23" s="62"/>
      <c r="J23" s="62">
        <f ca="1">COUNTIF('Bank Sector In-Sample'!BX5:BX225,"&lt;0")</f>
        <v>1</v>
      </c>
      <c r="K23" s="62"/>
      <c r="L23" s="62">
        <f ca="1">COUNTIF('Bank Sector In-Sample'!BK5:BK225,"&lt;0")</f>
        <v>0</v>
      </c>
      <c r="M23" s="62"/>
    </row>
    <row r="24" spans="1:13" x14ac:dyDescent="0.2">
      <c r="A24" s="62" t="s">
        <v>52</v>
      </c>
      <c r="B24" s="62"/>
      <c r="C24" s="62"/>
      <c r="D24" s="62">
        <f ca="1">D19-D21-D23-D20</f>
        <v>0</v>
      </c>
      <c r="E24" s="62"/>
      <c r="F24" s="62">
        <f ca="1">F19-F21-F23-F20</f>
        <v>0</v>
      </c>
      <c r="G24" s="62"/>
      <c r="H24" s="62">
        <f ca="1">H19-H21-H23-H20</f>
        <v>0</v>
      </c>
      <c r="I24" s="62"/>
      <c r="J24" s="62">
        <f ca="1">J19-J21-J23-J20</f>
        <v>0</v>
      </c>
      <c r="K24" s="62"/>
      <c r="L24" s="62">
        <f ca="1">L19-L21-L23-L20</f>
        <v>0</v>
      </c>
      <c r="M24" s="62"/>
    </row>
    <row r="25" spans="1:13" x14ac:dyDescent="0.2">
      <c r="A25" s="62" t="s">
        <v>53</v>
      </c>
      <c r="B25" s="62"/>
      <c r="C25" s="62"/>
      <c r="D25" s="68">
        <f ca="1">D21/D19</f>
        <v>0.22222222222222221</v>
      </c>
      <c r="E25" s="68"/>
      <c r="F25" s="68">
        <f ca="1">F21/F19</f>
        <v>0.4</v>
      </c>
      <c r="G25" s="68"/>
      <c r="H25" s="68">
        <f ca="1">H21/H19</f>
        <v>0.5</v>
      </c>
      <c r="I25" s="68"/>
      <c r="J25" s="68">
        <f ca="1">J21/J19</f>
        <v>0.5</v>
      </c>
      <c r="K25" s="62"/>
      <c r="L25" s="69">
        <v>1</v>
      </c>
      <c r="M25" s="62"/>
    </row>
    <row r="26" spans="1:13" x14ac:dyDescent="0.2">
      <c r="A26" s="62" t="s">
        <v>54</v>
      </c>
      <c r="B26" s="62"/>
      <c r="C26" s="62"/>
      <c r="D26" s="68">
        <f ca="1">(D21+D22)/D19</f>
        <v>0.22222222222222221</v>
      </c>
      <c r="E26" s="68"/>
      <c r="F26" s="68">
        <f ca="1">(F21+F22)/F19</f>
        <v>0.6</v>
      </c>
      <c r="G26" s="68"/>
      <c r="H26" s="68">
        <f ca="1">(H21+H22)/H19</f>
        <v>0.75</v>
      </c>
      <c r="I26" s="68"/>
      <c r="J26" s="68">
        <f ca="1">(J21+J22)/J19</f>
        <v>0.75</v>
      </c>
      <c r="K26" s="62"/>
      <c r="L26" s="69">
        <v>1</v>
      </c>
      <c r="M26" s="62"/>
    </row>
    <row r="27" spans="1:13" x14ac:dyDescent="0.2">
      <c r="A27" s="62" t="s">
        <v>55</v>
      </c>
      <c r="B27" s="62"/>
      <c r="C27" s="62"/>
      <c r="D27" s="68">
        <f ca="1">1-D26</f>
        <v>0.77777777777777779</v>
      </c>
      <c r="E27" s="68"/>
      <c r="F27" s="68">
        <f ca="1">1-F26</f>
        <v>0.4</v>
      </c>
      <c r="G27" s="68"/>
      <c r="H27" s="68">
        <f ca="1">1-H26</f>
        <v>0.25</v>
      </c>
      <c r="I27" s="68"/>
      <c r="J27" s="68">
        <f ca="1">1-J26</f>
        <v>0.25</v>
      </c>
      <c r="K27" s="68"/>
      <c r="L27" s="68">
        <f>1-L26</f>
        <v>0</v>
      </c>
      <c r="M27" s="62"/>
    </row>
    <row r="28" spans="1:13" ht="15" x14ac:dyDescent="0.25">
      <c r="A28" s="65" t="s">
        <v>51</v>
      </c>
      <c r="B28" s="62"/>
      <c r="C28" s="62"/>
      <c r="D28" s="63">
        <f ca="1">D17/D19</f>
        <v>23.246478426973539</v>
      </c>
      <c r="E28" s="63"/>
      <c r="F28" s="63">
        <f ca="1">F17/F19</f>
        <v>258.87505096519828</v>
      </c>
      <c r="G28" s="63"/>
      <c r="H28" s="63">
        <f ca="1">H17/H19</f>
        <v>335.35358551909906</v>
      </c>
      <c r="I28" s="63"/>
      <c r="J28" s="63">
        <f ca="1">J17/J19</f>
        <v>247.1199792774828</v>
      </c>
      <c r="K28" s="63"/>
      <c r="L28" s="63">
        <f>L17/L19</f>
        <v>2090.0692840646652</v>
      </c>
      <c r="M28" s="62"/>
    </row>
    <row r="29" spans="1:13" ht="15" x14ac:dyDescent="0.25">
      <c r="A29" s="65"/>
      <c r="B29" s="62"/>
      <c r="C29" s="62"/>
      <c r="D29" s="63"/>
      <c r="E29" s="63"/>
      <c r="F29" s="63"/>
      <c r="G29" s="63"/>
      <c r="H29" s="63"/>
      <c r="I29" s="63"/>
      <c r="J29" s="63"/>
      <c r="K29" s="63"/>
      <c r="L29" s="63"/>
      <c r="M29" s="62"/>
    </row>
    <row r="30" spans="1:13" ht="15" x14ac:dyDescent="0.25">
      <c r="A30" s="65"/>
      <c r="B30" s="62"/>
      <c r="C30" s="62"/>
      <c r="D30" s="63"/>
      <c r="E30" s="63"/>
      <c r="F30" s="63"/>
      <c r="G30" s="63"/>
      <c r="H30" s="63"/>
      <c r="I30" s="63"/>
      <c r="J30" s="63"/>
      <c r="K30" s="63"/>
      <c r="L30" s="63"/>
      <c r="M30" s="62"/>
    </row>
    <row r="31" spans="1:13" x14ac:dyDescent="0.2">
      <c r="A31" s="62" t="s">
        <v>66</v>
      </c>
      <c r="B31" s="62"/>
      <c r="C31" s="62"/>
      <c r="D31" s="70">
        <f ca="1">SQRT(D41)*(AVERAGE('Bank Sector In-Sample'!U5:U225))/_xlfn.STDEV.S('Bank Sector In-Sample'!U5:U225)</f>
        <v>0.28528777539867939</v>
      </c>
      <c r="E31" s="70"/>
      <c r="F31" s="70">
        <f ca="1">SQRT(F41)*(AVERAGE('Bank Sector In-Sample'!AM5:AM225))/_xlfn.STDEV.S('Bank Sector In-Sample'!AM5:AM225)</f>
        <v>1.0376229129313295</v>
      </c>
      <c r="G31" s="70"/>
      <c r="H31" s="70">
        <f ca="1">SQRT(H41)*(AVERAGE('Bank Sector In-Sample'!BJ5:BJ225))/_xlfn.STDEV.S('Bank Sector In-Sample'!BJ5:BJ225)</f>
        <v>1.0677011123446591</v>
      </c>
      <c r="I31" s="70"/>
      <c r="J31" s="70">
        <f ca="1">SQRT(J41)*(AVERAGE('Bank Sector In-Sample'!BZ5:BZ225))/_xlfn.STDEV.S('Bank Sector In-Sample'!BZ5:BZ225)</f>
        <v>1.1358260099136359</v>
      </c>
      <c r="K31" s="63"/>
      <c r="L31" s="70">
        <f>SQRT(L41)*(AVERAGE('Bank Sector In-Sample'!F5:F225))/_xlfn.STDEV.S('Bank Sector In-Sample'!F5:F225)</f>
        <v>0.96666408024174078</v>
      </c>
      <c r="M31" s="62"/>
    </row>
    <row r="32" spans="1:13" x14ac:dyDescent="0.2">
      <c r="A32" s="62" t="s">
        <v>90</v>
      </c>
      <c r="B32" s="62"/>
      <c r="C32" s="62"/>
      <c r="D32" s="70">
        <f ca="1">SQRT(252)*(AVERAGE('Bank Sector In-Sample'!U5:U225))/_xlfn.STDEV.S('Bank Sector In-Sample'!U5:U225)</f>
        <v>0.30464025908446241</v>
      </c>
      <c r="E32" s="70"/>
      <c r="F32" s="70">
        <f ca="1">SQRT(252)*(AVERAGE('Bank Sector In-Sample'!AM5:AM225))/_xlfn.STDEV.S('Bank Sector In-Sample'!AM5:AM225)</f>
        <v>1.1080100175537984</v>
      </c>
      <c r="G32" s="70"/>
      <c r="H32" s="70">
        <f ca="1">SQRT(252)*(AVERAGE('Bank Sector In-Sample'!BJ5:BJ225))/_xlfn.STDEV.S('Bank Sector In-Sample'!BJ5:BJ225)</f>
        <v>1.1401285703002868</v>
      </c>
      <c r="I32" s="70"/>
      <c r="J32" s="70">
        <f ca="1">SQRT(252)*(AVERAGE('Bank Sector In-Sample'!BZ5:BZ225))/_xlfn.STDEV.S('Bank Sector In-Sample'!BZ5:BZ225)</f>
        <v>1.2128747172969925</v>
      </c>
      <c r="K32" s="70"/>
      <c r="L32" s="70">
        <f>SQRT(252/L41)*L31</f>
        <v>1.0322376955723236</v>
      </c>
      <c r="M32" s="62"/>
    </row>
    <row r="33" spans="1:13" x14ac:dyDescent="0.2">
      <c r="A33" s="62" t="s">
        <v>91</v>
      </c>
      <c r="B33" s="62"/>
      <c r="C33" s="62"/>
      <c r="D33" s="68">
        <f ca="1">D17/'Bank Sector In-Sample'!$C$3</f>
        <v>4.1843661168552371E-2</v>
      </c>
      <c r="E33" s="68"/>
      <c r="F33" s="68">
        <f ca="1">F17/'Bank Sector In-Sample'!$C$3</f>
        <v>0.25887505096519831</v>
      </c>
      <c r="G33" s="68"/>
      <c r="H33" s="68">
        <f ca="1">H17/'Bank Sector In-Sample'!$C$3</f>
        <v>0.26828286841527926</v>
      </c>
      <c r="I33" s="68"/>
      <c r="J33" s="68">
        <f ca="1">J17/'Bank Sector In-Sample'!$C$3</f>
        <v>0.19769598342198624</v>
      </c>
      <c r="K33" s="68"/>
      <c r="L33" s="68">
        <f>L17/'Bank Sector In-Sample'!$C$3</f>
        <v>0.41801385681293307</v>
      </c>
      <c r="M33" s="62"/>
    </row>
    <row r="34" spans="1:13" x14ac:dyDescent="0.2">
      <c r="A34" s="62" t="s">
        <v>92</v>
      </c>
      <c r="B34" s="62"/>
      <c r="C34" s="62"/>
      <c r="D34" s="68">
        <f ca="1">(1+D33)^(252/D41)-1</f>
        <v>4.785151227784934E-2</v>
      </c>
      <c r="E34" s="68"/>
      <c r="F34" s="68">
        <f ca="1">(1+F33)^(252/F41)-1</f>
        <v>0.30019154900082823</v>
      </c>
      <c r="G34" s="68"/>
      <c r="H34" s="68">
        <f t="shared" ref="H34" ca="1" si="0">(1+H33)^(252/H41)-1</f>
        <v>0.3112768871695617</v>
      </c>
      <c r="I34" s="68"/>
      <c r="J34" s="68">
        <f ca="1">(1+J33)^(252/J41)-1</f>
        <v>0.22839032360345302</v>
      </c>
      <c r="K34" s="68"/>
      <c r="L34" s="68">
        <f>(1+L33)^(252/L41)-1</f>
        <v>0.48921335238758701</v>
      </c>
      <c r="M34" s="62"/>
    </row>
    <row r="35" spans="1:13" x14ac:dyDescent="0.2">
      <c r="A35" s="62" t="s">
        <v>1</v>
      </c>
      <c r="B35" s="62"/>
      <c r="C35" s="62"/>
      <c r="D35" s="71">
        <f ca="1">IF(D8=0,"n.a",D7/ABS(D8))</f>
        <v>0.98934436255205616</v>
      </c>
      <c r="E35" s="63"/>
      <c r="F35" s="63">
        <f ca="1">IF(F8=0,"n.a",F7/ABS(F8))</f>
        <v>6.1098512511132004</v>
      </c>
      <c r="G35" s="63"/>
      <c r="H35" s="63">
        <f ca="1">IF(H8=0,"n.a",H7/ABS(H8))</f>
        <v>7.6051475990654067</v>
      </c>
      <c r="I35" s="63"/>
      <c r="J35" s="63">
        <f ca="1">IF(J8=0,"n.a",J7/ABS(J8))</f>
        <v>6.1970597249916359</v>
      </c>
      <c r="K35" s="62"/>
      <c r="L35" s="71" t="s">
        <v>62</v>
      </c>
      <c r="M35" s="62"/>
    </row>
    <row r="36" spans="1:13" x14ac:dyDescent="0.2">
      <c r="A36" s="62" t="s">
        <v>82</v>
      </c>
      <c r="B36" s="62"/>
      <c r="C36" s="62"/>
      <c r="D36" s="71">
        <f ca="1">IF(D8=0,"n.a",(D7+D15)/ABS(D8))</f>
        <v>1.1961167571304561</v>
      </c>
      <c r="E36" s="63"/>
      <c r="F36" s="63">
        <f ca="1">IF(F8=0,"n.a",(F7+F15)/ABS(F8))</f>
        <v>7.7391640993958051</v>
      </c>
      <c r="G36" s="63"/>
      <c r="H36" s="63">
        <f ca="1">IF(H8=0,"n.a",(H7+H15)/ABS(H8))</f>
        <v>9.6345545536401875</v>
      </c>
      <c r="I36" s="63"/>
      <c r="J36" s="63">
        <f ca="1">IF(J8=0,"n.a",(J7+J15)/ABS(J8))</f>
        <v>7.4367432530602136</v>
      </c>
      <c r="K36" s="62"/>
      <c r="L36" s="71" t="s">
        <v>62</v>
      </c>
      <c r="M36" s="62"/>
    </row>
    <row r="37" spans="1:13" x14ac:dyDescent="0.2">
      <c r="A37" s="62" t="s">
        <v>73</v>
      </c>
      <c r="B37" s="62"/>
      <c r="C37" s="62"/>
      <c r="D37" s="63">
        <f ca="1">MIN('Bank Sector In-Sample'!X5:X225)</f>
        <v>-1064.1457536319804</v>
      </c>
      <c r="E37" s="63"/>
      <c r="F37" s="63">
        <f ca="1">MIN('Bank Sector In-Sample'!AP5:AP225)</f>
        <v>-869.61115341520417</v>
      </c>
      <c r="G37" s="63"/>
      <c r="H37" s="63">
        <f ca="1">MIN('Bank Sector In-Sample'!BM5:BM225)</f>
        <v>-833.51017950863388</v>
      </c>
      <c r="I37" s="63"/>
      <c r="J37" s="63">
        <f ca="1">MIN('Bank Sector In-Sample'!CC5:CC225)</f>
        <v>-889.45676238084889</v>
      </c>
      <c r="K37" s="63"/>
      <c r="L37" s="71" t="s">
        <v>62</v>
      </c>
      <c r="M37" s="62"/>
    </row>
    <row r="38" spans="1:13" x14ac:dyDescent="0.2">
      <c r="A38" s="62" t="s">
        <v>0</v>
      </c>
      <c r="B38" s="62"/>
      <c r="C38" s="62"/>
      <c r="D38" s="68">
        <f ca="1">MIN('Bank Sector In-Sample'!Y5:Y225)</f>
        <v>-0.19457529570425239</v>
      </c>
      <c r="E38" s="63"/>
      <c r="F38" s="68">
        <f ca="1">MIN('Bank Sector In-Sample'!AQ5:AQ225)</f>
        <v>-0.15255425987466653</v>
      </c>
      <c r="G38" s="63"/>
      <c r="H38" s="68">
        <f ca="1">MIN('Bank Sector In-Sample'!BN5:BN225)</f>
        <v>-0.14622113347277696</v>
      </c>
      <c r="I38" s="68"/>
      <c r="J38" s="68">
        <f ca="1">MIN('Bank Sector In-Sample'!CD5:CD225)</f>
        <v>-0.15603573797625941</v>
      </c>
      <c r="K38" s="63"/>
      <c r="L38" s="71" t="s">
        <v>62</v>
      </c>
      <c r="M38" s="62"/>
    </row>
    <row r="39" spans="1:13" x14ac:dyDescent="0.2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</row>
    <row r="40" spans="1:13" x14ac:dyDescent="0.2">
      <c r="A40" s="62"/>
      <c r="B40" s="62"/>
      <c r="C40" s="62"/>
      <c r="D40" s="63"/>
      <c r="E40" s="63"/>
      <c r="F40" s="63"/>
      <c r="G40" s="63"/>
      <c r="H40" s="63"/>
      <c r="I40" s="63"/>
      <c r="J40" s="63"/>
      <c r="K40" s="63"/>
      <c r="L40" s="63"/>
      <c r="M40" s="62"/>
    </row>
    <row r="41" spans="1:13" x14ac:dyDescent="0.2">
      <c r="A41" s="62" t="s">
        <v>63</v>
      </c>
      <c r="B41" s="62"/>
      <c r="C41" s="62"/>
      <c r="D41" s="63">
        <f>COUNT('Bank Sector In-Sample'!A5:A225)</f>
        <v>221</v>
      </c>
      <c r="E41" s="63"/>
      <c r="F41" s="63">
        <f>COUNT('Bank Sector In-Sample'!B5:B225)</f>
        <v>221</v>
      </c>
      <c r="G41" s="63"/>
      <c r="H41" s="63">
        <f>COUNT('Bank Sector In-Sample'!D5:D225)</f>
        <v>221</v>
      </c>
      <c r="I41" s="63"/>
      <c r="J41" s="63">
        <f>COUNT('Bank Sector In-Sample'!F5:F225)</f>
        <v>221</v>
      </c>
      <c r="K41" s="63"/>
      <c r="L41" s="64">
        <v>221</v>
      </c>
      <c r="M41" s="62"/>
    </row>
    <row r="42" spans="1:13" x14ac:dyDescent="0.2">
      <c r="A42" s="62" t="s">
        <v>64</v>
      </c>
      <c r="B42" s="62"/>
      <c r="C42" s="62"/>
      <c r="D42" s="63">
        <f ca="1">COUNTIF('Bank Sector In-Sample'!O5:O225,"=1")+COUNTIF('Bank Sector In-Sample'!N5:N225,"=1")</f>
        <v>116</v>
      </c>
      <c r="E42" s="63"/>
      <c r="F42" s="63">
        <f ca="1">COUNTIF('Bank Sector In-Sample'!AG5:AG225,"=1")+COUNTIF('Bank Sector In-Sample'!AF5:AF225,"=1")</f>
        <v>113</v>
      </c>
      <c r="G42" s="63"/>
      <c r="H42" s="63">
        <f ca="1">COUNTIF('Bank Sector In-Sample'!BD5:BD225,"=1")+COUNTIF('Bank Sector In-Sample'!BC5:BC225,"=1")</f>
        <v>111</v>
      </c>
      <c r="I42" s="63"/>
      <c r="J42" s="63">
        <f ca="1">COUNTIF('Bank Sector In-Sample'!BT5:BT225,"=1")+COUNTIF('Bank Sector In-Sample'!BS5:BS225,"=1")</f>
        <v>34</v>
      </c>
      <c r="K42" s="63"/>
      <c r="L42" s="64">
        <v>221</v>
      </c>
      <c r="M42" s="62"/>
    </row>
    <row r="43" spans="1:13" x14ac:dyDescent="0.2">
      <c r="A43" s="62" t="s">
        <v>60</v>
      </c>
      <c r="B43" s="62"/>
      <c r="C43" s="62"/>
      <c r="D43" s="68">
        <f ca="1">D42/D41</f>
        <v>0.52488687782805432</v>
      </c>
      <c r="E43" s="63"/>
      <c r="F43" s="68">
        <f ca="1">F42/F41</f>
        <v>0.5113122171945701</v>
      </c>
      <c r="G43" s="68"/>
      <c r="H43" s="68">
        <f ca="1">H42/H41</f>
        <v>0.50226244343891402</v>
      </c>
      <c r="I43" s="68"/>
      <c r="J43" s="68">
        <f ca="1">J42/J41</f>
        <v>0.15384615384615385</v>
      </c>
      <c r="K43" s="68"/>
      <c r="L43" s="68">
        <f>L42/L41</f>
        <v>1</v>
      </c>
      <c r="M43" s="62"/>
    </row>
    <row r="44" spans="1:13" x14ac:dyDescent="0.2">
      <c r="A44" s="62"/>
      <c r="B44" s="62"/>
      <c r="C44" s="62"/>
      <c r="D44" s="63"/>
      <c r="E44" s="63"/>
      <c r="F44" s="63"/>
      <c r="G44" s="63"/>
      <c r="H44" s="63"/>
      <c r="I44" s="63"/>
      <c r="J44" s="63"/>
      <c r="K44" s="63"/>
      <c r="L44" s="63"/>
      <c r="M44" s="62"/>
    </row>
    <row r="45" spans="1:13" x14ac:dyDescent="0.2">
      <c r="A45" s="62"/>
      <c r="B45" s="62"/>
      <c r="C45" s="62"/>
      <c r="D45" s="63"/>
      <c r="E45" s="63"/>
      <c r="F45" s="63"/>
      <c r="G45" s="63"/>
      <c r="H45" s="63"/>
      <c r="I45" s="63"/>
      <c r="J45" s="63"/>
      <c r="K45" s="63"/>
      <c r="L45" s="63"/>
      <c r="M45" s="62"/>
    </row>
    <row r="46" spans="1:13" x14ac:dyDescent="0.2">
      <c r="D46" s="5"/>
      <c r="E46" s="5"/>
      <c r="F46" s="5"/>
      <c r="G46" s="5"/>
      <c r="H46" s="5"/>
      <c r="I46" s="5"/>
      <c r="J46" s="5"/>
      <c r="K46" s="5"/>
      <c r="L46" s="5"/>
    </row>
    <row r="47" spans="1:13" x14ac:dyDescent="0.2">
      <c r="D47" s="5"/>
      <c r="E47" s="5"/>
      <c r="F47" s="5"/>
      <c r="G47" s="5"/>
      <c r="H47" s="5"/>
      <c r="I47" s="5"/>
      <c r="J47" s="5"/>
      <c r="K47" s="5"/>
      <c r="L47" s="5"/>
    </row>
    <row r="48" spans="1:13" x14ac:dyDescent="0.2">
      <c r="D48" s="5"/>
      <c r="E48" s="5"/>
      <c r="F48" s="5"/>
      <c r="G48" s="5"/>
      <c r="H48" s="5"/>
      <c r="I48" s="5"/>
      <c r="J48" s="5"/>
      <c r="K48" s="5"/>
      <c r="L48" s="5"/>
    </row>
    <row r="49" spans="4:12" x14ac:dyDescent="0.2">
      <c r="D49" s="5"/>
      <c r="E49" s="5"/>
      <c r="F49" s="5"/>
      <c r="G49" s="5"/>
      <c r="H49" s="5"/>
      <c r="I49" s="5"/>
      <c r="J49" s="5"/>
      <c r="K49" s="5"/>
      <c r="L49" s="5"/>
    </row>
    <row r="50" spans="4:12" x14ac:dyDescent="0.2">
      <c r="D50" s="5"/>
      <c r="E50" s="5"/>
      <c r="F50" s="5"/>
      <c r="G50" s="5"/>
      <c r="H50" s="5"/>
      <c r="I50" s="5"/>
      <c r="J50" s="5"/>
      <c r="K50" s="5"/>
      <c r="L50" s="5"/>
    </row>
    <row r="51" spans="4:12" x14ac:dyDescent="0.2">
      <c r="D51" s="5"/>
      <c r="E51" s="5"/>
      <c r="F51" s="5"/>
      <c r="G51" s="5"/>
      <c r="H51" s="5"/>
      <c r="I51" s="5"/>
      <c r="J51" s="5"/>
      <c r="K51" s="5"/>
      <c r="L51" s="5"/>
    </row>
    <row r="52" spans="4:12" x14ac:dyDescent="0.2">
      <c r="D52" s="5"/>
      <c r="E52" s="5"/>
      <c r="F52" s="5"/>
      <c r="G52" s="5"/>
      <c r="H52" s="5"/>
      <c r="I52" s="5"/>
      <c r="J52" s="5"/>
      <c r="K52" s="5"/>
      <c r="L52" s="5"/>
    </row>
    <row r="53" spans="4:12" x14ac:dyDescent="0.2">
      <c r="D53" s="5"/>
      <c r="E53" s="5"/>
      <c r="F53" s="5"/>
      <c r="G53" s="5"/>
      <c r="H53" s="5"/>
      <c r="I53" s="5"/>
      <c r="J53" s="5"/>
      <c r="K53" s="5"/>
      <c r="L53" s="5"/>
    </row>
    <row r="54" spans="4:12" x14ac:dyDescent="0.2">
      <c r="D54" s="5"/>
      <c r="E54" s="5"/>
      <c r="F54" s="5"/>
      <c r="G54" s="5"/>
      <c r="H54" s="5"/>
      <c r="I54" s="5"/>
      <c r="J54" s="5"/>
      <c r="K54" s="5"/>
      <c r="L54" s="5"/>
    </row>
    <row r="55" spans="4:12" x14ac:dyDescent="0.2">
      <c r="D55" s="5"/>
      <c r="E55" s="5"/>
      <c r="F55" s="5"/>
      <c r="G55" s="5"/>
      <c r="H55" s="5"/>
      <c r="I55" s="5"/>
      <c r="J55" s="5"/>
      <c r="K55" s="5"/>
      <c r="L55" s="5"/>
    </row>
    <row r="56" spans="4:12" x14ac:dyDescent="0.2">
      <c r="D56" s="5"/>
      <c r="E56" s="5"/>
      <c r="F56" s="5"/>
      <c r="G56" s="5"/>
      <c r="H56" s="5"/>
      <c r="I56" s="5"/>
      <c r="J56" s="5"/>
      <c r="K56" s="5"/>
      <c r="L56" s="5"/>
    </row>
    <row r="57" spans="4:12" x14ac:dyDescent="0.2">
      <c r="D57" s="5"/>
      <c r="E57" s="5"/>
      <c r="F57" s="5"/>
      <c r="G57" s="5"/>
      <c r="H57" s="5"/>
      <c r="I57" s="5"/>
      <c r="J57" s="5"/>
      <c r="K57" s="5"/>
      <c r="L57" s="5"/>
    </row>
    <row r="58" spans="4:12" x14ac:dyDescent="0.2">
      <c r="D58" s="5"/>
      <c r="E58" s="5"/>
      <c r="F58" s="5"/>
      <c r="G58" s="5"/>
      <c r="H58" s="5"/>
      <c r="I58" s="5"/>
      <c r="J58" s="5"/>
      <c r="K58" s="5"/>
      <c r="L58" s="5"/>
    </row>
  </sheetData>
  <mergeCells count="2">
    <mergeCell ref="H3:H4"/>
    <mergeCell ref="J3:J4"/>
  </mergeCells>
  <phoneticPr fontId="2" type="noConversion"/>
  <pageMargins left="0.7" right="0.7" top="0.75" bottom="0.75" header="0.3" footer="0.3"/>
  <pageSetup paperSize="9" orientation="portrait" horizontalDpi="0" verticalDpi="0" r:id="rId1"/>
  <ignoredErrors>
    <ignoredError sqref="E42 E4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BDAA-C2B0-400B-9B88-E99919262C4A}">
  <dimension ref="A1:CC509"/>
  <sheetViews>
    <sheetView zoomScale="85" zoomScaleNormal="85" workbookViewId="0">
      <pane ySplit="4" topLeftCell="A5" activePane="bottomLeft" state="frozen"/>
      <selection pane="bottomLeft"/>
    </sheetView>
  </sheetViews>
  <sheetFormatPr defaultRowHeight="14.25" outlineLevelRow="1" outlineLevelCol="1" x14ac:dyDescent="0.25"/>
  <cols>
    <col min="1" max="1" width="11.7109375" style="3" bestFit="1" customWidth="1"/>
    <col min="2" max="8" width="9.28515625" style="3" customWidth="1"/>
    <col min="9" max="9" width="9.140625" style="17" customWidth="1"/>
    <col min="10" max="11" width="8.85546875" style="3" customWidth="1"/>
    <col min="12" max="12" width="9.140625" style="3" customWidth="1"/>
    <col min="13" max="13" width="9.7109375" style="3" customWidth="1"/>
    <col min="14" max="17" width="9.140625" style="3" customWidth="1"/>
    <col min="18" max="18" width="11.28515625" style="3" customWidth="1"/>
    <col min="19" max="19" width="13.85546875" style="3" customWidth="1"/>
    <col min="20" max="20" width="11.5703125" style="3" customWidth="1"/>
    <col min="21" max="21" width="11" style="3" customWidth="1"/>
    <col min="22" max="23" width="9.42578125" style="3" customWidth="1"/>
    <col min="24" max="24" width="11.42578125" style="3" customWidth="1"/>
    <col min="25" max="25" width="12.5703125" style="3" customWidth="1"/>
    <col min="26" max="26" width="15.28515625" style="3" customWidth="1"/>
    <col min="27" max="27" width="9.7109375" style="17" customWidth="1"/>
    <col min="28" max="28" width="9.140625" style="3" customWidth="1" outlineLevel="1"/>
    <col min="29" max="29" width="8.85546875" style="3" customWidth="1" outlineLevel="1"/>
    <col min="30" max="30" width="9.140625" style="3" customWidth="1" outlineLevel="1"/>
    <col min="31" max="31" width="9.7109375" style="3" customWidth="1" outlineLevel="1"/>
    <col min="32" max="33" width="9.140625" style="3" customWidth="1" outlineLevel="1"/>
    <col min="34" max="34" width="0.85546875" style="3" customWidth="1" outlineLevel="1"/>
    <col min="35" max="35" width="9.140625" style="3" customWidth="1" outlineLevel="1"/>
    <col min="36" max="36" width="11.28515625" style="3" customWidth="1" outlineLevel="1"/>
    <col min="37" max="37" width="15.28515625" style="3" customWidth="1" outlineLevel="1"/>
    <col min="38" max="38" width="11.140625" style="3" customWidth="1" outlineLevel="1"/>
    <col min="39" max="39" width="11" style="3" customWidth="1" outlineLevel="1"/>
    <col min="40" max="40" width="9.140625" style="3" customWidth="1" outlineLevel="1"/>
    <col min="41" max="41" width="7.85546875" style="3" customWidth="1" outlineLevel="1"/>
    <col min="42" max="42" width="12.5703125" style="3" customWidth="1" outlineLevel="1"/>
    <col min="43" max="43" width="13.28515625" style="3" customWidth="1" outlineLevel="1"/>
    <col min="44" max="44" width="9.140625" style="3" customWidth="1"/>
    <col min="45" max="45" width="12" style="3" customWidth="1" outlineLevel="1"/>
    <col min="46" max="46" width="9.140625" style="3" customWidth="1" outlineLevel="1"/>
    <col min="47" max="47" width="12" style="3" customWidth="1" outlineLevel="1"/>
    <col min="48" max="48" width="9.140625" style="3" customWidth="1" outlineLevel="1"/>
    <col min="49" max="49" width="11.28515625" style="3" customWidth="1" outlineLevel="1"/>
    <col min="50" max="51" width="9.140625" style="3" customWidth="1" outlineLevel="1"/>
    <col min="52" max="52" width="9.140625" style="3" customWidth="1"/>
    <col min="53" max="53" width="9.7109375" style="3" customWidth="1"/>
    <col min="54" max="57" width="9.140625" style="3" customWidth="1"/>
    <col min="58" max="58" width="11.28515625" style="3" customWidth="1"/>
    <col min="59" max="60" width="9.140625" style="3" customWidth="1"/>
    <col min="61" max="61" width="11" style="3" customWidth="1"/>
    <col min="62" max="62" width="9.140625" style="3" customWidth="1"/>
    <col min="63" max="63" width="10.28515625" style="3" customWidth="1"/>
    <col min="64" max="64" width="11.7109375" style="3" customWidth="1"/>
    <col min="65" max="65" width="15.28515625" style="3" customWidth="1"/>
    <col min="66" max="66" width="9.140625" style="17" customWidth="1"/>
    <col min="67" max="68" width="9.140625" style="3"/>
    <col min="69" max="69" width="10.140625" style="3" customWidth="1"/>
    <col min="70" max="71" width="9.140625" style="3"/>
    <col min="72" max="72" width="1.28515625" style="3" customWidth="1"/>
    <col min="73" max="16384" width="9.140625" style="3"/>
  </cols>
  <sheetData>
    <row r="1" spans="1:81" s="45" customFormat="1" ht="19.5" customHeight="1" x14ac:dyDescent="0.25">
      <c r="A1" s="46" t="s">
        <v>88</v>
      </c>
      <c r="C1" s="47"/>
      <c r="I1" s="16"/>
      <c r="AA1" s="16"/>
      <c r="BN1" s="16"/>
    </row>
    <row r="2" spans="1:81" s="24" customFormat="1" ht="19.5" customHeight="1" x14ac:dyDescent="0.25">
      <c r="A2" s="18" t="s">
        <v>89</v>
      </c>
      <c r="C2" s="25"/>
      <c r="I2" s="16"/>
      <c r="J2" s="18" t="s">
        <v>79</v>
      </c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16"/>
      <c r="AB2" s="18" t="s">
        <v>80</v>
      </c>
      <c r="AU2" s="32"/>
      <c r="AW2" s="32"/>
      <c r="BA2" s="18" t="s">
        <v>83</v>
      </c>
      <c r="BN2" s="16"/>
      <c r="BQ2" s="18" t="s">
        <v>98</v>
      </c>
      <c r="BR2" s="32"/>
      <c r="BY2" s="24">
        <f ca="1">SUMIF('Bank Sector OOS'!CA5:CA257,"&lt;0",'Bank Sector OOS'!CA5:CA257)</f>
        <v>-282.20609255922932</v>
      </c>
      <c r="CA2" s="32"/>
    </row>
    <row r="3" spans="1:81" s="18" customFormat="1" ht="18.75" customHeight="1" x14ac:dyDescent="0.25">
      <c r="A3" s="26" t="s">
        <v>67</v>
      </c>
      <c r="B3" s="26" t="s">
        <v>43</v>
      </c>
      <c r="C3" s="27">
        <v>5000</v>
      </c>
      <c r="D3" s="31"/>
      <c r="E3" s="26" t="s">
        <v>68</v>
      </c>
      <c r="F3" s="27">
        <v>1</v>
      </c>
      <c r="H3" s="21"/>
      <c r="I3" s="19"/>
      <c r="J3" s="27">
        <v>5</v>
      </c>
      <c r="K3" s="27">
        <v>30</v>
      </c>
      <c r="M3" s="33"/>
      <c r="N3" s="33"/>
      <c r="O3" s="33"/>
      <c r="P3" s="33"/>
      <c r="Q3" s="33"/>
      <c r="R3" s="33"/>
      <c r="S3" s="33"/>
      <c r="T3" s="33"/>
      <c r="U3" s="34"/>
      <c r="V3" s="33"/>
      <c r="W3" s="33"/>
      <c r="X3" s="34"/>
      <c r="Y3" s="36"/>
      <c r="Z3" s="33"/>
      <c r="AA3" s="19"/>
      <c r="AB3" s="87">
        <f>J3</f>
        <v>5</v>
      </c>
      <c r="AC3" s="87">
        <f>K3</f>
        <v>30</v>
      </c>
      <c r="AT3" s="37"/>
      <c r="AU3" s="37"/>
      <c r="AY3" s="27">
        <v>14</v>
      </c>
      <c r="BA3" s="26" t="s">
        <v>84</v>
      </c>
      <c r="BB3" s="27">
        <v>55</v>
      </c>
      <c r="BC3" s="27">
        <v>70</v>
      </c>
      <c r="BF3" s="26" t="s">
        <v>85</v>
      </c>
      <c r="BG3" s="27">
        <v>80</v>
      </c>
      <c r="BN3" s="19"/>
      <c r="BO3" s="27">
        <v>12</v>
      </c>
      <c r="BQ3" s="26" t="s">
        <v>97</v>
      </c>
      <c r="BR3" s="27">
        <v>0</v>
      </c>
      <c r="BS3" s="27">
        <v>1</v>
      </c>
    </row>
    <row r="4" spans="1:81" s="45" customFormat="1" ht="15" x14ac:dyDescent="0.25">
      <c r="A4" s="45" t="s">
        <v>14</v>
      </c>
      <c r="B4" s="45" t="s">
        <v>15</v>
      </c>
      <c r="C4" s="45" t="s">
        <v>16</v>
      </c>
      <c r="D4" s="45" t="s">
        <v>17</v>
      </c>
      <c r="E4" s="45" t="s">
        <v>81</v>
      </c>
      <c r="F4" s="45" t="s">
        <v>49</v>
      </c>
      <c r="I4" s="16"/>
      <c r="J4" s="45" t="str">
        <f>"SMA " &amp; J3</f>
        <v>SMA 5</v>
      </c>
      <c r="K4" s="45" t="str">
        <f>"SMA "&amp;K3</f>
        <v>SMA 30</v>
      </c>
      <c r="M4" s="45" t="s">
        <v>18</v>
      </c>
      <c r="N4" s="45" t="s">
        <v>19</v>
      </c>
      <c r="O4" s="45" t="s">
        <v>20</v>
      </c>
      <c r="R4" s="45" t="s">
        <v>22</v>
      </c>
      <c r="S4" s="45" t="s">
        <v>69</v>
      </c>
      <c r="T4" s="45" t="s">
        <v>70</v>
      </c>
      <c r="U4" s="45" t="s">
        <v>49</v>
      </c>
      <c r="V4" s="45" t="s">
        <v>47</v>
      </c>
      <c r="W4" s="45" t="s">
        <v>21</v>
      </c>
      <c r="X4" s="45" t="s">
        <v>48</v>
      </c>
      <c r="Y4" s="45" t="s">
        <v>50</v>
      </c>
      <c r="AA4" s="16"/>
      <c r="AB4" s="45" t="str">
        <f>"EMA "&amp;AB3</f>
        <v>EMA 5</v>
      </c>
      <c r="AC4" s="45" t="str">
        <f>"EMA "&amp;AC3</f>
        <v>EMA 30</v>
      </c>
      <c r="AE4" s="45" t="s">
        <v>18</v>
      </c>
      <c r="AF4" s="45" t="s">
        <v>19</v>
      </c>
      <c r="AG4" s="45" t="s">
        <v>20</v>
      </c>
      <c r="AJ4" s="45" t="s">
        <v>22</v>
      </c>
      <c r="AK4" s="45" t="s">
        <v>69</v>
      </c>
      <c r="AL4" s="45" t="s">
        <v>70</v>
      </c>
      <c r="AM4" s="45" t="s">
        <v>49</v>
      </c>
      <c r="AN4" s="45" t="s">
        <v>47</v>
      </c>
      <c r="AO4" s="45" t="s">
        <v>21</v>
      </c>
      <c r="AP4" s="45" t="s">
        <v>48</v>
      </c>
      <c r="AQ4" s="45" t="s">
        <v>50</v>
      </c>
      <c r="AS4" s="45" t="s">
        <v>30</v>
      </c>
      <c r="AT4" s="45" t="s">
        <v>24</v>
      </c>
      <c r="AU4" s="45" t="s">
        <v>25</v>
      </c>
      <c r="AV4" s="45" t="s">
        <v>26</v>
      </c>
      <c r="AW4" s="45" t="s">
        <v>27</v>
      </c>
      <c r="AX4" s="45" t="s">
        <v>28</v>
      </c>
      <c r="AY4" s="45" t="str">
        <f>"RSI "&amp;$AY$3</f>
        <v>RSI 14</v>
      </c>
      <c r="BA4" s="45" t="s">
        <v>18</v>
      </c>
      <c r="BB4" s="45" t="s">
        <v>19</v>
      </c>
      <c r="BC4" s="45" t="s">
        <v>20</v>
      </c>
      <c r="BF4" s="45" t="s">
        <v>22</v>
      </c>
      <c r="BG4" s="45" t="s">
        <v>69</v>
      </c>
      <c r="BH4" s="45" t="s">
        <v>70</v>
      </c>
      <c r="BI4" s="45" t="s">
        <v>49</v>
      </c>
      <c r="BJ4" s="45" t="s">
        <v>47</v>
      </c>
      <c r="BK4" s="45" t="s">
        <v>21</v>
      </c>
      <c r="BL4" s="45" t="s">
        <v>48</v>
      </c>
      <c r="BM4" s="45" t="s">
        <v>50</v>
      </c>
      <c r="BN4" s="16"/>
      <c r="BO4" s="45" t="str">
        <f>"ROC "&amp;$BO$3</f>
        <v>ROC 12</v>
      </c>
      <c r="BQ4" s="45" t="s">
        <v>18</v>
      </c>
      <c r="BR4" s="45" t="s">
        <v>19</v>
      </c>
      <c r="BS4" s="45" t="s">
        <v>20</v>
      </c>
      <c r="BV4" s="45" t="s">
        <v>22</v>
      </c>
      <c r="BW4" s="45" t="s">
        <v>69</v>
      </c>
      <c r="BX4" s="45" t="s">
        <v>70</v>
      </c>
      <c r="BY4" s="45" t="s">
        <v>49</v>
      </c>
      <c r="BZ4" s="45" t="s">
        <v>47</v>
      </c>
      <c r="CA4" s="45" t="s">
        <v>21</v>
      </c>
      <c r="CB4" s="45" t="s">
        <v>48</v>
      </c>
      <c r="CC4" s="45" t="s">
        <v>50</v>
      </c>
    </row>
    <row r="5" spans="1:81" s="58" customFormat="1" x14ac:dyDescent="0.25">
      <c r="A5" s="54">
        <v>44606</v>
      </c>
      <c r="B5" s="55">
        <v>15.7</v>
      </c>
      <c r="C5" s="55">
        <v>15.933999999999999</v>
      </c>
      <c r="D5" s="55">
        <v>15.6</v>
      </c>
      <c r="E5" s="55">
        <v>15.875999999999999</v>
      </c>
      <c r="F5" s="56">
        <f t="shared" ref="F5:F68" si="0">E5/E6-1</f>
        <v>-2.6848046269954962E-2</v>
      </c>
      <c r="G5" s="57"/>
      <c r="H5" s="56"/>
      <c r="I5" s="17"/>
      <c r="J5" s="55">
        <f ca="1">AVERAGE(E5:OFFSET(E5,$J$3-1,0))</f>
        <v>16.247599999999998</v>
      </c>
      <c r="K5" s="55">
        <f ca="1">AVERAGE(E5:OFFSET(E5,$K$3-1,0))</f>
        <v>15.658600033333334</v>
      </c>
      <c r="M5" s="58">
        <f t="shared" ref="M5:M68" ca="1" si="1">IF(AND(J6&lt;K6,J5&gt;K5,V5&lt;&gt;0),1,0)</f>
        <v>0</v>
      </c>
      <c r="N5" s="58">
        <f t="shared" ref="N5:N68" ca="1" si="2">IF(AND(O6=1,AND(J6&gt;K6,J5&lt;K5)),1,0)</f>
        <v>0</v>
      </c>
      <c r="O5" s="58">
        <f t="shared" ref="O5:O68" ca="1" si="3">IF(O6-N5&lt;0,0,M5+O6-N5)</f>
        <v>1</v>
      </c>
      <c r="P5" s="58">
        <f t="shared" ref="P5:P68" ca="1" si="4">IF(M5=1,0,P6+1)</f>
        <v>33</v>
      </c>
      <c r="R5" s="56">
        <f t="shared" ref="R5:R68" ca="1" si="5">IF(O6=0,0,IF(N5&gt;0,E5/OFFSET(E5,P5,0)-1,0))</f>
        <v>0</v>
      </c>
      <c r="S5" s="55">
        <f t="shared" ref="S5:S68" ca="1" si="6">IF(O6=0,0,IF(N5&gt;0,(E5-OFFSET(E5,P5,0))*$F$3,0))</f>
        <v>0</v>
      </c>
      <c r="T5" s="55">
        <f t="shared" ref="T5:T68" ca="1" si="7">IF(M5+O5=2,V5/($E5*$F$3),IF(M5+O5=1,T6,0))</f>
        <v>365.55376375676917</v>
      </c>
      <c r="U5" s="56">
        <f ca="1">IF(O6=0,0,$E5/$E6-1)</f>
        <v>-2.6848046269954962E-2</v>
      </c>
      <c r="V5" s="55">
        <f ca="1">V6*(1+U5)</f>
        <v>5803.5315534024694</v>
      </c>
      <c r="W5" s="55">
        <f t="shared" ref="W5:W68" ca="1" si="8">T6*S5</f>
        <v>0</v>
      </c>
      <c r="X5" s="55">
        <f ca="1">V5-MAX(V5:$V$258)</f>
        <v>-200.32346253870855</v>
      </c>
      <c r="Y5" s="56">
        <f ca="1">(V5-MAX(V5:$V$258))/MAX(V5:$V$258)</f>
        <v>-3.3365806137359795E-2</v>
      </c>
      <c r="Z5" s="56"/>
      <c r="AA5" s="17"/>
      <c r="AB5" s="55">
        <f ca="1">E5*(2/($AB$3+1))+IF(AB6=0,AVERAGE(E6:OFFSET(E6,$AB$3-1,0))*(1-(2/($AB$3+1))),AB6*(1-(2/($AB$3+1))))</f>
        <v>16.117222670814492</v>
      </c>
      <c r="AC5" s="59">
        <f ca="1">E5*(2/($AC$3+1))+IF(AC6=0,AVERAGE(E6:OFFSET(E6,$AC$3-1,0))*(1-(2/($AC$3+1))),AC6*(1-(2/($AC$3+1))))</f>
        <v>15.591403077714356</v>
      </c>
      <c r="AE5" s="58">
        <f ca="1">IF(AND(AB6&lt;AC6,AB5&gt;AC5,AN5&lt;&gt;0),1,0)</f>
        <v>0</v>
      </c>
      <c r="AF5" s="58">
        <f t="shared" ref="AF5:AF68" ca="1" si="9">IF(AND(AG6=1,AND(AB6&gt;AC6,AB5&lt;AC5)),1,0)</f>
        <v>0</v>
      </c>
      <c r="AG5" s="58">
        <f t="shared" ref="AG5:AG68" ca="1" si="10">IF(AG6-AF5&lt;0,0,AE5+AG6-AF5)</f>
        <v>1</v>
      </c>
      <c r="AH5" s="58">
        <f t="shared" ref="AH5:AH68" ca="1" si="11">IF(AE5=1,0,AH6+1)</f>
        <v>34</v>
      </c>
      <c r="AJ5" s="56">
        <f t="shared" ref="AJ5:AJ68" ca="1" si="12">IF(AG6=0,0,IF(AF5&gt;0,E5/OFFSET(E5,AH5,0)-1,0))</f>
        <v>0</v>
      </c>
      <c r="AK5" s="55">
        <f t="shared" ref="AK5:AK68" ca="1" si="13">IF(AG6=0,0,IF(AF5&gt;0,$F$3*(E5-OFFSET(E5,AH5,0)),0))</f>
        <v>0</v>
      </c>
      <c r="AL5" s="55">
        <f t="shared" ref="AL5:AL68" ca="1" si="14">IF(AE5+AG5=2,AN5/($E5*$F$3),IF(AE5+AG5=1,AL6,0))</f>
        <v>366.56817691799063</v>
      </c>
      <c r="AM5" s="56">
        <f ca="1">IF(AG6=0,0,$E5/$E6-1)</f>
        <v>-2.6848046269954962E-2</v>
      </c>
      <c r="AN5" s="55">
        <f ca="1">AN6*(1+AM5)</f>
        <v>5819.6363767500216</v>
      </c>
      <c r="AO5" s="55">
        <f ca="1">AL6*AK5</f>
        <v>0</v>
      </c>
      <c r="AP5" s="55">
        <f ca="1">AN5-MAX(AN5:$AN$258)</f>
        <v>-200.87936095105852</v>
      </c>
      <c r="AQ5" s="56">
        <f ca="1">(AN5-MAX(AN5:$AN$258))/MAX(AN5:$AN$258)</f>
        <v>-3.3365806137359892E-2</v>
      </c>
      <c r="AS5" s="55">
        <f>E5-E6</f>
        <v>-0.43799899999999958</v>
      </c>
      <c r="AT5" s="55">
        <f>IF(AS5&gt;0,AS5,0)</f>
        <v>0</v>
      </c>
      <c r="AU5" s="55">
        <f>ABS(IF(AS5&lt;0,AS5,0))</f>
        <v>0.43799899999999958</v>
      </c>
      <c r="AV5" s="55">
        <f ca="1">IF(AV6=0,AVERAGE(AT5:OFFSET(AT5,$AY$3-1,0)),(AV6*($AY$3-1)+AT5)/$AY$3)</f>
        <v>0.10824726099878312</v>
      </c>
      <c r="AW5" s="55">
        <f ca="1">IF(AW6=0,AVERAGE(AU5:OFFSET(AU5,$AY$3-1,0)),(AW6*($AY$3-1)+AU5)/$AY$3)</f>
        <v>9.043317686077644E-2</v>
      </c>
      <c r="AX5" s="55">
        <f ca="1">AV5/AW5</f>
        <v>1.1969861588013413</v>
      </c>
      <c r="AY5" s="55">
        <f ca="1">100-100/(AX5+1)</f>
        <v>54.48309967753314</v>
      </c>
      <c r="BA5" s="58">
        <f ca="1">IF(AND(AND(AB6&lt;AC6,AB5&gt;AC5),AND(AY5&gt;$BB$3,AY5&lt;$BC$3),BJ5&lt;&gt;0),1,0)</f>
        <v>0</v>
      </c>
      <c r="BB5" s="58">
        <f ca="1">IF(AND(BC6=1,OR(AND(AB6&gt;AC6,AB5&lt;AC5),AND(AY5&gt;$BG$3,AY6&gt;$BG$3))),1,0)</f>
        <v>0</v>
      </c>
      <c r="BC5" s="58">
        <f ca="1">IF(BC6-BB5&lt;0,0,BA5+BC6-BB5)</f>
        <v>1</v>
      </c>
      <c r="BD5" s="58">
        <f t="shared" ref="BD5:BD68" ca="1" si="15">IF(BA5=1,0,BD6+1)</f>
        <v>34</v>
      </c>
      <c r="BF5" s="56">
        <f t="shared" ref="BF5:BF68" ca="1" si="16">IF(BC6=0,0,IF(BB5&gt;0,E5/OFFSET(E5,BD5,0)-1,0))</f>
        <v>0</v>
      </c>
      <c r="BG5" s="75">
        <f ca="1">IF(BC6=0,0,IF(BB5&gt;0,$F$3*(E5-OFFSET(E5,BD5,0)),0))</f>
        <v>0</v>
      </c>
      <c r="BH5" s="55">
        <f ca="1">IF(BA5+BC5=2,BJ5/($E5*$F$3),IF(BA5+BC5=1,BH6,0))</f>
        <v>359.4639357438341</v>
      </c>
      <c r="BI5" s="56">
        <f t="shared" ref="BI5:BI68" ca="1" si="17">IF(BC6=0,0,$E5/$E6-1)</f>
        <v>-2.6848046269954962E-2</v>
      </c>
      <c r="BJ5" s="55">
        <f ca="1">BJ6*(1+BI5)</f>
        <v>5706.8494438691132</v>
      </c>
      <c r="BK5" s="76">
        <f ca="1">BH6*BG5</f>
        <v>0</v>
      </c>
      <c r="BL5" s="55">
        <f ca="1">BJ5-MAX(BJ5:$BJ$258)</f>
        <v>-196.98623678762124</v>
      </c>
      <c r="BM5" s="56">
        <f ca="1">(BJ5-MAX(BJ5:$BJ$258))/MAX(BJ5:$BJ$258)</f>
        <v>-3.3365806137359968E-2</v>
      </c>
      <c r="BN5" s="17"/>
      <c r="BO5" s="55">
        <f ca="1">(E5/OFFSET(E5,$BO$3,0)-1)*100</f>
        <v>1.7170681701691448</v>
      </c>
      <c r="BQ5" s="58">
        <f ca="1">IF(AND(AND(AB6&lt;AC6,AB5&gt;AC5),AND(BO5&gt;$BR$3),BZ5&lt;&gt;0),1,0)</f>
        <v>0</v>
      </c>
      <c r="BR5" s="58">
        <f ca="1">IF(AND(BS6=1,OR(AND(AB6&gt;AC6,AB5&lt;AC5),AND(BO5&lt;BO6,BO6&lt;BO7,BO7&lt;BO8))),1,0)</f>
        <v>0</v>
      </c>
      <c r="BS5" s="58">
        <f ca="1">IF(BS6-BR5&lt;0,0,BQ5+BS6-BR5)</f>
        <v>0</v>
      </c>
      <c r="BT5" s="58">
        <f t="shared" ref="BT5:BT68" ca="1" si="18">IF(BQ5=1,0,BT6+1)</f>
        <v>34</v>
      </c>
      <c r="BV5" s="56">
        <f ca="1">IF(BS6=0,0,IF(BR5&gt;0,E5/OFFSET(E5,BT5,0)-1,0))</f>
        <v>0</v>
      </c>
      <c r="BW5" s="76">
        <f ca="1">IF(BS6=0,0,IF(BR5&gt;0,$F$3*(E5-OFFSET(E5,BT5,0)),0))</f>
        <v>0</v>
      </c>
      <c r="BX5" s="55">
        <f ca="1">IF(BQ5+BS5=2,BZ5/($E5*$F$3),IF(BQ5+BS5=1,BX6,0))</f>
        <v>0</v>
      </c>
      <c r="BY5" s="56">
        <f ca="1">IF(BS6=0,0,$E5/$E6-1)</f>
        <v>0</v>
      </c>
      <c r="BZ5" s="55">
        <f ca="1">BZ6*(1+BY5)</f>
        <v>5939.9115861167074</v>
      </c>
      <c r="CA5" s="76">
        <f ca="1">BX6*BW5</f>
        <v>0</v>
      </c>
      <c r="CB5" s="55">
        <f ca="1">BZ5-MAX($BZ5:BZ$258)</f>
        <v>0</v>
      </c>
      <c r="CC5" s="56">
        <f ca="1">(BZ5-MAX($BZ5:BZ$258))/MAX($BZ5:BZ$258)</f>
        <v>0</v>
      </c>
    </row>
    <row r="6" spans="1:81" s="58" customFormat="1" x14ac:dyDescent="0.25">
      <c r="A6" s="54">
        <v>44603</v>
      </c>
      <c r="B6" s="55">
        <v>16.268000000000001</v>
      </c>
      <c r="C6" s="55">
        <v>16.353999999999999</v>
      </c>
      <c r="D6" s="55">
        <v>16.149999999999999</v>
      </c>
      <c r="E6" s="55">
        <v>16.313998999999999</v>
      </c>
      <c r="F6" s="56">
        <f t="shared" si="0"/>
        <v>-6.6975767169995537E-3</v>
      </c>
      <c r="G6" s="57"/>
      <c r="H6" s="56"/>
      <c r="I6" s="17"/>
      <c r="J6" s="55">
        <f ca="1">AVERAGE(E6:OFFSET(E6,$J$3-1,0))</f>
        <v>16.264400000000002</v>
      </c>
      <c r="K6" s="55">
        <f ca="1">AVERAGE(E6:OFFSET(E6,$K$3-1,0))</f>
        <v>15.620933366666668</v>
      </c>
      <c r="M6" s="58">
        <f t="shared" ca="1" si="1"/>
        <v>0</v>
      </c>
      <c r="N6" s="58">
        <f t="shared" ca="1" si="2"/>
        <v>0</v>
      </c>
      <c r="O6" s="58">
        <f t="shared" ca="1" si="3"/>
        <v>1</v>
      </c>
      <c r="P6" s="58">
        <f t="shared" ca="1" si="4"/>
        <v>32</v>
      </c>
      <c r="R6" s="56">
        <f t="shared" ca="1" si="5"/>
        <v>0</v>
      </c>
      <c r="S6" s="55">
        <f t="shared" ca="1" si="6"/>
        <v>0</v>
      </c>
      <c r="T6" s="55">
        <f t="shared" ca="1" si="7"/>
        <v>365.55376375676917</v>
      </c>
      <c r="U6" s="56">
        <f t="shared" ref="U6:U68" ca="1" si="19">IF(O7=0,0,$E6/$E7-1)</f>
        <v>-6.6975767169995537E-3</v>
      </c>
      <c r="V6" s="55">
        <f t="shared" ref="V6:V69" ca="1" si="20">V7*(1+U6)</f>
        <v>5963.6437363741697</v>
      </c>
      <c r="W6" s="55">
        <f t="shared" ca="1" si="8"/>
        <v>0</v>
      </c>
      <c r="X6" s="55">
        <f ca="1">V6-MAX(V6:$V$258)</f>
        <v>-40.211279567008205</v>
      </c>
      <c r="Y6" s="56">
        <f ca="1">(V6-MAX(V6:$V$258))/MAX(V6:$V$258)</f>
        <v>-6.6975767169994852E-3</v>
      </c>
      <c r="Z6" s="56"/>
      <c r="AA6" s="17"/>
      <c r="AB6" s="55">
        <f ca="1">E6*(2/($AB$3+1))+IF(AB7=0,AVERAGE(E7:OFFSET(E7,$AB$3-1,0))*(1-(2/($AB$3+1))),AB7*(1-(2/($AB$3+1))))</f>
        <v>16.237834006221739</v>
      </c>
      <c r="AC6" s="59">
        <f ca="1">E6*(2/($AC$3+1))+IF(AC7=0,AVERAGE(E7:OFFSET(E7,$AC$3-1,0))*(1-(2/($AC$3+1))),AC7*(1-(2/($AC$3+1))))</f>
        <v>15.57177570376362</v>
      </c>
      <c r="AE6" s="58">
        <f t="shared" ref="AE6:AE69" ca="1" si="21">IF(AND(AB7&lt;AC7,AB6&gt;AC6,AN6&lt;&gt;0),1,0)</f>
        <v>0</v>
      </c>
      <c r="AF6" s="58">
        <f t="shared" ca="1" si="9"/>
        <v>0</v>
      </c>
      <c r="AG6" s="58">
        <f t="shared" ca="1" si="10"/>
        <v>1</v>
      </c>
      <c r="AH6" s="58">
        <f t="shared" ca="1" si="11"/>
        <v>33</v>
      </c>
      <c r="AJ6" s="56">
        <f t="shared" ca="1" si="12"/>
        <v>0</v>
      </c>
      <c r="AK6" s="55">
        <f t="shared" ca="1" si="13"/>
        <v>0</v>
      </c>
      <c r="AL6" s="55">
        <f t="shared" ca="1" si="14"/>
        <v>366.56817691799063</v>
      </c>
      <c r="AM6" s="56">
        <f t="shared" ref="AM6:AM68" ca="1" si="22">IF(AG7=0,0,$E6/$E7-1)</f>
        <v>-6.6975767169995537E-3</v>
      </c>
      <c r="AN6" s="55">
        <f t="shared" ref="AN6:AN68" ca="1" si="23">AN7*(1+AM6)</f>
        <v>5980.192871671924</v>
      </c>
      <c r="AO6" s="55">
        <f t="shared" ref="AO6:AO68" ca="1" si="24">AL7*AK6</f>
        <v>0</v>
      </c>
      <c r="AP6" s="55">
        <f ca="1">AN6-MAX(AN6:$AN$258)</f>
        <v>-40.322866029156103</v>
      </c>
      <c r="AQ6" s="56">
        <f ca="1">(AN6-MAX(AN6:$AN$258))/MAX(AN6:$AN$258)</f>
        <v>-6.6975767169995468E-3</v>
      </c>
      <c r="AS6" s="55">
        <f t="shared" ref="AS6:AS69" si="25">E6-E7</f>
        <v>-0.11000100000000046</v>
      </c>
      <c r="AT6" s="55">
        <f t="shared" ref="AT6:AT69" si="26">IF(AS6&gt;0,AS6,0)</f>
        <v>0</v>
      </c>
      <c r="AU6" s="55">
        <f t="shared" ref="AU6:AU69" si="27">ABS(IF(AS6&lt;0,AS6,0))</f>
        <v>0.11000100000000046</v>
      </c>
      <c r="AV6" s="55">
        <f ca="1">IF(AV7=0,AVERAGE(AT6:OFFSET(AT6,$AY$3-1,0)),(AV7*($AY$3-1)+AT6)/$AY$3)</f>
        <v>0.1165739733833049</v>
      </c>
      <c r="AW6" s="55">
        <f ca="1">IF(AW7=0,AVERAGE(AU6:OFFSET(AU6,$AY$3-1,0)),(AW7*($AY$3-1)+AU6)/$AY$3)</f>
        <v>6.3697344311605425E-2</v>
      </c>
      <c r="AX6" s="55">
        <f t="shared" ref="AX6:AX69" ca="1" si="28">AV6/AW6</f>
        <v>1.8301229767606739</v>
      </c>
      <c r="AY6" s="55">
        <f t="shared" ref="AY6:AY69" ca="1" si="29">100-100/(AX6+1)</f>
        <v>64.665846388605047</v>
      </c>
      <c r="BA6" s="58">
        <f t="shared" ref="BA6:BA69" ca="1" si="30">IF(AND(AND(AB7&lt;AC7,AB6&gt;AC6),AND(AY6&gt;$BB$3,AY6&lt;$BC$3),BJ6&lt;&gt;0),1,0)</f>
        <v>0</v>
      </c>
      <c r="BB6" s="58">
        <f t="shared" ref="BB6:BB69" ca="1" si="31">IF(AND(BC7=1,OR(AND(AB7&gt;AC7,AB6&lt;AC6),AND(AY6&gt;$BG$3,AY7&gt;$BG$3))),1,0)</f>
        <v>0</v>
      </c>
      <c r="BC6" s="58">
        <f ca="1">IF(BC7-BB6&lt;0,0,BA6+BC7-BB6)</f>
        <v>1</v>
      </c>
      <c r="BD6" s="58">
        <f t="shared" ca="1" si="15"/>
        <v>33</v>
      </c>
      <c r="BF6" s="56">
        <f t="shared" ca="1" si="16"/>
        <v>0</v>
      </c>
      <c r="BG6" s="75">
        <f t="shared" ref="BG6:BG68" ca="1" si="32">IF(BC7=0,0,IF(BB6&gt;0,$F$3*(E6-OFFSET(E6,BD6,0)),0))</f>
        <v>0</v>
      </c>
      <c r="BH6" s="55">
        <f ca="1">IF(BA6+BC6=2,BJ6/($E6*$F$3),IF(BA6+BC6=1,BH7,0))</f>
        <v>359.4639357438341</v>
      </c>
      <c r="BI6" s="56">
        <f t="shared" ca="1" si="17"/>
        <v>-6.6975767169995537E-3</v>
      </c>
      <c r="BJ6" s="55">
        <f ca="1">BJ7*(1+BI6)</f>
        <v>5864.2942882609768</v>
      </c>
      <c r="BK6" s="76">
        <f ca="1">BH7*BG6</f>
        <v>0</v>
      </c>
      <c r="BL6" s="55">
        <f ca="1">BJ6-MAX(BJ6:$BJ$258)</f>
        <v>-39.541392395757612</v>
      </c>
      <c r="BM6" s="56">
        <f ca="1">(BJ6-MAX(BJ6:$BJ$258))/MAX(BJ6:$BJ$258)</f>
        <v>-6.6975767169995294E-3</v>
      </c>
      <c r="BN6" s="17"/>
      <c r="BO6" s="55">
        <f t="shared" ref="BO6:BO69" ca="1" si="33">(E6/OFFSET(E6,$BO$3,0)-1)*100</f>
        <v>6.0728153446033772</v>
      </c>
      <c r="BQ6" s="58">
        <f ca="1">IF(AND(AND(AB7&lt;AC7,AB6&gt;AC6),AND(BO6&gt;$BR$3),BZ6&lt;&gt;0),1,0)</f>
        <v>0</v>
      </c>
      <c r="BR6" s="58">
        <f t="shared" ref="BR6:BR69" ca="1" si="34">IF(AND(BS7=1,OR(AND(AB7&gt;AC7,AB6&lt;AC6),AND(BO6&lt;BO7,BO7&lt;BO8,BO8&lt;BO9))),1,0)</f>
        <v>0</v>
      </c>
      <c r="BS6" s="58">
        <f ca="1">IF(BS7-BR6&lt;0,0,BQ6+BS7-BR6)</f>
        <v>0</v>
      </c>
      <c r="BT6" s="58">
        <f t="shared" ca="1" si="18"/>
        <v>33</v>
      </c>
      <c r="BV6" s="56">
        <f t="shared" ref="BV6:BV69" ca="1" si="35">IF(BS7=0,0,IF(BR6&gt;0,E6/OFFSET(E6,BT6,0)-1,0))</f>
        <v>0</v>
      </c>
      <c r="BW6" s="76">
        <f ca="1">IF(BS7=0,0,IF(BR6&gt;0,$F$3*(E6-OFFSET(E6,BT6,0)),0))</f>
        <v>0</v>
      </c>
      <c r="BX6" s="55">
        <f ca="1">IF(BQ6+BS6=2,BZ6/($E6*$F$3),IF(BQ6+BS6=1,BX7,0))</f>
        <v>0</v>
      </c>
      <c r="BY6" s="56">
        <f ca="1">IF(BS7=0,0,$E6/$E7-1)</f>
        <v>0</v>
      </c>
      <c r="BZ6" s="55">
        <f ca="1">BZ7*(1+BY6)</f>
        <v>5939.9115861167074</v>
      </c>
      <c r="CA6" s="76">
        <f t="shared" ref="CA6:CA63" ca="1" si="36">BX7*BW6</f>
        <v>0</v>
      </c>
      <c r="CB6" s="55">
        <f ca="1">BZ6-MAX($BZ6:BZ$258)</f>
        <v>0</v>
      </c>
      <c r="CC6" s="56">
        <f ca="1">(BZ6-MAX($BZ6:BZ$258))/MAX($BZ6:BZ$258)</f>
        <v>0</v>
      </c>
    </row>
    <row r="7" spans="1:81" s="58" customFormat="1" x14ac:dyDescent="0.25">
      <c r="A7" s="54">
        <v>44602</v>
      </c>
      <c r="B7" s="55">
        <v>16.393999000000001</v>
      </c>
      <c r="C7" s="55">
        <v>16.510000000000002</v>
      </c>
      <c r="D7" s="55">
        <v>16.350000000000001</v>
      </c>
      <c r="E7" s="55">
        <v>16.423999999999999</v>
      </c>
      <c r="F7" s="56">
        <f t="shared" si="0"/>
        <v>2.4413450658358204E-3</v>
      </c>
      <c r="G7" s="57"/>
      <c r="H7" s="56"/>
      <c r="I7" s="17"/>
      <c r="J7" s="55">
        <f ca="1">AVERAGE(E7:OFFSET(E7,$J$3-1,0))</f>
        <v>16.150000200000001</v>
      </c>
      <c r="K7" s="55">
        <f ca="1">AVERAGE(E7:OFFSET(E7,$K$3-1,0))</f>
        <v>15.563200066666667</v>
      </c>
      <c r="M7" s="58">
        <f t="shared" ca="1" si="1"/>
        <v>0</v>
      </c>
      <c r="N7" s="58">
        <f t="shared" ca="1" si="2"/>
        <v>0</v>
      </c>
      <c r="O7" s="58">
        <f t="shared" ca="1" si="3"/>
        <v>1</v>
      </c>
      <c r="P7" s="58">
        <f t="shared" ca="1" si="4"/>
        <v>31</v>
      </c>
      <c r="R7" s="56">
        <f t="shared" ca="1" si="5"/>
        <v>0</v>
      </c>
      <c r="S7" s="55">
        <f t="shared" ca="1" si="6"/>
        <v>0</v>
      </c>
      <c r="T7" s="55">
        <f t="shared" ca="1" si="7"/>
        <v>365.55376375676917</v>
      </c>
      <c r="U7" s="56">
        <f t="shared" ca="1" si="19"/>
        <v>2.4413450658358204E-3</v>
      </c>
      <c r="V7" s="55">
        <f t="shared" ca="1" si="20"/>
        <v>6003.855015941178</v>
      </c>
      <c r="W7" s="55">
        <f t="shared" ca="1" si="8"/>
        <v>0</v>
      </c>
      <c r="X7" s="55">
        <f ca="1">V7-MAX(V7:$V$258)</f>
        <v>0</v>
      </c>
      <c r="Y7" s="56">
        <f ca="1">(V7-MAX(V7:$V$258))/MAX(V7:$V$258)</f>
        <v>0</v>
      </c>
      <c r="Z7" s="56"/>
      <c r="AA7" s="17"/>
      <c r="AB7" s="55">
        <f ca="1">E7*(2/($AB$3+1))+IF(AB8=0,AVERAGE(E8:OFFSET(E8,$AB$3-1,0))*(1-(2/($AB$3+1))),AB8*(1-(2/($AB$3+1))))</f>
        <v>16.199751509332607</v>
      </c>
      <c r="AC7" s="59">
        <f ca="1">E7*(2/($AC$3+1))+IF(AC8=0,AVERAGE(E8:OFFSET(E8,$AC$3-1,0))*(1-(2/($AC$3+1))),AC8*(1-(2/($AC$3+1))))</f>
        <v>15.520587890230077</v>
      </c>
      <c r="AE7" s="58">
        <f t="shared" ca="1" si="21"/>
        <v>0</v>
      </c>
      <c r="AF7" s="58">
        <f t="shared" ca="1" si="9"/>
        <v>0</v>
      </c>
      <c r="AG7" s="58">
        <f t="shared" ca="1" si="10"/>
        <v>1</v>
      </c>
      <c r="AH7" s="58">
        <f t="shared" ca="1" si="11"/>
        <v>32</v>
      </c>
      <c r="AJ7" s="56">
        <f t="shared" ca="1" si="12"/>
        <v>0</v>
      </c>
      <c r="AK7" s="55">
        <f t="shared" ca="1" si="13"/>
        <v>0</v>
      </c>
      <c r="AL7" s="55">
        <f t="shared" ca="1" si="14"/>
        <v>366.56817691799063</v>
      </c>
      <c r="AM7" s="56">
        <f t="shared" ca="1" si="22"/>
        <v>2.4413450658358204E-3</v>
      </c>
      <c r="AN7" s="55">
        <f t="shared" ca="1" si="23"/>
        <v>6020.5157377010801</v>
      </c>
      <c r="AO7" s="55">
        <f t="shared" ca="1" si="24"/>
        <v>0</v>
      </c>
      <c r="AP7" s="55">
        <f ca="1">AN7-MAX(AN7:$AN$258)</f>
        <v>0</v>
      </c>
      <c r="AQ7" s="56">
        <f ca="1">(AN7-MAX(AN7:$AN$258))/MAX(AN7:$AN$258)</f>
        <v>0</v>
      </c>
      <c r="AS7" s="55">
        <f t="shared" si="25"/>
        <v>3.9998999999998119E-2</v>
      </c>
      <c r="AT7" s="55">
        <f t="shared" si="26"/>
        <v>3.9998999999998119E-2</v>
      </c>
      <c r="AU7" s="55">
        <f t="shared" si="27"/>
        <v>0</v>
      </c>
      <c r="AV7" s="55">
        <f ca="1">IF(AV8=0,AVERAGE(AT7:OFFSET(AT7,$AY$3-1,0)),(AV8*($AY$3-1)+AT7)/$AY$3)</f>
        <v>0.12554120210509759</v>
      </c>
      <c r="AW7" s="55">
        <f ca="1">IF(AW8=0,AVERAGE(AU7:OFFSET(AU7,$AY$3-1,0)),(AW8*($AY$3-1)+AU7)/$AY$3)</f>
        <v>6.0135524643267338E-2</v>
      </c>
      <c r="AX7" s="55">
        <f t="shared" ca="1" si="28"/>
        <v>2.0876379286590785</v>
      </c>
      <c r="AY7" s="55">
        <f t="shared" ca="1" si="29"/>
        <v>67.612782874632998</v>
      </c>
      <c r="BA7" s="58">
        <f t="shared" ca="1" si="30"/>
        <v>0</v>
      </c>
      <c r="BB7" s="58">
        <f t="shared" ca="1" si="31"/>
        <v>0</v>
      </c>
      <c r="BC7" s="58">
        <f t="shared" ref="BC7:BC70" ca="1" si="37">IF(BC8-BB7&lt;0,0,BA7+BC8-BB7)</f>
        <v>1</v>
      </c>
      <c r="BD7" s="58">
        <f t="shared" ca="1" si="15"/>
        <v>32</v>
      </c>
      <c r="BF7" s="56">
        <f t="shared" ca="1" si="16"/>
        <v>0</v>
      </c>
      <c r="BG7" s="75">
        <f t="shared" ca="1" si="32"/>
        <v>0</v>
      </c>
      <c r="BH7" s="55">
        <f t="shared" ref="BH7:BH68" ca="1" si="38">IF(BA7+BC7=2,BJ7/($E7*$F$3),IF(BA7+BC7=1,BH8,0))</f>
        <v>359.4639357438341</v>
      </c>
      <c r="BI7" s="56">
        <f t="shared" ca="1" si="17"/>
        <v>2.4413450658358204E-3</v>
      </c>
      <c r="BJ7" s="55">
        <f t="shared" ref="BJ7:BJ70" ca="1" si="39">BJ8*(1+BI7)</f>
        <v>5903.8356806567344</v>
      </c>
      <c r="BK7" s="76">
        <f t="shared" ref="BK7:BK69" ca="1" si="40">BH8*BG7</f>
        <v>0</v>
      </c>
      <c r="BL7" s="55">
        <f ca="1">BJ7-MAX(BJ7:$BJ$258)</f>
        <v>0</v>
      </c>
      <c r="BM7" s="56">
        <f ca="1">(BJ7-MAX(BJ7:$BJ$258))/MAX(BJ7:$BJ$258)</f>
        <v>0</v>
      </c>
      <c r="BN7" s="17"/>
      <c r="BO7" s="55">
        <f t="shared" ca="1" si="33"/>
        <v>9.9183509570338622</v>
      </c>
      <c r="BQ7" s="58">
        <f t="shared" ref="BQ7:BQ69" ca="1" si="41">IF(AND(AND(AB8&lt;AC8,AB7&gt;AC7),AND(BO7&gt;$BR$3),BZ7&lt;&gt;0),1,0)</f>
        <v>0</v>
      </c>
      <c r="BR7" s="58">
        <f ca="1">IF(AND(BS8=1,OR(AND(AB8&gt;AC8,AB7&lt;AC7),AND(BO7&lt;BO8,BO8&lt;BO9,BO9&lt;BO10))),1,0)</f>
        <v>0</v>
      </c>
      <c r="BS7" s="58">
        <f ca="1">IF(BS8-BR7&lt;0,0,BQ7+BS8-BR7)</f>
        <v>0</v>
      </c>
      <c r="BT7" s="58">
        <f t="shared" ca="1" si="18"/>
        <v>32</v>
      </c>
      <c r="BV7" s="56">
        <f ca="1">IF(BS8=0,0,IF(BR7&gt;0,E7/OFFSET(E7,BT7,0)-1,0))</f>
        <v>0</v>
      </c>
      <c r="BW7" s="76">
        <f ca="1">IF(BS8=0,0,IF(BR7&gt;0,$F$3*(E7-OFFSET(E7,BT7,0)),0))</f>
        <v>0</v>
      </c>
      <c r="BX7" s="55">
        <f ca="1">IF(BQ7+BS7=2,BZ7/($E7*$F$3),IF(BQ7+BS7=1,BX8,0))</f>
        <v>0</v>
      </c>
      <c r="BY7" s="56">
        <f ca="1">IF(BS8=0,0,$E7/$E8-1)</f>
        <v>0</v>
      </c>
      <c r="BZ7" s="55">
        <f ca="1">BZ8*(1+BY7)</f>
        <v>5939.9115861167074</v>
      </c>
      <c r="CA7" s="76">
        <f t="shared" ca="1" si="36"/>
        <v>0</v>
      </c>
      <c r="CB7" s="55">
        <f ca="1">BZ7-MAX($BZ7:BZ$258)</f>
        <v>0</v>
      </c>
      <c r="CC7" s="56">
        <f ca="1">(BZ7-MAX($BZ7:BZ$258))/MAX($BZ7:BZ$258)</f>
        <v>0</v>
      </c>
    </row>
    <row r="8" spans="1:81" s="58" customFormat="1" x14ac:dyDescent="0.25">
      <c r="A8" s="54">
        <v>44601</v>
      </c>
      <c r="B8" s="55">
        <v>16.209999</v>
      </c>
      <c r="C8" s="55">
        <v>16.403998999999999</v>
      </c>
      <c r="D8" s="55">
        <v>16.129999000000002</v>
      </c>
      <c r="E8" s="55">
        <v>16.384001000000001</v>
      </c>
      <c r="F8" s="56">
        <f t="shared" si="0"/>
        <v>8.8670566502464521E-3</v>
      </c>
      <c r="G8" s="57"/>
      <c r="H8" s="56"/>
      <c r="I8" s="17"/>
      <c r="J8" s="55">
        <f ca="1">AVERAGE(E8:OFFSET(E8,$J$3-1,0))</f>
        <v>16.038400200000002</v>
      </c>
      <c r="K8" s="55">
        <f ca="1">AVERAGE(E8:OFFSET(E8,$K$3-1,0))</f>
        <v>15.500666733333336</v>
      </c>
      <c r="M8" s="58">
        <f t="shared" ca="1" si="1"/>
        <v>0</v>
      </c>
      <c r="N8" s="58">
        <f t="shared" ca="1" si="2"/>
        <v>0</v>
      </c>
      <c r="O8" s="58">
        <f t="shared" ca="1" si="3"/>
        <v>1</v>
      </c>
      <c r="P8" s="58">
        <f t="shared" ca="1" si="4"/>
        <v>30</v>
      </c>
      <c r="R8" s="56">
        <f t="shared" ca="1" si="5"/>
        <v>0</v>
      </c>
      <c r="S8" s="55">
        <f t="shared" ca="1" si="6"/>
        <v>0</v>
      </c>
      <c r="T8" s="55">
        <f t="shared" ca="1" si="7"/>
        <v>365.55376375676917</v>
      </c>
      <c r="U8" s="56">
        <f t="shared" ca="1" si="19"/>
        <v>8.8670566502464521E-3</v>
      </c>
      <c r="V8" s="55">
        <f t="shared" ca="1" si="20"/>
        <v>5989.233230944671</v>
      </c>
      <c r="W8" s="55">
        <f t="shared" ca="1" si="8"/>
        <v>0</v>
      </c>
      <c r="X8" s="55">
        <f ca="1">V8-MAX(V8:$V$258)</f>
        <v>0</v>
      </c>
      <c r="Y8" s="56">
        <f ca="1">(V8-MAX(V8:$V$258))/MAX(V8:$V$258)</f>
        <v>0</v>
      </c>
      <c r="Z8" s="56"/>
      <c r="AA8" s="17"/>
      <c r="AB8" s="55">
        <f ca="1">E8*(2/($AB$3+1))+IF(AB9=0,AVERAGE(E9:OFFSET(E9,$AB$3-1,0))*(1-(2/($AB$3+1))),AB9*(1-(2/($AB$3+1))))</f>
        <v>16.087627263998911</v>
      </c>
      <c r="AC8" s="59">
        <f ca="1">E8*(2/($AC$3+1))+IF(AC9=0,AVERAGE(E9:OFFSET(E9,$AC$3-1,0))*(1-(2/($AC$3+1))),AC9*(1-(2/($AC$3+1))))</f>
        <v>15.458283606797668</v>
      </c>
      <c r="AE8" s="58">
        <f t="shared" ca="1" si="21"/>
        <v>0</v>
      </c>
      <c r="AF8" s="58">
        <f t="shared" ca="1" si="9"/>
        <v>0</v>
      </c>
      <c r="AG8" s="58">
        <f t="shared" ca="1" si="10"/>
        <v>1</v>
      </c>
      <c r="AH8" s="58">
        <f t="shared" ca="1" si="11"/>
        <v>31</v>
      </c>
      <c r="AJ8" s="56">
        <f t="shared" ca="1" si="12"/>
        <v>0</v>
      </c>
      <c r="AK8" s="55">
        <f t="shared" ca="1" si="13"/>
        <v>0</v>
      </c>
      <c r="AL8" s="55">
        <f t="shared" ca="1" si="14"/>
        <v>366.56817691799063</v>
      </c>
      <c r="AM8" s="56">
        <f t="shared" ca="1" si="22"/>
        <v>8.8670566502464521E-3</v>
      </c>
      <c r="AN8" s="55">
        <f t="shared" ca="1" si="23"/>
        <v>6005.8533771925377</v>
      </c>
      <c r="AO8" s="55">
        <f t="shared" ca="1" si="24"/>
        <v>0</v>
      </c>
      <c r="AP8" s="55">
        <f ca="1">AN8-MAX(AN8:$AN$258)</f>
        <v>0</v>
      </c>
      <c r="AQ8" s="56">
        <f ca="1">(AN8-MAX(AN8:$AN$258))/MAX(AN8:$AN$258)</f>
        <v>0</v>
      </c>
      <c r="AS8" s="55">
        <f t="shared" si="25"/>
        <v>0.14400100000000293</v>
      </c>
      <c r="AT8" s="55">
        <f t="shared" si="26"/>
        <v>0.14400100000000293</v>
      </c>
      <c r="AU8" s="55">
        <f t="shared" si="27"/>
        <v>0</v>
      </c>
      <c r="AV8" s="55">
        <f ca="1">IF(AV9=0,AVERAGE(AT8:OFFSET(AT8,$AY$3-1,0)),(AV9*($AY$3-1)+AT8)/$AY$3)</f>
        <v>0.13212137149779754</v>
      </c>
      <c r="AW8" s="55">
        <f ca="1">IF(AW9=0,AVERAGE(AU8:OFFSET(AU8,$AY$3-1,0)),(AW9*($AY$3-1)+AU8)/$AY$3)</f>
        <v>6.4761334231210985E-2</v>
      </c>
      <c r="AX8" s="55">
        <f t="shared" ca="1" si="28"/>
        <v>2.0401273856727178</v>
      </c>
      <c r="AY8" s="55">
        <f t="shared" ca="1" si="29"/>
        <v>67.106641494276715</v>
      </c>
      <c r="BA8" s="58">
        <f t="shared" ca="1" si="30"/>
        <v>0</v>
      </c>
      <c r="BB8" s="58">
        <f t="shared" ca="1" si="31"/>
        <v>0</v>
      </c>
      <c r="BC8" s="58">
        <f t="shared" ca="1" si="37"/>
        <v>1</v>
      </c>
      <c r="BD8" s="58">
        <f t="shared" ca="1" si="15"/>
        <v>31</v>
      </c>
      <c r="BF8" s="56">
        <f t="shared" ca="1" si="16"/>
        <v>0</v>
      </c>
      <c r="BG8" s="75">
        <f t="shared" ca="1" si="32"/>
        <v>0</v>
      </c>
      <c r="BH8" s="55">
        <f t="shared" ca="1" si="38"/>
        <v>359.4639357438341</v>
      </c>
      <c r="BI8" s="56">
        <f t="shared" ca="1" si="17"/>
        <v>8.8670566502464521E-3</v>
      </c>
      <c r="BJ8" s="55">
        <f t="shared" ca="1" si="39"/>
        <v>5889.4574826909175</v>
      </c>
      <c r="BK8" s="76">
        <f t="shared" ca="1" si="40"/>
        <v>0</v>
      </c>
      <c r="BL8" s="55">
        <f ca="1">BJ8-MAX(BJ8:$BJ$258)</f>
        <v>0</v>
      </c>
      <c r="BM8" s="56">
        <f ca="1">(BJ8-MAX(BJ8:$BJ$258))/MAX(BJ8:$BJ$258)</f>
        <v>0</v>
      </c>
      <c r="BN8" s="17"/>
      <c r="BO8" s="55">
        <f t="shared" ca="1" si="33"/>
        <v>12.697764479295648</v>
      </c>
      <c r="BQ8" s="58">
        <f t="shared" ca="1" si="41"/>
        <v>0</v>
      </c>
      <c r="BR8" s="58">
        <f t="shared" ca="1" si="34"/>
        <v>0</v>
      </c>
      <c r="BS8" s="58">
        <f t="shared" ref="BS8:BS70" ca="1" si="42">IF(BS9-BR8&lt;0,0,BQ8+BS9-BR8)</f>
        <v>0</v>
      </c>
      <c r="BT8" s="58">
        <f t="shared" ca="1" si="18"/>
        <v>31</v>
      </c>
      <c r="BV8" s="56">
        <f t="shared" ca="1" si="35"/>
        <v>0</v>
      </c>
      <c r="BW8" s="76">
        <f t="shared" ref="BW8:BW69" ca="1" si="43">IF(BS9=0,0,IF(BR8&gt;0,$F$3*(E8-OFFSET(E8,BT8,0)),0))</f>
        <v>0</v>
      </c>
      <c r="BX8" s="55">
        <f t="shared" ref="BX8:BX70" ca="1" si="44">IF(BQ8+BS8=2,BZ8/($E8*$F$3),IF(BQ8+BS8=1,BX9,0))</f>
        <v>0</v>
      </c>
      <c r="BY8" s="56">
        <f ca="1">IF(BS9=0,0,$E8/$E9-1)</f>
        <v>0</v>
      </c>
      <c r="BZ8" s="55">
        <f t="shared" ref="BZ8:BZ23" ca="1" si="45">BZ9*(1+BY8)</f>
        <v>5939.9115861167074</v>
      </c>
      <c r="CA8" s="76">
        <f t="shared" ca="1" si="36"/>
        <v>0</v>
      </c>
      <c r="CB8" s="55">
        <f ca="1">BZ8-MAX($BZ8:BZ$258)</f>
        <v>0</v>
      </c>
      <c r="CC8" s="56">
        <f ca="1">(BZ8-MAX($BZ8:BZ$258))/MAX($BZ8:BZ$258)</f>
        <v>0</v>
      </c>
    </row>
    <row r="9" spans="1:81" s="58" customFormat="1" x14ac:dyDescent="0.25">
      <c r="A9" s="54">
        <v>44600</v>
      </c>
      <c r="B9" s="55">
        <v>15.986000000000001</v>
      </c>
      <c r="C9" s="55">
        <v>16.294001000000002</v>
      </c>
      <c r="D9" s="55">
        <v>15.984</v>
      </c>
      <c r="E9" s="55">
        <v>16.239999999999998</v>
      </c>
      <c r="F9" s="56">
        <f t="shared" si="0"/>
        <v>1.754385964912264E-2</v>
      </c>
      <c r="G9" s="57"/>
      <c r="H9" s="56"/>
      <c r="I9" s="17"/>
      <c r="J9" s="55">
        <f ca="1">AVERAGE(E9:OFFSET(E9,$J$3-1,0))</f>
        <v>15.924000000000001</v>
      </c>
      <c r="K9" s="55">
        <f ca="1">AVERAGE(E9:OFFSET(E9,$K$3-1,0))</f>
        <v>15.441333366666667</v>
      </c>
      <c r="M9" s="58">
        <f t="shared" ca="1" si="1"/>
        <v>0</v>
      </c>
      <c r="N9" s="58">
        <f t="shared" ca="1" si="2"/>
        <v>0</v>
      </c>
      <c r="O9" s="58">
        <f t="shared" ca="1" si="3"/>
        <v>1</v>
      </c>
      <c r="P9" s="58">
        <f t="shared" ca="1" si="4"/>
        <v>29</v>
      </c>
      <c r="R9" s="56">
        <f t="shared" ca="1" si="5"/>
        <v>0</v>
      </c>
      <c r="S9" s="55">
        <f t="shared" ca="1" si="6"/>
        <v>0</v>
      </c>
      <c r="T9" s="55">
        <f t="shared" ca="1" si="7"/>
        <v>365.55376375676917</v>
      </c>
      <c r="U9" s="56">
        <f t="shared" ca="1" si="19"/>
        <v>1.754385964912264E-2</v>
      </c>
      <c r="V9" s="55">
        <f t="shared" ca="1" si="20"/>
        <v>5936.5931234099316</v>
      </c>
      <c r="W9" s="55">
        <f t="shared" ca="1" si="8"/>
        <v>0</v>
      </c>
      <c r="X9" s="55">
        <f ca="1">V9-MAX(V9:$V$258)</f>
        <v>0</v>
      </c>
      <c r="Y9" s="56">
        <f ca="1">(V9-MAX(V9:$V$258))/MAX(V9:$V$258)</f>
        <v>0</v>
      </c>
      <c r="Z9" s="56"/>
      <c r="AA9" s="17"/>
      <c r="AB9" s="55">
        <f ca="1">E9*(2/($AB$3+1))+IF(AB10=0,AVERAGE(E10:OFFSET(E10,$AB$3-1,0))*(1-(2/($AB$3+1))),AB10*(1-(2/($AB$3+1))))</f>
        <v>15.939440395998364</v>
      </c>
      <c r="AC9" s="59">
        <f ca="1">E9*(2/($AC$3+1))+IF(AC10=0,AVERAGE(E10:OFFSET(E10,$AC$3-1,0))*(1-(2/($AC$3+1))),AC10*(1-(2/($AC$3+1))))</f>
        <v>15.394441027956129</v>
      </c>
      <c r="AE9" s="58">
        <f t="shared" ca="1" si="21"/>
        <v>0</v>
      </c>
      <c r="AF9" s="58">
        <f t="shared" ca="1" si="9"/>
        <v>0</v>
      </c>
      <c r="AG9" s="58">
        <f t="shared" ca="1" si="10"/>
        <v>1</v>
      </c>
      <c r="AH9" s="58">
        <f t="shared" ca="1" si="11"/>
        <v>30</v>
      </c>
      <c r="AJ9" s="56">
        <f t="shared" ca="1" si="12"/>
        <v>0</v>
      </c>
      <c r="AK9" s="55">
        <f t="shared" ca="1" si="13"/>
        <v>0</v>
      </c>
      <c r="AL9" s="55">
        <f t="shared" ca="1" si="14"/>
        <v>366.56817691799063</v>
      </c>
      <c r="AM9" s="56">
        <f t="shared" ca="1" si="22"/>
        <v>1.754385964912264E-2</v>
      </c>
      <c r="AN9" s="55">
        <f t="shared" ca="1" si="23"/>
        <v>5953.0671931481693</v>
      </c>
      <c r="AO9" s="55">
        <f t="shared" ca="1" si="24"/>
        <v>0</v>
      </c>
      <c r="AP9" s="55">
        <f ca="1">AN9-MAX(AN9:$AN$258)</f>
        <v>0</v>
      </c>
      <c r="AQ9" s="56">
        <f ca="1">(AN9-MAX(AN9:$AN$258))/MAX(AN9:$AN$258)</f>
        <v>0</v>
      </c>
      <c r="AS9" s="55">
        <f t="shared" si="25"/>
        <v>0.27999999999999758</v>
      </c>
      <c r="AT9" s="55">
        <f t="shared" si="26"/>
        <v>0.27999999999999758</v>
      </c>
      <c r="AU9" s="55">
        <f t="shared" si="27"/>
        <v>0</v>
      </c>
      <c r="AV9" s="55">
        <f ca="1">IF(AV10=0,AVERAGE(AT9:OFFSET(AT9,$AY$3-1,0)),(AV10*($AY$3-1)+AT9)/$AY$3)</f>
        <v>0.13120755392070482</v>
      </c>
      <c r="AW9" s="55">
        <f ca="1">IF(AW10=0,AVERAGE(AU9:OFFSET(AU9,$AY$3-1,0)),(AW10*($AY$3-1)+AU9)/$AY$3)</f>
        <v>6.9742975325919526E-2</v>
      </c>
      <c r="AX9" s="55">
        <f t="shared" ca="1" si="28"/>
        <v>1.881301354115622</v>
      </c>
      <c r="AY9" s="55">
        <f t="shared" ca="1" si="29"/>
        <v>65.293460242483491</v>
      </c>
      <c r="BA9" s="58">
        <f t="shared" ca="1" si="30"/>
        <v>0</v>
      </c>
      <c r="BB9" s="58">
        <f t="shared" ca="1" si="31"/>
        <v>0</v>
      </c>
      <c r="BC9" s="58">
        <f t="shared" ca="1" si="37"/>
        <v>1</v>
      </c>
      <c r="BD9" s="58">
        <f t="shared" ca="1" si="15"/>
        <v>30</v>
      </c>
      <c r="BF9" s="56">
        <f t="shared" ca="1" si="16"/>
        <v>0</v>
      </c>
      <c r="BG9" s="75">
        <f t="shared" ca="1" si="32"/>
        <v>0</v>
      </c>
      <c r="BH9" s="55">
        <f t="shared" ca="1" si="38"/>
        <v>359.4639357438341</v>
      </c>
      <c r="BI9" s="56">
        <f t="shared" ca="1" si="17"/>
        <v>1.754385964912264E-2</v>
      </c>
      <c r="BJ9" s="55">
        <f t="shared" ca="1" si="39"/>
        <v>5837.6943164798686</v>
      </c>
      <c r="BK9" s="76">
        <f t="shared" ca="1" si="40"/>
        <v>0</v>
      </c>
      <c r="BL9" s="55">
        <f ca="1">BJ9-MAX(BJ9:$BJ$258)</f>
        <v>0</v>
      </c>
      <c r="BM9" s="56">
        <f ca="1">(BJ9-MAX(BJ9:$BJ$258))/MAX(BJ9:$BJ$258)</f>
        <v>0</v>
      </c>
      <c r="BN9" s="17"/>
      <c r="BO9" s="55">
        <f t="shared" ca="1" si="33"/>
        <v>7.2371896460644347</v>
      </c>
      <c r="BQ9" s="58">
        <f t="shared" ca="1" si="41"/>
        <v>0</v>
      </c>
      <c r="BR9" s="58">
        <f t="shared" ca="1" si="34"/>
        <v>0</v>
      </c>
      <c r="BS9" s="58">
        <f t="shared" ca="1" si="42"/>
        <v>0</v>
      </c>
      <c r="BT9" s="58">
        <f t="shared" ca="1" si="18"/>
        <v>30</v>
      </c>
      <c r="BV9" s="56">
        <f t="shared" ca="1" si="35"/>
        <v>0</v>
      </c>
      <c r="BW9" s="76">
        <f ca="1">IF(BS10=0,0,IF(BR9&gt;0,$F$3*(E9-OFFSET(E9,BT9,0)),0))</f>
        <v>0</v>
      </c>
      <c r="BX9" s="55">
        <f ca="1">IF(BQ9+BS9=2,BZ9/($E9*$F$3),IF(BQ9+BS9=1,BX10,0))</f>
        <v>0</v>
      </c>
      <c r="BY9" s="56">
        <f t="shared" ref="BY9:BY69" ca="1" si="46">IF(BS10=0,0,$E9/$E10-1)</f>
        <v>0</v>
      </c>
      <c r="BZ9" s="55">
        <f t="shared" ca="1" si="45"/>
        <v>5939.9115861167074</v>
      </c>
      <c r="CA9" s="76">
        <f t="shared" ca="1" si="36"/>
        <v>0</v>
      </c>
      <c r="CB9" s="55">
        <f ca="1">BZ9-MAX($BZ9:BZ$258)</f>
        <v>0</v>
      </c>
      <c r="CC9" s="56">
        <f ca="1">(BZ9-MAX($BZ9:BZ$258))/MAX($BZ9:BZ$258)</f>
        <v>0</v>
      </c>
    </row>
    <row r="10" spans="1:81" s="58" customFormat="1" x14ac:dyDescent="0.25">
      <c r="A10" s="54">
        <v>44599</v>
      </c>
      <c r="B10" s="55">
        <v>15.88</v>
      </c>
      <c r="C10" s="55">
        <v>15.981999999999999</v>
      </c>
      <c r="D10" s="55">
        <v>15.65</v>
      </c>
      <c r="E10" s="55">
        <v>15.96</v>
      </c>
      <c r="F10" s="56">
        <f t="shared" si="0"/>
        <v>1.3848303900393821E-2</v>
      </c>
      <c r="G10" s="57"/>
      <c r="H10" s="56"/>
      <c r="I10" s="17"/>
      <c r="J10" s="55">
        <f ca="1">AVERAGE(E10:OFFSET(E10,$J$3-1,0))</f>
        <v>15.8268</v>
      </c>
      <c r="K10" s="55">
        <f ca="1">AVERAGE(E10:OFFSET(E10,$K$3-1,0))</f>
        <v>15.383533366666665</v>
      </c>
      <c r="M10" s="58">
        <f t="shared" ca="1" si="1"/>
        <v>0</v>
      </c>
      <c r="N10" s="58">
        <f t="shared" ca="1" si="2"/>
        <v>0</v>
      </c>
      <c r="O10" s="58">
        <f t="shared" ca="1" si="3"/>
        <v>1</v>
      </c>
      <c r="P10" s="58">
        <f t="shared" ca="1" si="4"/>
        <v>28</v>
      </c>
      <c r="R10" s="56">
        <f t="shared" ca="1" si="5"/>
        <v>0</v>
      </c>
      <c r="S10" s="55">
        <f t="shared" ca="1" si="6"/>
        <v>0</v>
      </c>
      <c r="T10" s="55">
        <f t="shared" ca="1" si="7"/>
        <v>365.55376375676917</v>
      </c>
      <c r="U10" s="56">
        <f t="shared" ca="1" si="19"/>
        <v>1.3848303900393821E-2</v>
      </c>
      <c r="V10" s="55">
        <f t="shared" ca="1" si="20"/>
        <v>5834.2380695580368</v>
      </c>
      <c r="W10" s="55">
        <f t="shared" ca="1" si="8"/>
        <v>0</v>
      </c>
      <c r="X10" s="55">
        <f ca="1">V10-MAX(V10:$V$258)</f>
        <v>-38.748698958217574</v>
      </c>
      <c r="Y10" s="56">
        <f ca="1">(V10-MAX(V10:$V$258))/MAX(V10:$V$258)</f>
        <v>-6.5977841404207703E-3</v>
      </c>
      <c r="Z10" s="56"/>
      <c r="AA10" s="17"/>
      <c r="AB10" s="55">
        <f ca="1">E10*(2/($AB$3+1))+IF(AB11=0,AVERAGE(E11:OFFSET(E11,$AB$3-1,0))*(1-(2/($AB$3+1))),AB11*(1-(2/($AB$3+1))))</f>
        <v>15.789160593997545</v>
      </c>
      <c r="AC10" s="59">
        <f ca="1">E10*(2/($AC$3+1))+IF(AC11=0,AVERAGE(E11:OFFSET(E11,$AC$3-1,0))*(1-(2/($AC$3+1))),AC11*(1-(2/($AC$3+1))))</f>
        <v>15.336126616091034</v>
      </c>
      <c r="AE10" s="58">
        <f t="shared" ca="1" si="21"/>
        <v>0</v>
      </c>
      <c r="AF10" s="58">
        <f t="shared" ca="1" si="9"/>
        <v>0</v>
      </c>
      <c r="AG10" s="58">
        <f t="shared" ca="1" si="10"/>
        <v>1</v>
      </c>
      <c r="AH10" s="58">
        <f t="shared" ca="1" si="11"/>
        <v>29</v>
      </c>
      <c r="AJ10" s="56">
        <f t="shared" ca="1" si="12"/>
        <v>0</v>
      </c>
      <c r="AK10" s="55">
        <f t="shared" ca="1" si="13"/>
        <v>0</v>
      </c>
      <c r="AL10" s="55">
        <f t="shared" ca="1" si="14"/>
        <v>366.56817691799063</v>
      </c>
      <c r="AM10" s="56">
        <f t="shared" ca="1" si="22"/>
        <v>1.3848303900393821E-2</v>
      </c>
      <c r="AN10" s="55">
        <f t="shared" ca="1" si="23"/>
        <v>5850.4281036111324</v>
      </c>
      <c r="AO10" s="55">
        <f t="shared" ca="1" si="24"/>
        <v>0</v>
      </c>
      <c r="AP10" s="55">
        <f ca="1">AN10-MAX(AN10:$AN$258)</f>
        <v>-38.856226753306146</v>
      </c>
      <c r="AQ10" s="56">
        <f ca="1">(AN10-MAX(AN10:$AN$258))/MAX(AN10:$AN$258)</f>
        <v>-6.5977841404206167E-3</v>
      </c>
      <c r="AS10" s="55">
        <f t="shared" si="25"/>
        <v>0.21799999999999997</v>
      </c>
      <c r="AT10" s="55">
        <f t="shared" si="26"/>
        <v>0.21799999999999997</v>
      </c>
      <c r="AU10" s="55">
        <f t="shared" si="27"/>
        <v>0</v>
      </c>
      <c r="AV10" s="55">
        <f ca="1">IF(AV11=0,AVERAGE(AT10:OFFSET(AT10,$AY$3-1,0)),(AV11*($AY$3-1)+AT10)/$AY$3)</f>
        <v>0.1197619811453746</v>
      </c>
      <c r="AW10" s="55">
        <f ca="1">IF(AW11=0,AVERAGE(AU10:OFFSET(AU10,$AY$3-1,0)),(AW11*($AY$3-1)+AU10)/$AY$3)</f>
        <v>7.5107819581759494E-2</v>
      </c>
      <c r="AX10" s="55">
        <f t="shared" ca="1" si="28"/>
        <v>1.5945341219099871</v>
      </c>
      <c r="AY10" s="55">
        <f t="shared" ca="1" si="29"/>
        <v>61.457435014813299</v>
      </c>
      <c r="BA10" s="58">
        <f t="shared" ca="1" si="30"/>
        <v>0</v>
      </c>
      <c r="BB10" s="58">
        <f t="shared" ca="1" si="31"/>
        <v>0</v>
      </c>
      <c r="BC10" s="58">
        <f t="shared" ca="1" si="37"/>
        <v>1</v>
      </c>
      <c r="BD10" s="58">
        <f t="shared" ca="1" si="15"/>
        <v>29</v>
      </c>
      <c r="BF10" s="56">
        <f t="shared" ca="1" si="16"/>
        <v>0</v>
      </c>
      <c r="BG10" s="75">
        <f t="shared" ca="1" si="32"/>
        <v>0</v>
      </c>
      <c r="BH10" s="55">
        <f t="shared" ca="1" si="38"/>
        <v>359.4639357438341</v>
      </c>
      <c r="BI10" s="56">
        <f t="shared" ca="1" si="17"/>
        <v>1.3848303900393821E-2</v>
      </c>
      <c r="BJ10" s="55">
        <f t="shared" ca="1" si="39"/>
        <v>5737.0444144715957</v>
      </c>
      <c r="BK10" s="76">
        <f t="shared" ca="1" si="40"/>
        <v>0</v>
      </c>
      <c r="BL10" s="55">
        <f ca="1">BJ10-MAX(BJ10:$BJ$258)</f>
        <v>-38.103177188843802</v>
      </c>
      <c r="BM10" s="56">
        <f ca="1">(BJ10-MAX(BJ10:$BJ$258))/MAX(BJ10:$BJ$258)</f>
        <v>-6.5977841404203106E-3</v>
      </c>
      <c r="BN10" s="17"/>
      <c r="BO10" s="55">
        <f t="shared" ca="1" si="33"/>
        <v>3.1407522295463508</v>
      </c>
      <c r="BQ10" s="58">
        <f t="shared" ca="1" si="41"/>
        <v>0</v>
      </c>
      <c r="BR10" s="58">
        <f t="shared" ca="1" si="34"/>
        <v>0</v>
      </c>
      <c r="BS10" s="58">
        <f t="shared" ca="1" si="42"/>
        <v>0</v>
      </c>
      <c r="BT10" s="58">
        <f t="shared" ca="1" si="18"/>
        <v>29</v>
      </c>
      <c r="BV10" s="56">
        <f t="shared" ca="1" si="35"/>
        <v>0</v>
      </c>
      <c r="BW10" s="76">
        <f t="shared" ca="1" si="43"/>
        <v>0</v>
      </c>
      <c r="BX10" s="55">
        <f t="shared" ca="1" si="44"/>
        <v>0</v>
      </c>
      <c r="BY10" s="56">
        <f t="shared" ca="1" si="46"/>
        <v>0</v>
      </c>
      <c r="BZ10" s="55">
        <f t="shared" ca="1" si="45"/>
        <v>5939.9115861167074</v>
      </c>
      <c r="CA10" s="76">
        <f t="shared" ca="1" si="36"/>
        <v>0</v>
      </c>
      <c r="CB10" s="55">
        <f ca="1">BZ10-MAX($BZ10:BZ$258)</f>
        <v>0</v>
      </c>
      <c r="CC10" s="56">
        <f ca="1">(BZ10-MAX($BZ10:BZ$258))/MAX($BZ10:BZ$258)</f>
        <v>0</v>
      </c>
    </row>
    <row r="11" spans="1:81" s="58" customFormat="1" x14ac:dyDescent="0.25">
      <c r="A11" s="54">
        <v>44596</v>
      </c>
      <c r="B11" s="55">
        <v>15.976000000000001</v>
      </c>
      <c r="C11" s="55">
        <v>16</v>
      </c>
      <c r="D11" s="55">
        <v>15.618</v>
      </c>
      <c r="E11" s="55">
        <v>15.742000000000001</v>
      </c>
      <c r="F11" s="56">
        <f t="shared" si="0"/>
        <v>-7.815454430858404E-3</v>
      </c>
      <c r="G11" s="57"/>
      <c r="H11" s="56"/>
      <c r="I11" s="17"/>
      <c r="J11" s="55">
        <f ca="1">AVERAGE(E11:OFFSET(E11,$J$3-1,0))</f>
        <v>15.7112</v>
      </c>
      <c r="K11" s="55">
        <f ca="1">AVERAGE(E11:OFFSET(E11,$K$3-1,0))</f>
        <v>15.332066699999997</v>
      </c>
      <c r="M11" s="58">
        <f t="shared" ca="1" si="1"/>
        <v>0</v>
      </c>
      <c r="N11" s="58">
        <f t="shared" ca="1" si="2"/>
        <v>0</v>
      </c>
      <c r="O11" s="58">
        <f t="shared" ca="1" si="3"/>
        <v>1</v>
      </c>
      <c r="P11" s="58">
        <f t="shared" ca="1" si="4"/>
        <v>27</v>
      </c>
      <c r="R11" s="56">
        <f t="shared" ca="1" si="5"/>
        <v>0</v>
      </c>
      <c r="S11" s="55">
        <f t="shared" ca="1" si="6"/>
        <v>0</v>
      </c>
      <c r="T11" s="55">
        <f t="shared" ca="1" si="7"/>
        <v>365.55376375676917</v>
      </c>
      <c r="U11" s="56">
        <f t="shared" ca="1" si="19"/>
        <v>-7.815454430858404E-3</v>
      </c>
      <c r="V11" s="55">
        <f t="shared" ca="1" si="20"/>
        <v>5754.5473490590612</v>
      </c>
      <c r="W11" s="55">
        <f t="shared" ca="1" si="8"/>
        <v>0</v>
      </c>
      <c r="X11" s="55">
        <f ca="1">V11-MAX(V11:$V$258)</f>
        <v>-118.43941945719325</v>
      </c>
      <c r="Y11" s="56">
        <f ca="1">(V11-MAX(V11:$V$258))/MAX(V11:$V$258)</f>
        <v>-2.0166811900908757E-2</v>
      </c>
      <c r="Z11" s="56"/>
      <c r="AA11" s="17"/>
      <c r="AB11" s="55">
        <f ca="1">E11*(2/($AB$3+1))+IF(AB12=0,AVERAGE(E12:OFFSET(E12,$AB$3-1,0))*(1-(2/($AB$3+1))),AB12*(1-(2/($AB$3+1))))</f>
        <v>15.703740890996315</v>
      </c>
      <c r="AC11" s="59">
        <f ca="1">E11*(2/($AC$3+1))+IF(AC12=0,AVERAGE(E12:OFFSET(E12,$AC$3-1,0))*(1-(2/($AC$3+1))),AC12*(1-(2/($AC$3+1))))</f>
        <v>15.293100865476623</v>
      </c>
      <c r="AE11" s="58">
        <f t="shared" ca="1" si="21"/>
        <v>0</v>
      </c>
      <c r="AF11" s="58">
        <f t="shared" ca="1" si="9"/>
        <v>0</v>
      </c>
      <c r="AG11" s="58">
        <f t="shared" ca="1" si="10"/>
        <v>1</v>
      </c>
      <c r="AH11" s="58">
        <f t="shared" ca="1" si="11"/>
        <v>28</v>
      </c>
      <c r="AJ11" s="56">
        <f t="shared" ca="1" si="12"/>
        <v>0</v>
      </c>
      <c r="AK11" s="55">
        <f t="shared" ca="1" si="13"/>
        <v>0</v>
      </c>
      <c r="AL11" s="55">
        <f t="shared" ca="1" si="14"/>
        <v>366.56817691799063</v>
      </c>
      <c r="AM11" s="56">
        <f t="shared" ca="1" si="22"/>
        <v>-7.815454430858404E-3</v>
      </c>
      <c r="AN11" s="55">
        <f t="shared" ca="1" si="23"/>
        <v>5770.5162410430103</v>
      </c>
      <c r="AO11" s="55">
        <f t="shared" ca="1" si="24"/>
        <v>0</v>
      </c>
      <c r="AP11" s="55">
        <f ca="1">AN11-MAX(AN11:$AN$258)</f>
        <v>-118.76808932142831</v>
      </c>
      <c r="AQ11" s="56">
        <f ca="1">(AN11-MAX(AN11:$AN$258))/MAX(AN11:$AN$258)</f>
        <v>-2.0166811900908636E-2</v>
      </c>
      <c r="AS11" s="55">
        <f t="shared" si="25"/>
        <v>-0.12399999999999878</v>
      </c>
      <c r="AT11" s="55">
        <f t="shared" si="26"/>
        <v>0</v>
      </c>
      <c r="AU11" s="55">
        <f t="shared" si="27"/>
        <v>0.12399999999999878</v>
      </c>
      <c r="AV11" s="55">
        <f ca="1">IF(AV12=0,AVERAGE(AT11:OFFSET(AT11,$AY$3-1,0)),(AV12*($AY$3-1)+AT11)/$AY$3)</f>
        <v>0.11220521046424957</v>
      </c>
      <c r="AW11" s="55">
        <f ca="1">IF(AW12=0,AVERAGE(AU11:OFFSET(AU11,$AY$3-1,0)),(AW12*($AY$3-1)+AU11)/$AY$3)</f>
        <v>8.088534416497177E-2</v>
      </c>
      <c r="AX11" s="55">
        <f t="shared" ca="1" si="28"/>
        <v>1.3872131178102991</v>
      </c>
      <c r="AY11" s="55">
        <f t="shared" ca="1" si="29"/>
        <v>58.110149758339873</v>
      </c>
      <c r="BA11" s="58">
        <f t="shared" ca="1" si="30"/>
        <v>0</v>
      </c>
      <c r="BB11" s="58">
        <f t="shared" ca="1" si="31"/>
        <v>0</v>
      </c>
      <c r="BC11" s="58">
        <f t="shared" ca="1" si="37"/>
        <v>1</v>
      </c>
      <c r="BD11" s="58">
        <f t="shared" ca="1" si="15"/>
        <v>28</v>
      </c>
      <c r="BF11" s="56">
        <f t="shared" ca="1" si="16"/>
        <v>0</v>
      </c>
      <c r="BG11" s="75">
        <f t="shared" ca="1" si="32"/>
        <v>0</v>
      </c>
      <c r="BH11" s="55">
        <f t="shared" ca="1" si="38"/>
        <v>359.4639357438341</v>
      </c>
      <c r="BI11" s="56">
        <f t="shared" ca="1" si="17"/>
        <v>-7.815454430858404E-3</v>
      </c>
      <c r="BJ11" s="55">
        <f t="shared" ca="1" si="39"/>
        <v>5658.6812764794404</v>
      </c>
      <c r="BK11" s="76">
        <f t="shared" ca="1" si="40"/>
        <v>0</v>
      </c>
      <c r="BL11" s="55">
        <f ca="1">BJ11-MAX(BJ11:$BJ$258)</f>
        <v>-116.46631518099912</v>
      </c>
      <c r="BM11" s="56">
        <f ca="1">(BJ11-MAX(BJ11:$BJ$258))/MAX(BJ11:$BJ$258)</f>
        <v>-2.0166811900908205E-2</v>
      </c>
      <c r="BN11" s="17"/>
      <c r="BO11" s="55">
        <f t="shared" ca="1" si="33"/>
        <v>1.3650998068255094</v>
      </c>
      <c r="BQ11" s="58">
        <f t="shared" ca="1" si="41"/>
        <v>0</v>
      </c>
      <c r="BR11" s="58">
        <f t="shared" ca="1" si="34"/>
        <v>0</v>
      </c>
      <c r="BS11" s="58">
        <f t="shared" ca="1" si="42"/>
        <v>0</v>
      </c>
      <c r="BT11" s="58">
        <f t="shared" ca="1" si="18"/>
        <v>28</v>
      </c>
      <c r="BV11" s="56">
        <f t="shared" ca="1" si="35"/>
        <v>0</v>
      </c>
      <c r="BW11" s="76">
        <f t="shared" ca="1" si="43"/>
        <v>0</v>
      </c>
      <c r="BX11" s="55">
        <f t="shared" ca="1" si="44"/>
        <v>0</v>
      </c>
      <c r="BY11" s="56">
        <f t="shared" ca="1" si="46"/>
        <v>0</v>
      </c>
      <c r="BZ11" s="55">
        <f t="shared" ca="1" si="45"/>
        <v>5939.9115861167074</v>
      </c>
      <c r="CA11" s="76">
        <f t="shared" ca="1" si="36"/>
        <v>0</v>
      </c>
      <c r="CB11" s="55">
        <f ca="1">BZ11-MAX($BZ11:BZ$258)</f>
        <v>0</v>
      </c>
      <c r="CC11" s="56">
        <f ca="1">(BZ11-MAX($BZ11:BZ$258))/MAX($BZ11:BZ$258)</f>
        <v>0</v>
      </c>
    </row>
    <row r="12" spans="1:81" s="58" customFormat="1" x14ac:dyDescent="0.25">
      <c r="A12" s="54">
        <v>44595</v>
      </c>
      <c r="B12" s="55">
        <v>15.752000000000001</v>
      </c>
      <c r="C12" s="55">
        <v>15.962</v>
      </c>
      <c r="D12" s="55">
        <v>15.667999999999999</v>
      </c>
      <c r="E12" s="55">
        <v>15.866</v>
      </c>
      <c r="F12" s="56">
        <f t="shared" si="0"/>
        <v>3.4151277510752198E-3</v>
      </c>
      <c r="G12" s="57"/>
      <c r="H12" s="56"/>
      <c r="I12" s="17"/>
      <c r="J12" s="55">
        <f ca="1">AVERAGE(E12:OFFSET(E12,$J$3-1,0))</f>
        <v>15.633599999999998</v>
      </c>
      <c r="K12" s="55">
        <f ca="1">AVERAGE(E12:OFFSET(E12,$K$3-1,0))</f>
        <v>15.2804667</v>
      </c>
      <c r="M12" s="58">
        <f t="shared" ca="1" si="1"/>
        <v>0</v>
      </c>
      <c r="N12" s="58">
        <f t="shared" ca="1" si="2"/>
        <v>0</v>
      </c>
      <c r="O12" s="58">
        <f t="shared" ca="1" si="3"/>
        <v>1</v>
      </c>
      <c r="P12" s="58">
        <f t="shared" ca="1" si="4"/>
        <v>26</v>
      </c>
      <c r="R12" s="56">
        <f t="shared" ca="1" si="5"/>
        <v>0</v>
      </c>
      <c r="S12" s="55">
        <f t="shared" ca="1" si="6"/>
        <v>0</v>
      </c>
      <c r="T12" s="55">
        <f t="shared" ca="1" si="7"/>
        <v>365.55376375676917</v>
      </c>
      <c r="U12" s="56">
        <f t="shared" ca="1" si="19"/>
        <v>3.4151277510752198E-3</v>
      </c>
      <c r="V12" s="55">
        <f t="shared" ca="1" si="20"/>
        <v>5799.8760157649003</v>
      </c>
      <c r="W12" s="55">
        <f t="shared" ca="1" si="8"/>
        <v>0</v>
      </c>
      <c r="X12" s="55">
        <f ca="1">V12-MAX(V12:$V$258)</f>
        <v>-73.110752751354084</v>
      </c>
      <c r="Y12" s="56">
        <f ca="1">(V12-MAX(V12:$V$258))/MAX(V12:$V$258)</f>
        <v>-1.2448649321548653E-2</v>
      </c>
      <c r="Z12" s="56"/>
      <c r="AA12" s="17"/>
      <c r="AB12" s="55">
        <f ca="1">E12*(2/($AB$3+1))+IF(AB13=0,AVERAGE(E13:OFFSET(E13,$AB$3-1,0))*(1-(2/($AB$3+1))),AB13*(1-(2/($AB$3+1))))</f>
        <v>15.68461133649447</v>
      </c>
      <c r="AC12" s="59">
        <f ca="1">E12*(2/($AC$3+1))+IF(AC13=0,AVERAGE(E13:OFFSET(E13,$AC$3-1,0))*(1-(2/($AC$3+1))),AC13*(1-(2/($AC$3+1))))</f>
        <v>15.26214230447501</v>
      </c>
      <c r="AE12" s="58">
        <f t="shared" ca="1" si="21"/>
        <v>0</v>
      </c>
      <c r="AF12" s="58">
        <f t="shared" ca="1" si="9"/>
        <v>0</v>
      </c>
      <c r="AG12" s="58">
        <f t="shared" ca="1" si="10"/>
        <v>1</v>
      </c>
      <c r="AH12" s="58">
        <f t="shared" ca="1" si="11"/>
        <v>27</v>
      </c>
      <c r="AJ12" s="56">
        <f t="shared" ca="1" si="12"/>
        <v>0</v>
      </c>
      <c r="AK12" s="55">
        <f t="shared" ca="1" si="13"/>
        <v>0</v>
      </c>
      <c r="AL12" s="55">
        <f t="shared" ca="1" si="14"/>
        <v>366.56817691799063</v>
      </c>
      <c r="AM12" s="56">
        <f t="shared" ca="1" si="22"/>
        <v>3.4151277510752198E-3</v>
      </c>
      <c r="AN12" s="55">
        <f t="shared" ca="1" si="23"/>
        <v>5815.9706949808406</v>
      </c>
      <c r="AO12" s="55">
        <f t="shared" ca="1" si="24"/>
        <v>0</v>
      </c>
      <c r="AP12" s="55">
        <f ca="1">AN12-MAX(AN12:$AN$258)</f>
        <v>-73.313635383598012</v>
      </c>
      <c r="AQ12" s="56">
        <f ca="1">(AN12-MAX(AN12:$AN$258))/MAX(AN12:$AN$258)</f>
        <v>-1.2448649321548591E-2</v>
      </c>
      <c r="AS12" s="55">
        <f t="shared" si="25"/>
        <v>5.400000000000027E-2</v>
      </c>
      <c r="AT12" s="55">
        <f t="shared" si="26"/>
        <v>5.400000000000027E-2</v>
      </c>
      <c r="AU12" s="55">
        <f t="shared" si="27"/>
        <v>0</v>
      </c>
      <c r="AV12" s="55">
        <f ca="1">IF(AV13=0,AVERAGE(AT12:OFFSET(AT12,$AY$3-1,0)),(AV13*($AY$3-1)+AT12)/$AY$3)</f>
        <v>0.12083638049996107</v>
      </c>
      <c r="AW12" s="55">
        <f ca="1">IF(AW13=0,AVERAGE(AU12:OFFSET(AU12,$AY$3-1,0)),(AW13*($AY$3-1)+AU12)/$AY$3)</f>
        <v>7.7568832177662014E-2</v>
      </c>
      <c r="AX12" s="55">
        <f t="shared" ca="1" si="28"/>
        <v>1.5577955360111646</v>
      </c>
      <c r="AY12" s="55">
        <f t="shared" ca="1" si="29"/>
        <v>60.90383355819435</v>
      </c>
      <c r="BA12" s="58">
        <f t="shared" ca="1" si="30"/>
        <v>0</v>
      </c>
      <c r="BB12" s="58">
        <f t="shared" ca="1" si="31"/>
        <v>0</v>
      </c>
      <c r="BC12" s="58">
        <f t="shared" ca="1" si="37"/>
        <v>1</v>
      </c>
      <c r="BD12" s="58">
        <f t="shared" ca="1" si="15"/>
        <v>27</v>
      </c>
      <c r="BF12" s="56">
        <f t="shared" ca="1" si="16"/>
        <v>0</v>
      </c>
      <c r="BG12" s="75">
        <f t="shared" ca="1" si="32"/>
        <v>0</v>
      </c>
      <c r="BH12" s="55">
        <f t="shared" ca="1" si="38"/>
        <v>359.4639357438341</v>
      </c>
      <c r="BI12" s="56">
        <f t="shared" ca="1" si="17"/>
        <v>3.4151277510752198E-3</v>
      </c>
      <c r="BJ12" s="55">
        <f t="shared" ca="1" si="39"/>
        <v>5703.2548045116755</v>
      </c>
      <c r="BK12" s="76">
        <f t="shared" ca="1" si="40"/>
        <v>0</v>
      </c>
      <c r="BL12" s="55">
        <f ca="1">BJ12-MAX(BJ12:$BJ$258)</f>
        <v>-71.892787148764</v>
      </c>
      <c r="BM12" s="56">
        <f ca="1">(BJ12-MAX(BJ12:$BJ$258))/MAX(BJ12:$BJ$258)</f>
        <v>-1.2448649321548122E-2</v>
      </c>
      <c r="BN12" s="17"/>
      <c r="BO12" s="55">
        <f t="shared" ca="1" si="33"/>
        <v>1.1217335882727886</v>
      </c>
      <c r="BQ12" s="58">
        <f t="shared" ca="1" si="41"/>
        <v>0</v>
      </c>
      <c r="BR12" s="58">
        <f t="shared" ca="1" si="34"/>
        <v>0</v>
      </c>
      <c r="BS12" s="58">
        <f t="shared" ca="1" si="42"/>
        <v>0</v>
      </c>
      <c r="BT12" s="58">
        <f t="shared" ca="1" si="18"/>
        <v>27</v>
      </c>
      <c r="BV12" s="56">
        <f t="shared" ca="1" si="35"/>
        <v>0</v>
      </c>
      <c r="BW12" s="76">
        <f t="shared" ca="1" si="43"/>
        <v>0</v>
      </c>
      <c r="BX12" s="55">
        <f t="shared" ca="1" si="44"/>
        <v>0</v>
      </c>
      <c r="BY12" s="56">
        <f t="shared" ca="1" si="46"/>
        <v>0</v>
      </c>
      <c r="BZ12" s="55">
        <f t="shared" ca="1" si="45"/>
        <v>5939.9115861167074</v>
      </c>
      <c r="CA12" s="76">
        <f t="shared" ca="1" si="36"/>
        <v>0</v>
      </c>
      <c r="CB12" s="55">
        <f ca="1">BZ12-MAX($BZ12:BZ$258)</f>
        <v>0</v>
      </c>
      <c r="CC12" s="56">
        <f ca="1">(BZ12-MAX($BZ12:BZ$258))/MAX($BZ12:BZ$258)</f>
        <v>0</v>
      </c>
    </row>
    <row r="13" spans="1:81" s="58" customFormat="1" x14ac:dyDescent="0.25">
      <c r="A13" s="54">
        <v>44594</v>
      </c>
      <c r="B13" s="55">
        <v>15.788</v>
      </c>
      <c r="C13" s="55">
        <v>15.974</v>
      </c>
      <c r="D13" s="55">
        <v>15.715999999999999</v>
      </c>
      <c r="E13" s="55">
        <v>15.811999999999999</v>
      </c>
      <c r="F13" s="56">
        <f t="shared" si="0"/>
        <v>3.6816046718293194E-3</v>
      </c>
      <c r="G13" s="57"/>
      <c r="H13" s="56"/>
      <c r="I13" s="17"/>
      <c r="J13" s="55">
        <f ca="1">AVERAGE(E13:OFFSET(E13,$J$3-1,0))</f>
        <v>15.581999999999999</v>
      </c>
      <c r="K13" s="55">
        <f ca="1">AVERAGE(E13:OFFSET(E13,$K$3-1,0))</f>
        <v>15.222466699999995</v>
      </c>
      <c r="M13" s="58">
        <f t="shared" ca="1" si="1"/>
        <v>0</v>
      </c>
      <c r="N13" s="58">
        <f t="shared" ca="1" si="2"/>
        <v>0</v>
      </c>
      <c r="O13" s="58">
        <f t="shared" ca="1" si="3"/>
        <v>1</v>
      </c>
      <c r="P13" s="58">
        <f t="shared" ca="1" si="4"/>
        <v>25</v>
      </c>
      <c r="R13" s="56">
        <f t="shared" ca="1" si="5"/>
        <v>0</v>
      </c>
      <c r="S13" s="55">
        <f t="shared" ca="1" si="6"/>
        <v>0</v>
      </c>
      <c r="T13" s="55">
        <f t="shared" ca="1" si="7"/>
        <v>365.55376375676917</v>
      </c>
      <c r="U13" s="56">
        <f t="shared" ca="1" si="19"/>
        <v>3.6816046718293194E-3</v>
      </c>
      <c r="V13" s="55">
        <f t="shared" ca="1" si="20"/>
        <v>5780.1361125220346</v>
      </c>
      <c r="W13" s="55">
        <f t="shared" ca="1" si="8"/>
        <v>0</v>
      </c>
      <c r="X13" s="55">
        <f ca="1">V13-MAX(V13:$V$258)</f>
        <v>-92.850655994219778</v>
      </c>
      <c r="Y13" s="56">
        <f ca="1">(V13-MAX(V13:$V$258))/MAX(V13:$V$258)</f>
        <v>-1.5809784638366804E-2</v>
      </c>
      <c r="Z13" s="56"/>
      <c r="AA13" s="17"/>
      <c r="AB13" s="55">
        <f ca="1">E13*(2/($AB$3+1))+IF(AB14=0,AVERAGE(E14:OFFSET(E14,$AB$3-1,0))*(1-(2/($AB$3+1))),AB14*(1-(2/($AB$3+1))))</f>
        <v>15.593917004741705</v>
      </c>
      <c r="AC13" s="59">
        <f ca="1">E13*(2/($AC$3+1))+IF(AC14=0,AVERAGE(E14:OFFSET(E14,$AC$3-1,0))*(1-(2/($AC$3+1))),AC14*(1-(2/($AC$3+1))))</f>
        <v>15.220496946162939</v>
      </c>
      <c r="AE13" s="58">
        <f t="shared" ca="1" si="21"/>
        <v>0</v>
      </c>
      <c r="AF13" s="58">
        <f t="shared" ca="1" si="9"/>
        <v>0</v>
      </c>
      <c r="AG13" s="58">
        <f t="shared" ca="1" si="10"/>
        <v>1</v>
      </c>
      <c r="AH13" s="58">
        <f t="shared" ca="1" si="11"/>
        <v>26</v>
      </c>
      <c r="AJ13" s="56">
        <f t="shared" ca="1" si="12"/>
        <v>0</v>
      </c>
      <c r="AK13" s="55">
        <f t="shared" ca="1" si="13"/>
        <v>0</v>
      </c>
      <c r="AL13" s="55">
        <f t="shared" ca="1" si="14"/>
        <v>366.56817691799063</v>
      </c>
      <c r="AM13" s="56">
        <f t="shared" ca="1" si="22"/>
        <v>3.6816046718293194E-3</v>
      </c>
      <c r="AN13" s="55">
        <f t="shared" ca="1" si="23"/>
        <v>5796.1760134272681</v>
      </c>
      <c r="AO13" s="55">
        <f t="shared" ca="1" si="24"/>
        <v>0</v>
      </c>
      <c r="AP13" s="55">
        <f ca="1">AN13-MAX(AN13:$AN$258)</f>
        <v>-93.108316937170457</v>
      </c>
      <c r="AQ13" s="56">
        <f ca="1">(AN13-MAX(AN13:$AN$258))/MAX(AN13:$AN$258)</f>
        <v>-1.5809784638366877E-2</v>
      </c>
      <c r="AS13" s="55">
        <f t="shared" si="25"/>
        <v>5.7999999999999829E-2</v>
      </c>
      <c r="AT13" s="55">
        <f t="shared" si="26"/>
        <v>5.7999999999999829E-2</v>
      </c>
      <c r="AU13" s="55">
        <f t="shared" si="27"/>
        <v>0</v>
      </c>
      <c r="AV13" s="55">
        <f ca="1">IF(AV14=0,AVERAGE(AT13:OFFSET(AT13,$AY$3-1,0)),(AV14*($AY$3-1)+AT13)/$AY$3)</f>
        <v>0.12597764053841959</v>
      </c>
      <c r="AW13" s="55">
        <f ca="1">IF(AW14=0,AVERAGE(AU13:OFFSET(AU13,$AY$3-1,0)),(AW14*($AY$3-1)+AU13)/$AY$3)</f>
        <v>8.353566542209756E-2</v>
      </c>
      <c r="AX13" s="55">
        <f t="shared" ca="1" si="28"/>
        <v>1.5080701147452034</v>
      </c>
      <c r="AY13" s="55">
        <f t="shared" ca="1" si="29"/>
        <v>60.128706365866861</v>
      </c>
      <c r="BA13" s="58">
        <f t="shared" ca="1" si="30"/>
        <v>0</v>
      </c>
      <c r="BB13" s="58">
        <f t="shared" ca="1" si="31"/>
        <v>0</v>
      </c>
      <c r="BC13" s="58">
        <f t="shared" ca="1" si="37"/>
        <v>1</v>
      </c>
      <c r="BD13" s="58">
        <f t="shared" ca="1" si="15"/>
        <v>26</v>
      </c>
      <c r="BF13" s="56">
        <f t="shared" ca="1" si="16"/>
        <v>0</v>
      </c>
      <c r="BG13" s="75">
        <f t="shared" ca="1" si="32"/>
        <v>0</v>
      </c>
      <c r="BH13" s="55">
        <f t="shared" ca="1" si="38"/>
        <v>359.4639357438341</v>
      </c>
      <c r="BI13" s="56">
        <f t="shared" ca="1" si="17"/>
        <v>3.6816046718293194E-3</v>
      </c>
      <c r="BJ13" s="55">
        <f t="shared" ca="1" si="39"/>
        <v>5683.8437519815079</v>
      </c>
      <c r="BK13" s="76">
        <f t="shared" ca="1" si="40"/>
        <v>0</v>
      </c>
      <c r="BL13" s="55">
        <f ca="1">BJ13-MAX(BJ13:$BJ$258)</f>
        <v>-91.303839678931581</v>
      </c>
      <c r="BM13" s="56">
        <f ca="1">(BJ13-MAX(BJ13:$BJ$258))/MAX(BJ13:$BJ$258)</f>
        <v>-1.5809784638366339E-2</v>
      </c>
      <c r="BN13" s="17"/>
      <c r="BO13" s="55">
        <f t="shared" ca="1" si="33"/>
        <v>-1.2647021626410737E-2</v>
      </c>
      <c r="BQ13" s="58">
        <f t="shared" ca="1" si="41"/>
        <v>0</v>
      </c>
      <c r="BR13" s="58">
        <f t="shared" ca="1" si="34"/>
        <v>0</v>
      </c>
      <c r="BS13" s="58">
        <f t="shared" ca="1" si="42"/>
        <v>0</v>
      </c>
      <c r="BT13" s="58">
        <f t="shared" ca="1" si="18"/>
        <v>26</v>
      </c>
      <c r="BV13" s="56">
        <f t="shared" ca="1" si="35"/>
        <v>0</v>
      </c>
      <c r="BW13" s="76">
        <f t="shared" ca="1" si="43"/>
        <v>0</v>
      </c>
      <c r="BX13" s="55">
        <f t="shared" ca="1" si="44"/>
        <v>0</v>
      </c>
      <c r="BY13" s="56">
        <f t="shared" ca="1" si="46"/>
        <v>0</v>
      </c>
      <c r="BZ13" s="55">
        <f t="shared" ca="1" si="45"/>
        <v>5939.9115861167074</v>
      </c>
      <c r="CA13" s="76">
        <f t="shared" ca="1" si="36"/>
        <v>0</v>
      </c>
      <c r="CB13" s="55">
        <f ca="1">BZ13-MAX($BZ13:BZ$258)</f>
        <v>0</v>
      </c>
      <c r="CC13" s="56">
        <f ca="1">(BZ13-MAX($BZ13:BZ$258))/MAX($BZ13:BZ$258)</f>
        <v>0</v>
      </c>
    </row>
    <row r="14" spans="1:81" s="58" customFormat="1" x14ac:dyDescent="0.25">
      <c r="A14" s="54">
        <v>44593</v>
      </c>
      <c r="B14" s="55">
        <v>15.548</v>
      </c>
      <c r="C14" s="55">
        <v>15.754</v>
      </c>
      <c r="D14" s="55">
        <v>15.523999999999999</v>
      </c>
      <c r="E14" s="55">
        <v>15.754</v>
      </c>
      <c r="F14" s="56">
        <f t="shared" si="0"/>
        <v>2.418411129892073E-2</v>
      </c>
      <c r="G14" s="57"/>
      <c r="H14" s="56"/>
      <c r="I14" s="17"/>
      <c r="J14" s="55">
        <f ca="1">AVERAGE(E14:OFFSET(E14,$J$3-1,0))</f>
        <v>15.4956</v>
      </c>
      <c r="K14" s="55">
        <f ca="1">AVERAGE(E14:OFFSET(E14,$K$3-1,0))</f>
        <v>15.155400033333329</v>
      </c>
      <c r="M14" s="58">
        <f t="shared" ca="1" si="1"/>
        <v>0</v>
      </c>
      <c r="N14" s="58">
        <f t="shared" ca="1" si="2"/>
        <v>0</v>
      </c>
      <c r="O14" s="58">
        <f t="shared" ca="1" si="3"/>
        <v>1</v>
      </c>
      <c r="P14" s="58">
        <f t="shared" ca="1" si="4"/>
        <v>24</v>
      </c>
      <c r="R14" s="56">
        <f t="shared" ca="1" si="5"/>
        <v>0</v>
      </c>
      <c r="S14" s="55">
        <f t="shared" ca="1" si="6"/>
        <v>0</v>
      </c>
      <c r="T14" s="55">
        <f t="shared" ca="1" si="7"/>
        <v>365.55376375676917</v>
      </c>
      <c r="U14" s="56">
        <f t="shared" ca="1" si="19"/>
        <v>2.418411129892073E-2</v>
      </c>
      <c r="V14" s="55">
        <f t="shared" ca="1" si="20"/>
        <v>5758.9339942241422</v>
      </c>
      <c r="W14" s="55">
        <f t="shared" ca="1" si="8"/>
        <v>0</v>
      </c>
      <c r="X14" s="55">
        <f ca="1">V14-MAX(V14:$V$258)</f>
        <v>-114.05277429211219</v>
      </c>
      <c r="Y14" s="56">
        <f ca="1">(V14-MAX(V14:$V$258))/MAX(V14:$V$258)</f>
        <v>-1.9419892941615866E-2</v>
      </c>
      <c r="Z14" s="56"/>
      <c r="AA14" s="17"/>
      <c r="AB14" s="55">
        <f ca="1">E14*(2/($AB$3+1))+IF(AB15=0,AVERAGE(E15:OFFSET(E15,$AB$3-1,0))*(1-(2/($AB$3+1))),AB15*(1-(2/($AB$3+1))))</f>
        <v>15.484875507112559</v>
      </c>
      <c r="AC14" s="59">
        <f ca="1">E14*(2/($AC$3+1))+IF(AC15=0,AVERAGE(E15:OFFSET(E15,$AC$3-1,0))*(1-(2/($AC$3+1))),AC15*(1-(2/($AC$3+1))))</f>
        <v>15.179703632105211</v>
      </c>
      <c r="AE14" s="58">
        <f t="shared" ca="1" si="21"/>
        <v>0</v>
      </c>
      <c r="AF14" s="58">
        <f t="shared" ca="1" si="9"/>
        <v>0</v>
      </c>
      <c r="AG14" s="58">
        <f t="shared" ca="1" si="10"/>
        <v>1</v>
      </c>
      <c r="AH14" s="58">
        <f t="shared" ca="1" si="11"/>
        <v>25</v>
      </c>
      <c r="AJ14" s="56">
        <f t="shared" ca="1" si="12"/>
        <v>0</v>
      </c>
      <c r="AK14" s="55">
        <f t="shared" ca="1" si="13"/>
        <v>0</v>
      </c>
      <c r="AL14" s="55">
        <f t="shared" ca="1" si="14"/>
        <v>366.56817691799063</v>
      </c>
      <c r="AM14" s="56">
        <f t="shared" ca="1" si="22"/>
        <v>2.418411129892073E-2</v>
      </c>
      <c r="AN14" s="55">
        <f t="shared" ca="1" si="23"/>
        <v>5774.9150591660245</v>
      </c>
      <c r="AO14" s="55">
        <f t="shared" ca="1" si="24"/>
        <v>0</v>
      </c>
      <c r="AP14" s="55">
        <f ca="1">AN14-MAX(AN14:$AN$258)</f>
        <v>-114.36927119841403</v>
      </c>
      <c r="AQ14" s="56">
        <f ca="1">(AN14-MAX(AN14:$AN$258))/MAX(AN14:$AN$258)</f>
        <v>-1.9419892941615991E-2</v>
      </c>
      <c r="AS14" s="55">
        <f t="shared" si="25"/>
        <v>0.37199999999999989</v>
      </c>
      <c r="AT14" s="55">
        <f t="shared" si="26"/>
        <v>0.37199999999999989</v>
      </c>
      <c r="AU14" s="55">
        <f t="shared" si="27"/>
        <v>0</v>
      </c>
      <c r="AV14" s="55">
        <f ca="1">IF(AV15=0,AVERAGE(AT14:OFFSET(AT14,$AY$3-1,0)),(AV15*($AY$3-1)+AT14)/$AY$3)</f>
        <v>0.13120668981060574</v>
      </c>
      <c r="AW14" s="55">
        <f ca="1">IF(AW15=0,AVERAGE(AU14:OFFSET(AU14,$AY$3-1,0)),(AW15*($AY$3-1)+AU14)/$AY$3)</f>
        <v>8.9961485839181982E-2</v>
      </c>
      <c r="AX14" s="55">
        <f t="shared" ca="1" si="28"/>
        <v>1.4584762422127509</v>
      </c>
      <c r="AY14" s="55">
        <f t="shared" ca="1" si="29"/>
        <v>59.324398469681761</v>
      </c>
      <c r="BA14" s="58">
        <f t="shared" ca="1" si="30"/>
        <v>0</v>
      </c>
      <c r="BB14" s="58">
        <f t="shared" ca="1" si="31"/>
        <v>0</v>
      </c>
      <c r="BC14" s="58">
        <f t="shared" ca="1" si="37"/>
        <v>1</v>
      </c>
      <c r="BD14" s="58">
        <f t="shared" ca="1" si="15"/>
        <v>25</v>
      </c>
      <c r="BF14" s="56">
        <f t="shared" ca="1" si="16"/>
        <v>0</v>
      </c>
      <c r="BG14" s="75">
        <f t="shared" ca="1" si="32"/>
        <v>0</v>
      </c>
      <c r="BH14" s="55">
        <f t="shared" ca="1" si="38"/>
        <v>359.4639357438341</v>
      </c>
      <c r="BI14" s="56">
        <f t="shared" ca="1" si="17"/>
        <v>2.418411129892073E-2</v>
      </c>
      <c r="BJ14" s="55">
        <f t="shared" ca="1" si="39"/>
        <v>5662.9948437083658</v>
      </c>
      <c r="BK14" s="76">
        <f t="shared" ca="1" si="40"/>
        <v>0</v>
      </c>
      <c r="BL14" s="55">
        <f ca="1">BJ14-MAX(BJ14:$BJ$258)</f>
        <v>-112.1527479520737</v>
      </c>
      <c r="BM14" s="56">
        <f ca="1">(BJ14-MAX(BJ14:$BJ$258))/MAX(BJ14:$BJ$258)</f>
        <v>-1.9419892941615391E-2</v>
      </c>
      <c r="BN14" s="17"/>
      <c r="BO14" s="55">
        <f t="shared" ca="1" si="33"/>
        <v>-1.7830485172663058</v>
      </c>
      <c r="BQ14" s="58">
        <f t="shared" ca="1" si="41"/>
        <v>0</v>
      </c>
      <c r="BR14" s="58">
        <f t="shared" ca="1" si="34"/>
        <v>0</v>
      </c>
      <c r="BS14" s="58">
        <f t="shared" ca="1" si="42"/>
        <v>0</v>
      </c>
      <c r="BT14" s="58">
        <f t="shared" ca="1" si="18"/>
        <v>25</v>
      </c>
      <c r="BV14" s="56">
        <f t="shared" ca="1" si="35"/>
        <v>0</v>
      </c>
      <c r="BW14" s="76">
        <f t="shared" ca="1" si="43"/>
        <v>0</v>
      </c>
      <c r="BX14" s="55">
        <f t="shared" ca="1" si="44"/>
        <v>0</v>
      </c>
      <c r="BY14" s="56">
        <f t="shared" ca="1" si="46"/>
        <v>0</v>
      </c>
      <c r="BZ14" s="55">
        <f t="shared" ca="1" si="45"/>
        <v>5939.9115861167074</v>
      </c>
      <c r="CA14" s="76">
        <f t="shared" ca="1" si="36"/>
        <v>0</v>
      </c>
      <c r="CB14" s="55">
        <f ca="1">BZ14-MAX($BZ14:BZ$258)</f>
        <v>0</v>
      </c>
      <c r="CC14" s="56">
        <f ca="1">(BZ14-MAX($BZ14:BZ$258))/MAX($BZ14:BZ$258)</f>
        <v>0</v>
      </c>
    </row>
    <row r="15" spans="1:81" s="58" customFormat="1" x14ac:dyDescent="0.25">
      <c r="A15" s="54">
        <v>44592</v>
      </c>
      <c r="B15" s="55">
        <v>15.522</v>
      </c>
      <c r="C15" s="55">
        <v>15.528</v>
      </c>
      <c r="D15" s="55">
        <v>15.336</v>
      </c>
      <c r="E15" s="55">
        <v>15.382</v>
      </c>
      <c r="F15" s="56">
        <f t="shared" si="0"/>
        <v>1.8236290217532591E-3</v>
      </c>
      <c r="G15" s="57"/>
      <c r="H15" s="56"/>
      <c r="I15" s="17"/>
      <c r="J15" s="55">
        <f ca="1">AVERAGE(E15:OFFSET(E15,$J$3-1,0))</f>
        <v>15.3332</v>
      </c>
      <c r="K15" s="55">
        <f ca="1">AVERAGE(E15:OFFSET(E15,$K$3-1,0))</f>
        <v>15.096066699999998</v>
      </c>
      <c r="M15" s="58">
        <f t="shared" ca="1" si="1"/>
        <v>0</v>
      </c>
      <c r="N15" s="58">
        <f t="shared" ca="1" si="2"/>
        <v>0</v>
      </c>
      <c r="O15" s="58">
        <f t="shared" ca="1" si="3"/>
        <v>1</v>
      </c>
      <c r="P15" s="58">
        <f t="shared" ca="1" si="4"/>
        <v>23</v>
      </c>
      <c r="R15" s="56">
        <f t="shared" ca="1" si="5"/>
        <v>0</v>
      </c>
      <c r="S15" s="55">
        <f t="shared" ca="1" si="6"/>
        <v>0</v>
      </c>
      <c r="T15" s="55">
        <f t="shared" ca="1" si="7"/>
        <v>365.55376375676917</v>
      </c>
      <c r="U15" s="56">
        <f t="shared" ca="1" si="19"/>
        <v>1.8236290217532591E-3</v>
      </c>
      <c r="V15" s="55">
        <f t="shared" ca="1" si="20"/>
        <v>5622.9479941066247</v>
      </c>
      <c r="W15" s="55">
        <f t="shared" ca="1" si="8"/>
        <v>0</v>
      </c>
      <c r="X15" s="55">
        <f ca="1">V15-MAX(V15:$V$258)</f>
        <v>-250.0387744096297</v>
      </c>
      <c r="Y15" s="56">
        <f ca="1">(V15-MAX(V15:$V$258))/MAX(V15:$V$258)</f>
        <v>-4.2574380679696176E-2</v>
      </c>
      <c r="Z15" s="56"/>
      <c r="AA15" s="17"/>
      <c r="AB15" s="55">
        <f ca="1">E15*(2/($AB$3+1))+IF(AB16=0,AVERAGE(E16:OFFSET(E16,$AB$3-1,0))*(1-(2/($AB$3+1))),AB16*(1-(2/($AB$3+1))))</f>
        <v>15.350313260668838</v>
      </c>
      <c r="AC15" s="59">
        <f ca="1">E15*(2/($AC$3+1))+IF(AC16=0,AVERAGE(E16:OFFSET(E16,$AC$3-1,0))*(1-(2/($AC$3+1))),AC16*(1-(2/($AC$3+1))))</f>
        <v>15.140096986043499</v>
      </c>
      <c r="AE15" s="58">
        <f t="shared" ca="1" si="21"/>
        <v>0</v>
      </c>
      <c r="AF15" s="58">
        <f t="shared" ca="1" si="9"/>
        <v>0</v>
      </c>
      <c r="AG15" s="58">
        <f t="shared" ca="1" si="10"/>
        <v>1</v>
      </c>
      <c r="AH15" s="58">
        <f t="shared" ca="1" si="11"/>
        <v>24</v>
      </c>
      <c r="AJ15" s="56">
        <f t="shared" ca="1" si="12"/>
        <v>0</v>
      </c>
      <c r="AK15" s="55">
        <f t="shared" ca="1" si="13"/>
        <v>0</v>
      </c>
      <c r="AL15" s="55">
        <f t="shared" ca="1" si="14"/>
        <v>366.56817691799063</v>
      </c>
      <c r="AM15" s="56">
        <f t="shared" ca="1" si="22"/>
        <v>1.8236290217532591E-3</v>
      </c>
      <c r="AN15" s="55">
        <f t="shared" ca="1" si="23"/>
        <v>5638.5516973525328</v>
      </c>
      <c r="AO15" s="55">
        <f t="shared" ca="1" si="24"/>
        <v>0</v>
      </c>
      <c r="AP15" s="55">
        <f ca="1">AN15-MAX(AN15:$AN$258)</f>
        <v>-250.73263301190582</v>
      </c>
      <c r="AQ15" s="56">
        <f ca="1">(AN15-MAX(AN15:$AN$258))/MAX(AN15:$AN$258)</f>
        <v>-4.257438067969628E-2</v>
      </c>
      <c r="AS15" s="55">
        <f t="shared" si="25"/>
        <v>2.8000000000000469E-2</v>
      </c>
      <c r="AT15" s="55">
        <f t="shared" si="26"/>
        <v>2.8000000000000469E-2</v>
      </c>
      <c r="AU15" s="55">
        <f t="shared" si="27"/>
        <v>0</v>
      </c>
      <c r="AV15" s="55">
        <f ca="1">IF(AV16=0,AVERAGE(AT15:OFFSET(AT15,$AY$3-1,0)),(AV16*($AY$3-1)+AT15)/$AY$3)</f>
        <v>0.11268412748834464</v>
      </c>
      <c r="AW15" s="55">
        <f ca="1">IF(AW16=0,AVERAGE(AU15:OFFSET(AU15,$AY$3-1,0)),(AW16*($AY$3-1)+AU15)/$AY$3)</f>
        <v>9.688160013450367E-2</v>
      </c>
      <c r="AX15" s="55">
        <f t="shared" ca="1" si="28"/>
        <v>1.1631117501352355</v>
      </c>
      <c r="AY15" s="55">
        <f t="shared" ca="1" si="29"/>
        <v>53.770303363315321</v>
      </c>
      <c r="BA15" s="58">
        <f t="shared" ca="1" si="30"/>
        <v>0</v>
      </c>
      <c r="BB15" s="58">
        <f t="shared" ca="1" si="31"/>
        <v>0</v>
      </c>
      <c r="BC15" s="58">
        <f t="shared" ca="1" si="37"/>
        <v>1</v>
      </c>
      <c r="BD15" s="58">
        <f t="shared" ca="1" si="15"/>
        <v>24</v>
      </c>
      <c r="BF15" s="56">
        <f t="shared" ca="1" si="16"/>
        <v>0</v>
      </c>
      <c r="BG15" s="75">
        <f t="shared" ca="1" si="32"/>
        <v>0</v>
      </c>
      <c r="BH15" s="55">
        <f t="shared" ca="1" si="38"/>
        <v>359.4639357438341</v>
      </c>
      <c r="BI15" s="56">
        <f t="shared" ca="1" si="17"/>
        <v>1.8236290217532591E-3</v>
      </c>
      <c r="BJ15" s="55">
        <f t="shared" ca="1" si="39"/>
        <v>5529.2742596116595</v>
      </c>
      <c r="BK15" s="76">
        <f t="shared" ca="1" si="40"/>
        <v>0</v>
      </c>
      <c r="BL15" s="55">
        <f ca="1">BJ15-MAX(BJ15:$BJ$258)</f>
        <v>-245.87333204877996</v>
      </c>
      <c r="BM15" s="56">
        <f ca="1">(BJ15-MAX(BJ15:$BJ$258))/MAX(BJ15:$BJ$258)</f>
        <v>-4.2574380679695802E-2</v>
      </c>
      <c r="BN15" s="17"/>
      <c r="BO15" s="55">
        <f t="shared" ca="1" si="33"/>
        <v>-4.2574380679696215</v>
      </c>
      <c r="BQ15" s="58">
        <f t="shared" ca="1" si="41"/>
        <v>0</v>
      </c>
      <c r="BR15" s="58">
        <f t="shared" ca="1" si="34"/>
        <v>0</v>
      </c>
      <c r="BS15" s="58">
        <f t="shared" ca="1" si="42"/>
        <v>0</v>
      </c>
      <c r="BT15" s="58">
        <f t="shared" ca="1" si="18"/>
        <v>24</v>
      </c>
      <c r="BV15" s="56">
        <f t="shared" ca="1" si="35"/>
        <v>0</v>
      </c>
      <c r="BW15" s="76">
        <f t="shared" ca="1" si="43"/>
        <v>0</v>
      </c>
      <c r="BX15" s="55">
        <f t="shared" ca="1" si="44"/>
        <v>0</v>
      </c>
      <c r="BY15" s="56">
        <f t="shared" ca="1" si="46"/>
        <v>0</v>
      </c>
      <c r="BZ15" s="55">
        <f t="shared" ca="1" si="45"/>
        <v>5939.9115861167074</v>
      </c>
      <c r="CA15" s="76">
        <f t="shared" ca="1" si="36"/>
        <v>0</v>
      </c>
      <c r="CB15" s="55">
        <f ca="1">BZ15-MAX($BZ15:BZ$258)</f>
        <v>0</v>
      </c>
      <c r="CC15" s="56">
        <f ca="1">(BZ15-MAX($BZ15:BZ$258))/MAX($BZ15:BZ$258)</f>
        <v>0</v>
      </c>
    </row>
    <row r="16" spans="1:81" s="58" customFormat="1" x14ac:dyDescent="0.25">
      <c r="A16" s="54">
        <v>44589</v>
      </c>
      <c r="B16" s="55">
        <v>15.478</v>
      </c>
      <c r="C16" s="55">
        <v>15.478</v>
      </c>
      <c r="D16" s="55">
        <v>15.18</v>
      </c>
      <c r="E16" s="55">
        <v>15.353999999999999</v>
      </c>
      <c r="F16" s="56">
        <f t="shared" si="0"/>
        <v>-1.6273705791901683E-2</v>
      </c>
      <c r="G16" s="57"/>
      <c r="H16" s="56"/>
      <c r="I16" s="17"/>
      <c r="J16" s="55">
        <f ca="1">AVERAGE(E16:OFFSET(E16,$J$3-1,0))</f>
        <v>15.164400000000001</v>
      </c>
      <c r="K16" s="55">
        <f ca="1">AVERAGE(E16:OFFSET(E16,$K$3-1,0))</f>
        <v>15.055333366666668</v>
      </c>
      <c r="M16" s="58">
        <f t="shared" ca="1" si="1"/>
        <v>0</v>
      </c>
      <c r="N16" s="58">
        <f t="shared" ca="1" si="2"/>
        <v>0</v>
      </c>
      <c r="O16" s="58">
        <f t="shared" ca="1" si="3"/>
        <v>1</v>
      </c>
      <c r="P16" s="58">
        <f t="shared" ca="1" si="4"/>
        <v>22</v>
      </c>
      <c r="R16" s="56">
        <f t="shared" ca="1" si="5"/>
        <v>0</v>
      </c>
      <c r="S16" s="55">
        <f t="shared" ca="1" si="6"/>
        <v>0</v>
      </c>
      <c r="T16" s="55">
        <f t="shared" ca="1" si="7"/>
        <v>365.55376375676917</v>
      </c>
      <c r="U16" s="56">
        <f t="shared" ca="1" si="19"/>
        <v>-1.6273705791901683E-2</v>
      </c>
      <c r="V16" s="55">
        <f t="shared" ca="1" si="20"/>
        <v>5612.712488721435</v>
      </c>
      <c r="W16" s="55">
        <f t="shared" ca="1" si="8"/>
        <v>0</v>
      </c>
      <c r="X16" s="55">
        <f ca="1">V16-MAX(V16:$V$258)</f>
        <v>-260.27427979481945</v>
      </c>
      <c r="Y16" s="56">
        <f ca="1">(V16-MAX(V16:$V$258))/MAX(V16:$V$258)</f>
        <v>-4.431719158471302E-2</v>
      </c>
      <c r="Z16" s="56"/>
      <c r="AA16" s="17"/>
      <c r="AB16" s="55">
        <f ca="1">E16*(2/($AB$3+1))+IF(AB17=0,AVERAGE(E17:OFFSET(E17,$AB$3-1,0))*(1-(2/($AB$3+1))),AB17*(1-(2/($AB$3+1))))</f>
        <v>15.334469891003256</v>
      </c>
      <c r="AC16" s="59">
        <f ca="1">E16*(2/($AC$3+1))+IF(AC17=0,AVERAGE(E17:OFFSET(E17,$AC$3-1,0))*(1-(2/($AC$3+1))),AC17*(1-(2/($AC$3+1))))</f>
        <v>15.123414019563739</v>
      </c>
      <c r="AE16" s="58">
        <f t="shared" ca="1" si="21"/>
        <v>0</v>
      </c>
      <c r="AF16" s="58">
        <f t="shared" ca="1" si="9"/>
        <v>0</v>
      </c>
      <c r="AG16" s="58">
        <f t="shared" ca="1" si="10"/>
        <v>1</v>
      </c>
      <c r="AH16" s="58">
        <f t="shared" ca="1" si="11"/>
        <v>23</v>
      </c>
      <c r="AJ16" s="56">
        <f t="shared" ca="1" si="12"/>
        <v>0</v>
      </c>
      <c r="AK16" s="55">
        <f t="shared" ca="1" si="13"/>
        <v>0</v>
      </c>
      <c r="AL16" s="55">
        <f t="shared" ca="1" si="14"/>
        <v>366.56817691799063</v>
      </c>
      <c r="AM16" s="56">
        <f t="shared" ca="1" si="22"/>
        <v>-1.6273705791901683E-2</v>
      </c>
      <c r="AN16" s="55">
        <f t="shared" ca="1" si="23"/>
        <v>5628.2877883988294</v>
      </c>
      <c r="AO16" s="55">
        <f t="shared" ca="1" si="24"/>
        <v>0</v>
      </c>
      <c r="AP16" s="55">
        <f ca="1">AN16-MAX(AN16:$AN$258)</f>
        <v>-260.99654196560914</v>
      </c>
      <c r="AQ16" s="56">
        <f ca="1">(AN16-MAX(AN16:$AN$258))/MAX(AN16:$AN$258)</f>
        <v>-4.431719158471302E-2</v>
      </c>
      <c r="AS16" s="55">
        <f t="shared" si="25"/>
        <v>-0.25400000000000134</v>
      </c>
      <c r="AT16" s="55">
        <f t="shared" si="26"/>
        <v>0</v>
      </c>
      <c r="AU16" s="55">
        <f t="shared" si="27"/>
        <v>0.25400000000000134</v>
      </c>
      <c r="AV16" s="55">
        <f ca="1">IF(AV17=0,AVERAGE(AT16:OFFSET(AT16,$AY$3-1,0)),(AV17*($AY$3-1)+AT16)/$AY$3)</f>
        <v>0.11919829114129418</v>
      </c>
      <c r="AW16" s="55">
        <f ca="1">IF(AW17=0,AVERAGE(AU16:OFFSET(AU16,$AY$3-1,0)),(AW17*($AY$3-1)+AU16)/$AY$3)</f>
        <v>0.10433403091408089</v>
      </c>
      <c r="AX16" s="55">
        <f t="shared" ca="1" si="28"/>
        <v>1.1424679953126129</v>
      </c>
      <c r="AY16" s="55">
        <f t="shared" ca="1" si="29"/>
        <v>53.324857025269701</v>
      </c>
      <c r="BA16" s="58">
        <f t="shared" ca="1" si="30"/>
        <v>0</v>
      </c>
      <c r="BB16" s="58">
        <f t="shared" ca="1" si="31"/>
        <v>0</v>
      </c>
      <c r="BC16" s="58">
        <f t="shared" ca="1" si="37"/>
        <v>1</v>
      </c>
      <c r="BD16" s="58">
        <f t="shared" ca="1" si="15"/>
        <v>23</v>
      </c>
      <c r="BF16" s="56">
        <f t="shared" ca="1" si="16"/>
        <v>0</v>
      </c>
      <c r="BG16" s="75">
        <f t="shared" ca="1" si="32"/>
        <v>0</v>
      </c>
      <c r="BH16" s="55">
        <f t="shared" ca="1" si="38"/>
        <v>359.4639357438341</v>
      </c>
      <c r="BI16" s="56">
        <f t="shared" ca="1" si="17"/>
        <v>-1.6273705791901683E-2</v>
      </c>
      <c r="BJ16" s="55">
        <f t="shared" ca="1" si="39"/>
        <v>5519.2092694108323</v>
      </c>
      <c r="BK16" s="76">
        <f t="shared" ca="1" si="40"/>
        <v>0</v>
      </c>
      <c r="BL16" s="55">
        <f ca="1">BJ16-MAX(BJ16:$BJ$258)</f>
        <v>-255.93832224960715</v>
      </c>
      <c r="BM16" s="56">
        <f ca="1">(BJ16-MAX(BJ16:$BJ$258))/MAX(BJ16:$BJ$258)</f>
        <v>-4.4317191584712583E-2</v>
      </c>
      <c r="BN16" s="17"/>
      <c r="BO16" s="55">
        <f t="shared" ca="1" si="33"/>
        <v>-3.2026226200983499</v>
      </c>
      <c r="BQ16" s="58">
        <f t="shared" ca="1" si="41"/>
        <v>0</v>
      </c>
      <c r="BR16" s="58">
        <f t="shared" ca="1" si="34"/>
        <v>0</v>
      </c>
      <c r="BS16" s="58">
        <f t="shared" ca="1" si="42"/>
        <v>0</v>
      </c>
      <c r="BT16" s="58">
        <f t="shared" ca="1" si="18"/>
        <v>23</v>
      </c>
      <c r="BV16" s="56">
        <f t="shared" ca="1" si="35"/>
        <v>0</v>
      </c>
      <c r="BW16" s="76">
        <f t="shared" ca="1" si="43"/>
        <v>0</v>
      </c>
      <c r="BX16" s="55">
        <f t="shared" ca="1" si="44"/>
        <v>0</v>
      </c>
      <c r="BY16" s="56">
        <f t="shared" ca="1" si="46"/>
        <v>0</v>
      </c>
      <c r="BZ16" s="55">
        <f t="shared" ca="1" si="45"/>
        <v>5939.9115861167074</v>
      </c>
      <c r="CA16" s="76">
        <f t="shared" ca="1" si="36"/>
        <v>0</v>
      </c>
      <c r="CB16" s="55">
        <f ca="1">BZ16-MAX($BZ16:BZ$258)</f>
        <v>0</v>
      </c>
      <c r="CC16" s="56">
        <f ca="1">(BZ16-MAX($BZ16:BZ$258))/MAX($BZ16:BZ$258)</f>
        <v>0</v>
      </c>
    </row>
    <row r="17" spans="1:81" s="58" customFormat="1" x14ac:dyDescent="0.25">
      <c r="A17" s="54">
        <v>44588</v>
      </c>
      <c r="B17" s="55">
        <v>15.308</v>
      </c>
      <c r="C17" s="55">
        <v>15.768000000000001</v>
      </c>
      <c r="D17" s="55">
        <v>15.308</v>
      </c>
      <c r="E17" s="55">
        <v>15.608000000000001</v>
      </c>
      <c r="F17" s="56">
        <f t="shared" si="0"/>
        <v>1.4824447334200297E-2</v>
      </c>
      <c r="G17" s="57"/>
      <c r="H17" s="56"/>
      <c r="I17" s="17"/>
      <c r="J17" s="55">
        <f ca="1">AVERAGE(E17:OFFSET(E17,$J$3-1,0))</f>
        <v>15.122400000000003</v>
      </c>
      <c r="K17" s="55">
        <f ca="1">AVERAGE(E17:OFFSET(E17,$K$3-1,0))</f>
        <v>15.005266699999998</v>
      </c>
      <c r="M17" s="58">
        <f t="shared" ca="1" si="1"/>
        <v>0</v>
      </c>
      <c r="N17" s="58">
        <f t="shared" ca="1" si="2"/>
        <v>0</v>
      </c>
      <c r="O17" s="58">
        <f t="shared" ca="1" si="3"/>
        <v>1</v>
      </c>
      <c r="P17" s="58">
        <f t="shared" ca="1" si="4"/>
        <v>21</v>
      </c>
      <c r="R17" s="56">
        <f t="shared" ca="1" si="5"/>
        <v>0</v>
      </c>
      <c r="S17" s="55">
        <f t="shared" ca="1" si="6"/>
        <v>0</v>
      </c>
      <c r="T17" s="55">
        <f t="shared" ca="1" si="7"/>
        <v>365.55376375676917</v>
      </c>
      <c r="U17" s="56">
        <f t="shared" ca="1" si="19"/>
        <v>1.4824447334200297E-2</v>
      </c>
      <c r="V17" s="55">
        <f t="shared" ca="1" si="20"/>
        <v>5705.5631447156547</v>
      </c>
      <c r="W17" s="55">
        <f t="shared" ca="1" si="8"/>
        <v>0</v>
      </c>
      <c r="X17" s="55">
        <f ca="1">V17-MAX(V17:$V$258)</f>
        <v>-167.42362380059967</v>
      </c>
      <c r="Y17" s="56">
        <f ca="1">(V17-MAX(V17:$V$258))/MAX(V17:$V$258)</f>
        <v>-2.8507406946346212E-2</v>
      </c>
      <c r="Z17" s="56"/>
      <c r="AA17" s="17"/>
      <c r="AB17" s="55">
        <f ca="1">E17*(2/($AB$3+1))+IF(AB18=0,AVERAGE(E18:OFFSET(E18,$AB$3-1,0))*(1-(2/($AB$3+1))),AB18*(1-(2/($AB$3+1))))</f>
        <v>15.324704836504882</v>
      </c>
      <c r="AC17" s="59">
        <f ca="1">E17*(2/($AC$3+1))+IF(AC18=0,AVERAGE(E18:OFFSET(E18,$AC$3-1,0))*(1-(2/($AC$3+1))),AC18*(1-(2/($AC$3+1))))</f>
        <v>15.107511538154341</v>
      </c>
      <c r="AE17" s="58">
        <f t="shared" ca="1" si="21"/>
        <v>0</v>
      </c>
      <c r="AF17" s="58">
        <f t="shared" ca="1" si="9"/>
        <v>0</v>
      </c>
      <c r="AG17" s="58">
        <f t="shared" ca="1" si="10"/>
        <v>1</v>
      </c>
      <c r="AH17" s="58">
        <f t="shared" ca="1" si="11"/>
        <v>22</v>
      </c>
      <c r="AJ17" s="56">
        <f t="shared" ca="1" si="12"/>
        <v>0</v>
      </c>
      <c r="AK17" s="55">
        <f t="shared" ca="1" si="13"/>
        <v>0</v>
      </c>
      <c r="AL17" s="55">
        <f t="shared" ca="1" si="14"/>
        <v>366.56817691799063</v>
      </c>
      <c r="AM17" s="56">
        <f t="shared" ca="1" si="22"/>
        <v>1.4824447334200297E-2</v>
      </c>
      <c r="AN17" s="55">
        <f t="shared" ca="1" si="23"/>
        <v>5721.3961053359999</v>
      </c>
      <c r="AO17" s="55">
        <f t="shared" ca="1" si="24"/>
        <v>0</v>
      </c>
      <c r="AP17" s="55">
        <f ca="1">AN17-MAX(AN17:$AN$258)</f>
        <v>-167.88822502843868</v>
      </c>
      <c r="AQ17" s="56">
        <f ca="1">(AN17-MAX(AN17:$AN$258))/MAX(AN17:$AN$258)</f>
        <v>-2.8507406946346143E-2</v>
      </c>
      <c r="AS17" s="55">
        <f t="shared" si="25"/>
        <v>0.22799999999999976</v>
      </c>
      <c r="AT17" s="55">
        <f t="shared" si="26"/>
        <v>0.22799999999999976</v>
      </c>
      <c r="AU17" s="55">
        <f t="shared" si="27"/>
        <v>0</v>
      </c>
      <c r="AV17" s="55">
        <f ca="1">IF(AV18=0,AVERAGE(AT17:OFFSET(AT17,$AY$3-1,0)),(AV18*($AY$3-1)+AT17)/$AY$3)</f>
        <v>0.12836739045985526</v>
      </c>
      <c r="AW17" s="55">
        <f ca="1">IF(AW18=0,AVERAGE(AU17:OFFSET(AU17,$AY$3-1,0)),(AW18*($AY$3-1)+AU17)/$AY$3)</f>
        <v>9.2821264061317785E-2</v>
      </c>
      <c r="AX17" s="55">
        <f t="shared" ca="1" si="28"/>
        <v>1.3829524059816261</v>
      </c>
      <c r="AY17" s="55">
        <f t="shared" ca="1" si="29"/>
        <v>58.035250830447744</v>
      </c>
      <c r="BA17" s="58">
        <f t="shared" ca="1" si="30"/>
        <v>0</v>
      </c>
      <c r="BB17" s="58">
        <f t="shared" ca="1" si="31"/>
        <v>0</v>
      </c>
      <c r="BC17" s="58">
        <f t="shared" ca="1" si="37"/>
        <v>1</v>
      </c>
      <c r="BD17" s="58">
        <f t="shared" ca="1" si="15"/>
        <v>22</v>
      </c>
      <c r="BF17" s="56">
        <f t="shared" ca="1" si="16"/>
        <v>0</v>
      </c>
      <c r="BG17" s="75">
        <f t="shared" ca="1" si="32"/>
        <v>0</v>
      </c>
      <c r="BH17" s="55">
        <f t="shared" ca="1" si="38"/>
        <v>359.4639357438341</v>
      </c>
      <c r="BI17" s="56">
        <f t="shared" ca="1" si="17"/>
        <v>1.4824447334200297E-2</v>
      </c>
      <c r="BJ17" s="55">
        <f t="shared" ca="1" si="39"/>
        <v>5610.5131090897667</v>
      </c>
      <c r="BK17" s="76">
        <f t="shared" ca="1" si="40"/>
        <v>0</v>
      </c>
      <c r="BL17" s="55">
        <f ca="1">BJ17-MAX(BJ17:$BJ$258)</f>
        <v>-164.63448257067284</v>
      </c>
      <c r="BM17" s="56">
        <f ca="1">(BJ17-MAX(BJ17:$BJ$258))/MAX(BJ17:$BJ$258)</f>
        <v>-2.8507406946345768E-2</v>
      </c>
      <c r="BN17" s="17"/>
      <c r="BO17" s="55">
        <f t="shared" ca="1" si="33"/>
        <v>-0.25562372188138172</v>
      </c>
      <c r="BQ17" s="58">
        <f t="shared" ca="1" si="41"/>
        <v>0</v>
      </c>
      <c r="BR17" s="58">
        <f t="shared" ca="1" si="34"/>
        <v>0</v>
      </c>
      <c r="BS17" s="58">
        <f t="shared" ca="1" si="42"/>
        <v>0</v>
      </c>
      <c r="BT17" s="58">
        <f t="shared" ca="1" si="18"/>
        <v>22</v>
      </c>
      <c r="BV17" s="56">
        <f t="shared" ca="1" si="35"/>
        <v>0</v>
      </c>
      <c r="BW17" s="76">
        <f t="shared" ca="1" si="43"/>
        <v>0</v>
      </c>
      <c r="BX17" s="55">
        <f t="shared" ca="1" si="44"/>
        <v>0</v>
      </c>
      <c r="BY17" s="56">
        <f t="shared" ca="1" si="46"/>
        <v>0</v>
      </c>
      <c r="BZ17" s="55">
        <f t="shared" ca="1" si="45"/>
        <v>5939.9115861167074</v>
      </c>
      <c r="CA17" s="76">
        <f t="shared" ca="1" si="36"/>
        <v>0</v>
      </c>
      <c r="CB17" s="55">
        <f ca="1">BZ17-MAX($BZ17:BZ$258)</f>
        <v>0</v>
      </c>
      <c r="CC17" s="56">
        <f ca="1">(BZ17-MAX($BZ17:BZ$258))/MAX($BZ17:BZ$258)</f>
        <v>0</v>
      </c>
    </row>
    <row r="18" spans="1:81" s="58" customFormat="1" x14ac:dyDescent="0.25">
      <c r="A18" s="54">
        <v>44587</v>
      </c>
      <c r="B18" s="55">
        <v>15.144</v>
      </c>
      <c r="C18" s="55">
        <v>15.481999999999999</v>
      </c>
      <c r="D18" s="55">
        <v>15.144</v>
      </c>
      <c r="E18" s="55">
        <v>15.38</v>
      </c>
      <c r="F18" s="56">
        <f t="shared" si="0"/>
        <v>2.9313344933743934E-2</v>
      </c>
      <c r="G18" s="57"/>
      <c r="H18" s="56"/>
      <c r="I18" s="17"/>
      <c r="J18" s="55">
        <f ca="1">AVERAGE(E18:OFFSET(E18,$J$3-1,0))</f>
        <v>15.095599999999999</v>
      </c>
      <c r="K18" s="55">
        <f ca="1">AVERAGE(E18:OFFSET(E18,$K$3-1,0))</f>
        <v>14.950466699999996</v>
      </c>
      <c r="M18" s="58">
        <f t="shared" ca="1" si="1"/>
        <v>0</v>
      </c>
      <c r="N18" s="58">
        <f t="shared" ca="1" si="2"/>
        <v>0</v>
      </c>
      <c r="O18" s="58">
        <f t="shared" ca="1" si="3"/>
        <v>1</v>
      </c>
      <c r="P18" s="58">
        <f t="shared" ca="1" si="4"/>
        <v>20</v>
      </c>
      <c r="R18" s="56">
        <f t="shared" ca="1" si="5"/>
        <v>0</v>
      </c>
      <c r="S18" s="55">
        <f t="shared" ca="1" si="6"/>
        <v>0</v>
      </c>
      <c r="T18" s="55">
        <f t="shared" ca="1" si="7"/>
        <v>365.55376375676917</v>
      </c>
      <c r="U18" s="56">
        <f t="shared" ca="1" si="19"/>
        <v>2.9313344933743934E-2</v>
      </c>
      <c r="V18" s="55">
        <f t="shared" ca="1" si="20"/>
        <v>5622.2168865791109</v>
      </c>
      <c r="W18" s="55">
        <f t="shared" ca="1" si="8"/>
        <v>0</v>
      </c>
      <c r="X18" s="55">
        <f ca="1">V18-MAX(V18:$V$258)</f>
        <v>-250.76988193714351</v>
      </c>
      <c r="Y18" s="56">
        <f ca="1">(V18-MAX(V18:$V$258))/MAX(V18:$V$258)</f>
        <v>-4.2698867172911707E-2</v>
      </c>
      <c r="Z18" s="56"/>
      <c r="AA18" s="17"/>
      <c r="AB18" s="55">
        <f ca="1">E18*(2/($AB$3+1))+IF(AB19=0,AVERAGE(E19:OFFSET(E19,$AB$3-1,0))*(1-(2/($AB$3+1))),AB19*(1-(2/($AB$3+1))))</f>
        <v>15.183057254757319</v>
      </c>
      <c r="AC18" s="59">
        <f ca="1">E18*(2/($AC$3+1))+IF(AC19=0,AVERAGE(E19:OFFSET(E19,$AC$3-1,0))*(1-(2/($AC$3+1))),AC19*(1-(2/($AC$3+1))))</f>
        <v>15.072995092509814</v>
      </c>
      <c r="AE18" s="58">
        <f t="shared" ca="1" si="21"/>
        <v>0</v>
      </c>
      <c r="AF18" s="58">
        <f t="shared" ca="1" si="9"/>
        <v>0</v>
      </c>
      <c r="AG18" s="58">
        <f t="shared" ca="1" si="10"/>
        <v>1</v>
      </c>
      <c r="AH18" s="58">
        <f t="shared" ca="1" si="11"/>
        <v>21</v>
      </c>
      <c r="AJ18" s="56">
        <f t="shared" ca="1" si="12"/>
        <v>0</v>
      </c>
      <c r="AK18" s="55">
        <f t="shared" ca="1" si="13"/>
        <v>0</v>
      </c>
      <c r="AL18" s="55">
        <f t="shared" ca="1" si="14"/>
        <v>366.56817691799063</v>
      </c>
      <c r="AM18" s="56">
        <f t="shared" ca="1" si="22"/>
        <v>2.9313344933743934E-2</v>
      </c>
      <c r="AN18" s="55">
        <f t="shared" ca="1" si="23"/>
        <v>5637.8185609986976</v>
      </c>
      <c r="AO18" s="55">
        <f t="shared" ca="1" si="24"/>
        <v>0</v>
      </c>
      <c r="AP18" s="55">
        <f ca="1">AN18-MAX(AN18:$AN$258)</f>
        <v>-251.46576936574093</v>
      </c>
      <c r="AQ18" s="56">
        <f ca="1">(AN18-MAX(AN18:$AN$258))/MAX(AN18:$AN$258)</f>
        <v>-4.2698867172911624E-2</v>
      </c>
      <c r="AS18" s="55">
        <f t="shared" si="25"/>
        <v>0.43800000000000061</v>
      </c>
      <c r="AT18" s="55">
        <f t="shared" si="26"/>
        <v>0.43800000000000061</v>
      </c>
      <c r="AU18" s="55">
        <f t="shared" si="27"/>
        <v>0</v>
      </c>
      <c r="AV18" s="55">
        <f ca="1">IF(AV19=0,AVERAGE(AT18:OFFSET(AT18,$AY$3-1,0)),(AV19*($AY$3-1)+AT18)/$AY$3)</f>
        <v>0.12070334357215184</v>
      </c>
      <c r="AW18" s="55">
        <f ca="1">IF(AW19=0,AVERAGE(AU18:OFFSET(AU18,$AY$3-1,0)),(AW19*($AY$3-1)+AU18)/$AY$3)</f>
        <v>9.9961361296803775E-2</v>
      </c>
      <c r="AX18" s="55">
        <f t="shared" ca="1" si="28"/>
        <v>1.2074999980618639</v>
      </c>
      <c r="AY18" s="55">
        <f t="shared" ca="1" si="29"/>
        <v>54.699886709944373</v>
      </c>
      <c r="BA18" s="58">
        <f t="shared" ca="1" si="30"/>
        <v>0</v>
      </c>
      <c r="BB18" s="58">
        <f t="shared" ca="1" si="31"/>
        <v>0</v>
      </c>
      <c r="BC18" s="58">
        <f t="shared" ca="1" si="37"/>
        <v>1</v>
      </c>
      <c r="BD18" s="58">
        <f t="shared" ca="1" si="15"/>
        <v>21</v>
      </c>
      <c r="BF18" s="56">
        <f t="shared" ca="1" si="16"/>
        <v>0</v>
      </c>
      <c r="BG18" s="75">
        <f t="shared" ca="1" si="32"/>
        <v>0</v>
      </c>
      <c r="BH18" s="55">
        <f t="shared" ca="1" si="38"/>
        <v>359.4639357438341</v>
      </c>
      <c r="BI18" s="56">
        <f t="shared" ca="1" si="17"/>
        <v>2.9313344933743934E-2</v>
      </c>
      <c r="BJ18" s="55">
        <f t="shared" ca="1" si="39"/>
        <v>5528.5553317401718</v>
      </c>
      <c r="BK18" s="76">
        <f t="shared" ca="1" si="40"/>
        <v>0</v>
      </c>
      <c r="BL18" s="55">
        <f ca="1">BJ18-MAX(BJ18:$BJ$258)</f>
        <v>-246.59225992026768</v>
      </c>
      <c r="BM18" s="56">
        <f ca="1">(BJ18-MAX(BJ18:$BJ$258))/MAX(BJ18:$BJ$258)</f>
        <v>-4.2698867172911298E-2</v>
      </c>
      <c r="BN18" s="17"/>
      <c r="BO18" s="55">
        <f t="shared" ca="1" si="33"/>
        <v>-1.3090349075975283</v>
      </c>
      <c r="BQ18" s="58">
        <f t="shared" ca="1" si="41"/>
        <v>0</v>
      </c>
      <c r="BR18" s="58">
        <f t="shared" ca="1" si="34"/>
        <v>0</v>
      </c>
      <c r="BS18" s="58">
        <f t="shared" ca="1" si="42"/>
        <v>0</v>
      </c>
      <c r="BT18" s="58">
        <f t="shared" ca="1" si="18"/>
        <v>21</v>
      </c>
      <c r="BV18" s="56">
        <f t="shared" ca="1" si="35"/>
        <v>0</v>
      </c>
      <c r="BW18" s="76">
        <f t="shared" ca="1" si="43"/>
        <v>0</v>
      </c>
      <c r="BX18" s="55">
        <f t="shared" ca="1" si="44"/>
        <v>0</v>
      </c>
      <c r="BY18" s="56">
        <f t="shared" ca="1" si="46"/>
        <v>0</v>
      </c>
      <c r="BZ18" s="55">
        <f t="shared" ca="1" si="45"/>
        <v>5939.9115861167074</v>
      </c>
      <c r="CA18" s="76">
        <f t="shared" ca="1" si="36"/>
        <v>0</v>
      </c>
      <c r="CB18" s="55">
        <f ca="1">BZ18-MAX($BZ18:BZ$258)</f>
        <v>0</v>
      </c>
      <c r="CC18" s="56">
        <f ca="1">(BZ18-MAX($BZ18:BZ$258))/MAX($BZ18:BZ$258)</f>
        <v>0</v>
      </c>
    </row>
    <row r="19" spans="1:81" s="58" customFormat="1" x14ac:dyDescent="0.25">
      <c r="A19" s="54">
        <v>44586</v>
      </c>
      <c r="B19" s="55">
        <v>14.738</v>
      </c>
      <c r="C19" s="55">
        <v>14.99</v>
      </c>
      <c r="D19" s="55">
        <v>14.683999999999999</v>
      </c>
      <c r="E19" s="55">
        <v>14.942</v>
      </c>
      <c r="F19" s="56">
        <f t="shared" si="0"/>
        <v>2.7789241986517998E-2</v>
      </c>
      <c r="G19" s="57"/>
      <c r="H19" s="56"/>
      <c r="I19" s="17"/>
      <c r="J19" s="55">
        <f ca="1">AVERAGE(E19:OFFSET(E19,$J$3-1,0))</f>
        <v>15.1256</v>
      </c>
      <c r="K19" s="55">
        <f ca="1">AVERAGE(E19:OFFSET(E19,$K$3-1,0))</f>
        <v>14.899266699999997</v>
      </c>
      <c r="M19" s="58">
        <f t="shared" ca="1" si="1"/>
        <v>0</v>
      </c>
      <c r="N19" s="58">
        <f t="shared" ca="1" si="2"/>
        <v>0</v>
      </c>
      <c r="O19" s="58">
        <f t="shared" ca="1" si="3"/>
        <v>1</v>
      </c>
      <c r="P19" s="58">
        <f t="shared" ca="1" si="4"/>
        <v>19</v>
      </c>
      <c r="R19" s="56">
        <f t="shared" ca="1" si="5"/>
        <v>0</v>
      </c>
      <c r="S19" s="55">
        <f t="shared" ca="1" si="6"/>
        <v>0</v>
      </c>
      <c r="T19" s="55">
        <f t="shared" ca="1" si="7"/>
        <v>365.55376375676917</v>
      </c>
      <c r="U19" s="56">
        <f t="shared" ca="1" si="19"/>
        <v>2.7789241986517998E-2</v>
      </c>
      <c r="V19" s="55">
        <f t="shared" ca="1" si="20"/>
        <v>5462.1043380536457</v>
      </c>
      <c r="W19" s="55">
        <f t="shared" ca="1" si="8"/>
        <v>0</v>
      </c>
      <c r="X19" s="55">
        <f ca="1">V19-MAX(V19:$V$258)</f>
        <v>-410.88243046260868</v>
      </c>
      <c r="Y19" s="56">
        <f ca="1">(V19-MAX(V19:$V$258))/MAX(V19:$V$258)</f>
        <v>-6.996140918710321E-2</v>
      </c>
      <c r="Z19" s="56"/>
      <c r="AA19" s="17"/>
      <c r="AB19" s="55">
        <f ca="1">E19*(2/($AB$3+1))+IF(AB20=0,AVERAGE(E20:OFFSET(E20,$AB$3-1,0))*(1-(2/($AB$3+1))),AB20*(1-(2/($AB$3+1))))</f>
        <v>15.084585882135976</v>
      </c>
      <c r="AC19" s="59">
        <f ca="1">E19*(2/($AC$3+1))+IF(AC20=0,AVERAGE(E20:OFFSET(E20,$AC$3-1,0))*(1-(2/($AC$3+1))),AC20*(1-(2/($AC$3+1))))</f>
        <v>15.05182234026911</v>
      </c>
      <c r="AE19" s="58">
        <f t="shared" ca="1" si="21"/>
        <v>0</v>
      </c>
      <c r="AF19" s="58">
        <f t="shared" ca="1" si="9"/>
        <v>0</v>
      </c>
      <c r="AG19" s="58">
        <f t="shared" ca="1" si="10"/>
        <v>1</v>
      </c>
      <c r="AH19" s="58">
        <f t="shared" ca="1" si="11"/>
        <v>20</v>
      </c>
      <c r="AJ19" s="56">
        <f t="shared" ca="1" si="12"/>
        <v>0</v>
      </c>
      <c r="AK19" s="55">
        <f t="shared" ca="1" si="13"/>
        <v>0</v>
      </c>
      <c r="AL19" s="55">
        <f t="shared" ca="1" si="14"/>
        <v>366.56817691799063</v>
      </c>
      <c r="AM19" s="56">
        <f t="shared" ca="1" si="22"/>
        <v>2.7789241986517998E-2</v>
      </c>
      <c r="AN19" s="55">
        <f t="shared" ca="1" si="23"/>
        <v>5477.2616995086173</v>
      </c>
      <c r="AO19" s="55">
        <f t="shared" ca="1" si="24"/>
        <v>0</v>
      </c>
      <c r="AP19" s="55">
        <f ca="1">AN19-MAX(AN19:$AN$258)</f>
        <v>-412.02263085582126</v>
      </c>
      <c r="AQ19" s="56">
        <f ca="1">(AN19-MAX(AN19:$AN$258))/MAX(AN19:$AN$258)</f>
        <v>-6.9961409187103155E-2</v>
      </c>
      <c r="AS19" s="55">
        <f t="shared" si="25"/>
        <v>0.40399999999999991</v>
      </c>
      <c r="AT19" s="55">
        <f t="shared" si="26"/>
        <v>0.40399999999999991</v>
      </c>
      <c r="AU19" s="55">
        <f t="shared" si="27"/>
        <v>0</v>
      </c>
      <c r="AV19" s="55">
        <f ca="1">IF(AV20=0,AVERAGE(AT19:OFFSET(AT19,$AY$3-1,0)),(AV20*($AY$3-1)+AT19)/$AY$3)</f>
        <v>9.6295908462317323E-2</v>
      </c>
      <c r="AW19" s="55">
        <f ca="1">IF(AW20=0,AVERAGE(AU19:OFFSET(AU19,$AY$3-1,0)),(AW20*($AY$3-1)+AU19)/$AY$3)</f>
        <v>0.1076506967811733</v>
      </c>
      <c r="AX19" s="55">
        <f t="shared" ca="1" si="28"/>
        <v>0.89452192453582169</v>
      </c>
      <c r="AY19" s="55">
        <f t="shared" ca="1" si="29"/>
        <v>47.216235027472131</v>
      </c>
      <c r="BA19" s="58">
        <f t="shared" ca="1" si="30"/>
        <v>0</v>
      </c>
      <c r="BB19" s="58">
        <f t="shared" ca="1" si="31"/>
        <v>0</v>
      </c>
      <c r="BC19" s="58">
        <f t="shared" ca="1" si="37"/>
        <v>1</v>
      </c>
      <c r="BD19" s="58">
        <f t="shared" ca="1" si="15"/>
        <v>20</v>
      </c>
      <c r="BF19" s="56">
        <f t="shared" ca="1" si="16"/>
        <v>0</v>
      </c>
      <c r="BG19" s="75">
        <f t="shared" ca="1" si="32"/>
        <v>0</v>
      </c>
      <c r="BH19" s="55">
        <f t="shared" ca="1" si="38"/>
        <v>359.4639357438341</v>
      </c>
      <c r="BI19" s="56">
        <f t="shared" ca="1" si="17"/>
        <v>2.7789241986517998E-2</v>
      </c>
      <c r="BJ19" s="55">
        <f t="shared" ca="1" si="39"/>
        <v>5371.1101278843716</v>
      </c>
      <c r="BK19" s="76">
        <f t="shared" ca="1" si="40"/>
        <v>0</v>
      </c>
      <c r="BL19" s="55">
        <f ca="1">BJ19-MAX(BJ19:$BJ$258)</f>
        <v>-404.03746377606785</v>
      </c>
      <c r="BM19" s="56">
        <f ca="1">(BJ19-MAX(BJ19:$BJ$258))/MAX(BJ19:$BJ$258)</f>
        <v>-6.9961409187102905E-2</v>
      </c>
      <c r="BN19" s="17"/>
      <c r="BO19" s="55">
        <f t="shared" ca="1" si="33"/>
        <v>-3.8852437926154559</v>
      </c>
      <c r="BQ19" s="58">
        <f t="shared" ca="1" si="41"/>
        <v>0</v>
      </c>
      <c r="BR19" s="58">
        <f t="shared" ca="1" si="34"/>
        <v>0</v>
      </c>
      <c r="BS19" s="58">
        <f t="shared" ca="1" si="42"/>
        <v>0</v>
      </c>
      <c r="BT19" s="58">
        <f t="shared" ca="1" si="18"/>
        <v>20</v>
      </c>
      <c r="BV19" s="56">
        <f t="shared" ca="1" si="35"/>
        <v>0</v>
      </c>
      <c r="BW19" s="76">
        <f t="shared" ca="1" si="43"/>
        <v>0</v>
      </c>
      <c r="BX19" s="55">
        <f t="shared" ca="1" si="44"/>
        <v>0</v>
      </c>
      <c r="BY19" s="56">
        <f t="shared" ca="1" si="46"/>
        <v>0</v>
      </c>
      <c r="BZ19" s="55">
        <f t="shared" ca="1" si="45"/>
        <v>5939.9115861167074</v>
      </c>
      <c r="CA19" s="76">
        <f t="shared" ca="1" si="36"/>
        <v>0</v>
      </c>
      <c r="CB19" s="55">
        <f ca="1">BZ19-MAX($BZ19:BZ$258)</f>
        <v>0</v>
      </c>
      <c r="CC19" s="56">
        <f ca="1">(BZ19-MAX($BZ19:BZ$258))/MAX($BZ19:BZ$258)</f>
        <v>0</v>
      </c>
    </row>
    <row r="20" spans="1:81" s="58" customFormat="1" x14ac:dyDescent="0.25">
      <c r="A20" s="54">
        <v>44585</v>
      </c>
      <c r="B20" s="55">
        <v>15.055999999999999</v>
      </c>
      <c r="C20" s="55">
        <v>15.135999999999999</v>
      </c>
      <c r="D20" s="55">
        <v>14.465999999999999</v>
      </c>
      <c r="E20" s="55">
        <v>14.538</v>
      </c>
      <c r="F20" s="56">
        <f t="shared" si="0"/>
        <v>-4.00158478605388E-2</v>
      </c>
      <c r="G20" s="57"/>
      <c r="H20" s="56"/>
      <c r="I20" s="17"/>
      <c r="J20" s="55">
        <f ca="1">AVERAGE(E20:OFFSET(E20,$J$3-1,0))</f>
        <v>15.275200000000002</v>
      </c>
      <c r="K20" s="55">
        <f ca="1">AVERAGE(E20:OFFSET(E20,$K$3-1,0))</f>
        <v>14.8694667</v>
      </c>
      <c r="M20" s="58">
        <f t="shared" ca="1" si="1"/>
        <v>0</v>
      </c>
      <c r="N20" s="58">
        <f t="shared" ca="1" si="2"/>
        <v>0</v>
      </c>
      <c r="O20" s="58">
        <f t="shared" ca="1" si="3"/>
        <v>1</v>
      </c>
      <c r="P20" s="58">
        <f t="shared" ca="1" si="4"/>
        <v>18</v>
      </c>
      <c r="R20" s="56">
        <f t="shared" ca="1" si="5"/>
        <v>0</v>
      </c>
      <c r="S20" s="55">
        <f t="shared" ca="1" si="6"/>
        <v>0</v>
      </c>
      <c r="T20" s="55">
        <f t="shared" ca="1" si="7"/>
        <v>365.55376375676917</v>
      </c>
      <c r="U20" s="56">
        <f t="shared" ca="1" si="19"/>
        <v>-4.00158478605388E-2</v>
      </c>
      <c r="V20" s="55">
        <f t="shared" ca="1" si="20"/>
        <v>5314.4206174959118</v>
      </c>
      <c r="W20" s="55">
        <f t="shared" ca="1" si="8"/>
        <v>0</v>
      </c>
      <c r="X20" s="55">
        <f ca="1">V20-MAX(V20:$V$258)</f>
        <v>-558.56615102034266</v>
      </c>
      <c r="Y20" s="56">
        <f ca="1">(V20-MAX(V20:$V$258))/MAX(V20:$V$258)</f>
        <v>-9.5107680816631276E-2</v>
      </c>
      <c r="Z20" s="56"/>
      <c r="AA20" s="17"/>
      <c r="AB20" s="55">
        <f ca="1">E20*(2/($AB$3+1))+IF(AB21=0,AVERAGE(E21:OFFSET(E21,$AB$3-1,0))*(1-(2/($AB$3+1))),AB21*(1-(2/($AB$3+1))))</f>
        <v>15.155878823203961</v>
      </c>
      <c r="AC20" s="59">
        <f ca="1">E20*(2/($AC$3+1))+IF(AC21=0,AVERAGE(E21:OFFSET(E21,$AC$3-1,0))*(1-(2/($AC$3+1))),AC21*(1-(2/($AC$3+1))))</f>
        <v>15.059396294770426</v>
      </c>
      <c r="AE20" s="58">
        <f t="shared" ca="1" si="21"/>
        <v>0</v>
      </c>
      <c r="AF20" s="58">
        <f t="shared" ca="1" si="9"/>
        <v>0</v>
      </c>
      <c r="AG20" s="58">
        <f t="shared" ca="1" si="10"/>
        <v>1</v>
      </c>
      <c r="AH20" s="58">
        <f t="shared" ca="1" si="11"/>
        <v>19</v>
      </c>
      <c r="AJ20" s="56">
        <f t="shared" ca="1" si="12"/>
        <v>0</v>
      </c>
      <c r="AK20" s="55">
        <f t="shared" ca="1" si="13"/>
        <v>0</v>
      </c>
      <c r="AL20" s="55">
        <f t="shared" ca="1" si="14"/>
        <v>366.56817691799063</v>
      </c>
      <c r="AM20" s="56">
        <f t="shared" ca="1" si="22"/>
        <v>-4.00158478605388E-2</v>
      </c>
      <c r="AN20" s="55">
        <f t="shared" ca="1" si="23"/>
        <v>5329.1681560337493</v>
      </c>
      <c r="AO20" s="55">
        <f t="shared" ca="1" si="24"/>
        <v>0</v>
      </c>
      <c r="AP20" s="55">
        <f ca="1">AN20-MAX(AN20:$AN$258)</f>
        <v>-560.11617433068932</v>
      </c>
      <c r="AQ20" s="56">
        <f ca="1">(AN20-MAX(AN20:$AN$258))/MAX(AN20:$AN$258)</f>
        <v>-9.5107680816631318E-2</v>
      </c>
      <c r="AS20" s="55">
        <f t="shared" si="25"/>
        <v>-0.60599999999999987</v>
      </c>
      <c r="AT20" s="55">
        <f t="shared" si="26"/>
        <v>0</v>
      </c>
      <c r="AU20" s="55">
        <f t="shared" si="27"/>
        <v>0.60599999999999987</v>
      </c>
      <c r="AV20" s="55">
        <f ca="1">IF(AV21=0,AVERAGE(AT20:OFFSET(AT20,$AY$3-1,0)),(AV21*($AY$3-1)+AT20)/$AY$3)</f>
        <v>7.2626362959418669E-2</v>
      </c>
      <c r="AW20" s="55">
        <f ca="1">IF(AW21=0,AVERAGE(AU20:OFFSET(AU20,$AY$3-1,0)),(AW21*($AY$3-1)+AU20)/$AY$3)</f>
        <v>0.11593151961049432</v>
      </c>
      <c r="AX20" s="55">
        <f t="shared" ca="1" si="28"/>
        <v>0.62645916488827258</v>
      </c>
      <c r="AY20" s="55">
        <f t="shared" ca="1" si="29"/>
        <v>38.516747202276441</v>
      </c>
      <c r="BA20" s="58">
        <f t="shared" ca="1" si="30"/>
        <v>0</v>
      </c>
      <c r="BB20" s="58">
        <f t="shared" ca="1" si="31"/>
        <v>0</v>
      </c>
      <c r="BC20" s="58">
        <f t="shared" ca="1" si="37"/>
        <v>1</v>
      </c>
      <c r="BD20" s="58">
        <f t="shared" ca="1" si="15"/>
        <v>19</v>
      </c>
      <c r="BF20" s="56">
        <f t="shared" ca="1" si="16"/>
        <v>0</v>
      </c>
      <c r="BG20" s="75">
        <f t="shared" ca="1" si="32"/>
        <v>0</v>
      </c>
      <c r="BH20" s="55">
        <f t="shared" ca="1" si="38"/>
        <v>359.4639357438341</v>
      </c>
      <c r="BI20" s="56">
        <f t="shared" ca="1" si="17"/>
        <v>-4.00158478605388E-2</v>
      </c>
      <c r="BJ20" s="55">
        <f t="shared" ca="1" si="39"/>
        <v>5225.8866978438627</v>
      </c>
      <c r="BK20" s="76">
        <f t="shared" ca="1" si="40"/>
        <v>0</v>
      </c>
      <c r="BL20" s="55">
        <f ca="1">BJ20-MAX(BJ20:$BJ$258)</f>
        <v>-549.26089381657675</v>
      </c>
      <c r="BM20" s="56">
        <f ca="1">(BJ20-MAX(BJ20:$BJ$258))/MAX(BJ20:$BJ$258)</f>
        <v>-9.5107680816631082E-2</v>
      </c>
      <c r="BN20" s="17"/>
      <c r="BO20" s="55">
        <f t="shared" ca="1" si="33"/>
        <v>-5.5237847673511808</v>
      </c>
      <c r="BQ20" s="58">
        <f t="shared" ca="1" si="41"/>
        <v>0</v>
      </c>
      <c r="BR20" s="58">
        <f t="shared" ca="1" si="34"/>
        <v>0</v>
      </c>
      <c r="BS20" s="58">
        <f t="shared" ca="1" si="42"/>
        <v>0</v>
      </c>
      <c r="BT20" s="58">
        <f t="shared" ca="1" si="18"/>
        <v>19</v>
      </c>
      <c r="BV20" s="56">
        <f t="shared" ca="1" si="35"/>
        <v>0</v>
      </c>
      <c r="BW20" s="76">
        <f t="shared" ca="1" si="43"/>
        <v>0</v>
      </c>
      <c r="BX20" s="55">
        <f t="shared" ca="1" si="44"/>
        <v>0</v>
      </c>
      <c r="BY20" s="56">
        <f t="shared" ca="1" si="46"/>
        <v>0</v>
      </c>
      <c r="BZ20" s="55">
        <f t="shared" ca="1" si="45"/>
        <v>5939.9115861167074</v>
      </c>
      <c r="CA20" s="76">
        <f t="shared" ca="1" si="36"/>
        <v>0</v>
      </c>
      <c r="CB20" s="55">
        <f ca="1">BZ20-MAX($BZ20:BZ$258)</f>
        <v>0</v>
      </c>
      <c r="CC20" s="56">
        <f ca="1">(BZ20-MAX($BZ20:BZ$258))/MAX($BZ20:BZ$258)</f>
        <v>0</v>
      </c>
    </row>
    <row r="21" spans="1:81" s="58" customFormat="1" x14ac:dyDescent="0.25">
      <c r="A21" s="54">
        <v>44582</v>
      </c>
      <c r="B21" s="55">
        <v>15.24</v>
      </c>
      <c r="C21" s="55">
        <v>15.3</v>
      </c>
      <c r="D21" s="55">
        <v>15.034000000000001</v>
      </c>
      <c r="E21" s="55">
        <v>15.144</v>
      </c>
      <c r="F21" s="56">
        <f t="shared" si="0"/>
        <v>-2.132609538580843E-2</v>
      </c>
      <c r="G21" s="57"/>
      <c r="H21" s="56"/>
      <c r="I21" s="17"/>
      <c r="J21" s="55">
        <f ca="1">AVERAGE(E21:OFFSET(E21,$J$3-1,0))</f>
        <v>15.5304</v>
      </c>
      <c r="K21" s="55">
        <f ca="1">AVERAGE(E21:OFFSET(E21,$K$3-1,0))</f>
        <v>14.856000033333334</v>
      </c>
      <c r="M21" s="58">
        <f t="shared" ca="1" si="1"/>
        <v>0</v>
      </c>
      <c r="N21" s="58">
        <f t="shared" ca="1" si="2"/>
        <v>0</v>
      </c>
      <c r="O21" s="58">
        <f t="shared" ca="1" si="3"/>
        <v>1</v>
      </c>
      <c r="P21" s="58">
        <f t="shared" ca="1" si="4"/>
        <v>17</v>
      </c>
      <c r="R21" s="56">
        <f t="shared" ca="1" si="5"/>
        <v>0</v>
      </c>
      <c r="S21" s="55">
        <f t="shared" ca="1" si="6"/>
        <v>0</v>
      </c>
      <c r="T21" s="55">
        <f t="shared" ca="1" si="7"/>
        <v>365.55376375676917</v>
      </c>
      <c r="U21" s="56">
        <f t="shared" ca="1" si="19"/>
        <v>-2.132609538580843E-2</v>
      </c>
      <c r="V21" s="55">
        <f t="shared" ca="1" si="20"/>
        <v>5535.9461983325136</v>
      </c>
      <c r="W21" s="55">
        <f t="shared" ca="1" si="8"/>
        <v>0</v>
      </c>
      <c r="X21" s="55">
        <f ca="1">V21-MAX(V21:$V$258)</f>
        <v>-337.04057018374078</v>
      </c>
      <c r="Y21" s="56">
        <f ca="1">(V21-MAX(V21:$V$258))/MAX(V21:$V$258)</f>
        <v>-5.7388273372339024E-2</v>
      </c>
      <c r="Z21" s="56"/>
      <c r="AA21" s="17"/>
      <c r="AB21" s="55">
        <f ca="1">E21*(2/($AB$3+1))+IF(AB22=0,AVERAGE(E22:OFFSET(E22,$AB$3-1,0))*(1-(2/($AB$3+1))),AB22*(1-(2/($AB$3+1))))</f>
        <v>15.464818234805941</v>
      </c>
      <c r="AC21" s="59">
        <f ca="1">E21*(2/($AC$3+1))+IF(AC22=0,AVERAGE(E22:OFFSET(E22,$AC$3-1,0))*(1-(2/($AC$3+1))),AC22*(1-(2/($AC$3+1))))</f>
        <v>15.095354659927006</v>
      </c>
      <c r="AE21" s="58">
        <f t="shared" ca="1" si="21"/>
        <v>0</v>
      </c>
      <c r="AF21" s="58">
        <f t="shared" ca="1" si="9"/>
        <v>0</v>
      </c>
      <c r="AG21" s="58">
        <f t="shared" ca="1" si="10"/>
        <v>1</v>
      </c>
      <c r="AH21" s="58">
        <f t="shared" ca="1" si="11"/>
        <v>18</v>
      </c>
      <c r="AJ21" s="56">
        <f t="shared" ca="1" si="12"/>
        <v>0</v>
      </c>
      <c r="AK21" s="55">
        <f t="shared" ca="1" si="13"/>
        <v>0</v>
      </c>
      <c r="AL21" s="55">
        <f t="shared" ca="1" si="14"/>
        <v>366.56817691799063</v>
      </c>
      <c r="AM21" s="56">
        <f t="shared" ca="1" si="22"/>
        <v>-2.132609538580843E-2</v>
      </c>
      <c r="AN21" s="55">
        <f t="shared" ca="1" si="23"/>
        <v>5551.3084712460513</v>
      </c>
      <c r="AO21" s="55">
        <f t="shared" ca="1" si="24"/>
        <v>0</v>
      </c>
      <c r="AP21" s="55">
        <f ca="1">AN21-MAX(AN21:$AN$258)</f>
        <v>-337.97585911838723</v>
      </c>
      <c r="AQ21" s="56">
        <f ca="1">(AN21-MAX(AN21:$AN$258))/MAX(AN21:$AN$258)</f>
        <v>-5.7388273372339066E-2</v>
      </c>
      <c r="AS21" s="55">
        <f t="shared" si="25"/>
        <v>-0.33000000000000007</v>
      </c>
      <c r="AT21" s="55">
        <f t="shared" si="26"/>
        <v>0</v>
      </c>
      <c r="AU21" s="55">
        <f t="shared" si="27"/>
        <v>0.33000000000000007</v>
      </c>
      <c r="AV21" s="55">
        <f ca="1">IF(AV22=0,AVERAGE(AT21:OFFSET(AT21,$AY$3-1,0)),(AV22*($AY$3-1)+AT21)/$AY$3)</f>
        <v>7.8213006263989332E-2</v>
      </c>
      <c r="AW21" s="55">
        <f ca="1">IF(AW22=0,AVERAGE(AU21:OFFSET(AU21,$AY$3-1,0)),(AW22*($AY$3-1)+AU21)/$AY$3)</f>
        <v>7.8233944195916977E-2</v>
      </c>
      <c r="AX21" s="55">
        <f t="shared" ca="1" si="28"/>
        <v>0.99973236768077023</v>
      </c>
      <c r="AY21" s="55">
        <f t="shared" ca="1" si="29"/>
        <v>49.993308296561196</v>
      </c>
      <c r="BA21" s="58">
        <f t="shared" ca="1" si="30"/>
        <v>0</v>
      </c>
      <c r="BB21" s="58">
        <f t="shared" ca="1" si="31"/>
        <v>0</v>
      </c>
      <c r="BC21" s="58">
        <f t="shared" ca="1" si="37"/>
        <v>1</v>
      </c>
      <c r="BD21" s="58">
        <f t="shared" ca="1" si="15"/>
        <v>18</v>
      </c>
      <c r="BF21" s="56">
        <f t="shared" ca="1" si="16"/>
        <v>0</v>
      </c>
      <c r="BG21" s="75">
        <f t="shared" ca="1" si="32"/>
        <v>0</v>
      </c>
      <c r="BH21" s="55">
        <f t="shared" ca="1" si="38"/>
        <v>359.4639357438341</v>
      </c>
      <c r="BI21" s="56">
        <f t="shared" ca="1" si="17"/>
        <v>-2.132609538580843E-2</v>
      </c>
      <c r="BJ21" s="55">
        <f t="shared" ca="1" si="39"/>
        <v>5443.7218429046261</v>
      </c>
      <c r="BK21" s="76">
        <f t="shared" ca="1" si="40"/>
        <v>0</v>
      </c>
      <c r="BL21" s="55">
        <f ca="1">BJ21-MAX(BJ21:$BJ$258)</f>
        <v>-331.4257487558134</v>
      </c>
      <c r="BM21" s="56">
        <f ca="1">(BJ21-MAX(BJ21:$BJ$258))/MAX(BJ21:$BJ$258)</f>
        <v>-5.7388273372338809E-2</v>
      </c>
      <c r="BN21" s="17"/>
      <c r="BO21" s="55">
        <f t="shared" ca="1" si="33"/>
        <v>-0.49934296977661718</v>
      </c>
      <c r="BQ21" s="58">
        <f t="shared" ca="1" si="41"/>
        <v>0</v>
      </c>
      <c r="BR21" s="58">
        <f t="shared" ca="1" si="34"/>
        <v>0</v>
      </c>
      <c r="BS21" s="58">
        <f t="shared" ca="1" si="42"/>
        <v>0</v>
      </c>
      <c r="BT21" s="58">
        <f t="shared" ca="1" si="18"/>
        <v>18</v>
      </c>
      <c r="BV21" s="56">
        <f t="shared" ca="1" si="35"/>
        <v>0</v>
      </c>
      <c r="BW21" s="76">
        <f t="shared" ca="1" si="43"/>
        <v>0</v>
      </c>
      <c r="BX21" s="55">
        <f t="shared" ca="1" si="44"/>
        <v>0</v>
      </c>
      <c r="BY21" s="56">
        <f t="shared" ca="1" si="46"/>
        <v>0</v>
      </c>
      <c r="BZ21" s="55">
        <f t="shared" ca="1" si="45"/>
        <v>5939.9115861167074</v>
      </c>
      <c r="CA21" s="76">
        <f t="shared" ca="1" si="36"/>
        <v>0</v>
      </c>
      <c r="CB21" s="55">
        <f ca="1">BZ21-MAX($BZ21:BZ$258)</f>
        <v>0</v>
      </c>
      <c r="CC21" s="56">
        <f ca="1">(BZ21-MAX($BZ21:BZ$258))/MAX($BZ21:BZ$258)</f>
        <v>0</v>
      </c>
    </row>
    <row r="22" spans="1:81" s="58" customFormat="1" x14ac:dyDescent="0.25">
      <c r="A22" s="54">
        <v>44581</v>
      </c>
      <c r="B22" s="55">
        <v>15.5</v>
      </c>
      <c r="C22" s="55">
        <v>15.554</v>
      </c>
      <c r="D22" s="55">
        <v>15.326000000000001</v>
      </c>
      <c r="E22" s="55">
        <v>15.474</v>
      </c>
      <c r="F22" s="56">
        <f t="shared" si="0"/>
        <v>-3.6059240180296159E-3</v>
      </c>
      <c r="G22" s="57"/>
      <c r="H22" s="56"/>
      <c r="I22" s="17"/>
      <c r="J22" s="55">
        <f ca="1">AVERAGE(E22:OFFSET(E22,$J$3-1,0))</f>
        <v>15.709600200000001</v>
      </c>
      <c r="K22" s="55">
        <f ca="1">AVERAGE(E22:OFFSET(E22,$K$3-1,0))</f>
        <v>14.824600033333333</v>
      </c>
      <c r="M22" s="58">
        <f t="shared" ca="1" si="1"/>
        <v>0</v>
      </c>
      <c r="N22" s="58">
        <f t="shared" ca="1" si="2"/>
        <v>0</v>
      </c>
      <c r="O22" s="58">
        <f t="shared" ca="1" si="3"/>
        <v>1</v>
      </c>
      <c r="P22" s="58">
        <f t="shared" ca="1" si="4"/>
        <v>16</v>
      </c>
      <c r="R22" s="56">
        <f t="shared" ca="1" si="5"/>
        <v>0</v>
      </c>
      <c r="S22" s="55">
        <f t="shared" ca="1" si="6"/>
        <v>0</v>
      </c>
      <c r="T22" s="55">
        <f t="shared" ca="1" si="7"/>
        <v>365.55376375676917</v>
      </c>
      <c r="U22" s="56">
        <f t="shared" ca="1" si="19"/>
        <v>-3.6059240180296159E-3</v>
      </c>
      <c r="V22" s="55">
        <f t="shared" ca="1" si="20"/>
        <v>5656.5789403722474</v>
      </c>
      <c r="W22" s="55">
        <f t="shared" ca="1" si="8"/>
        <v>0</v>
      </c>
      <c r="X22" s="55">
        <f ca="1">V22-MAX(V22:$V$258)</f>
        <v>-216.407828144007</v>
      </c>
      <c r="Y22" s="56">
        <f ca="1">(V22-MAX(V22:$V$258))/MAX(V22:$V$258)</f>
        <v>-3.6848001991783827E-2</v>
      </c>
      <c r="Z22" s="56"/>
      <c r="AA22" s="17"/>
      <c r="AB22" s="55">
        <f ca="1">E22*(2/($AB$3+1))+IF(AB23=0,AVERAGE(E23:OFFSET(E23,$AB$3-1,0))*(1-(2/($AB$3+1))),AB23*(1-(2/($AB$3+1))))</f>
        <v>15.62522735220891</v>
      </c>
      <c r="AC22" s="59">
        <f ca="1">E22*(2/($AC$3+1))+IF(AC23=0,AVERAGE(E23:OFFSET(E23,$AC$3-1,0))*(1-(2/($AC$3+1))),AC23*(1-(2/($AC$3+1))))</f>
        <v>15.091999808887488</v>
      </c>
      <c r="AE22" s="58">
        <f t="shared" ca="1" si="21"/>
        <v>0</v>
      </c>
      <c r="AF22" s="58">
        <f t="shared" ca="1" si="9"/>
        <v>0</v>
      </c>
      <c r="AG22" s="58">
        <f t="shared" ca="1" si="10"/>
        <v>1</v>
      </c>
      <c r="AH22" s="58">
        <f t="shared" ca="1" si="11"/>
        <v>17</v>
      </c>
      <c r="AJ22" s="56">
        <f t="shared" ca="1" si="12"/>
        <v>0</v>
      </c>
      <c r="AK22" s="55">
        <f t="shared" ca="1" si="13"/>
        <v>0</v>
      </c>
      <c r="AL22" s="55">
        <f t="shared" ca="1" si="14"/>
        <v>366.56817691799063</v>
      </c>
      <c r="AM22" s="56">
        <f t="shared" ca="1" si="22"/>
        <v>-3.6059240180296159E-3</v>
      </c>
      <c r="AN22" s="55">
        <f t="shared" ca="1" si="23"/>
        <v>5672.2759696289886</v>
      </c>
      <c r="AO22" s="55">
        <f t="shared" ca="1" si="24"/>
        <v>0</v>
      </c>
      <c r="AP22" s="55">
        <f ca="1">AN22-MAX(AN22:$AN$258)</f>
        <v>-217.00836073544997</v>
      </c>
      <c r="AQ22" s="56">
        <f ca="1">(AN22-MAX(AN22:$AN$258))/MAX(AN22:$AN$258)</f>
        <v>-3.6848001991783799E-2</v>
      </c>
      <c r="AS22" s="55">
        <f t="shared" si="25"/>
        <v>-5.5999999999999162E-2</v>
      </c>
      <c r="AT22" s="55">
        <f t="shared" si="26"/>
        <v>0</v>
      </c>
      <c r="AU22" s="55">
        <f t="shared" si="27"/>
        <v>5.5999999999999162E-2</v>
      </c>
      <c r="AV22" s="55">
        <f ca="1">IF(AV23=0,AVERAGE(AT22:OFFSET(AT22,$AY$3-1,0)),(AV23*($AY$3-1)+AT22)/$AY$3)</f>
        <v>8.4229391361219277E-2</v>
      </c>
      <c r="AW22" s="55">
        <f ca="1">IF(AW23=0,AVERAGE(AU22:OFFSET(AU22,$AY$3-1,0)),(AW23*($AY$3-1)+AU22)/$AY$3)</f>
        <v>5.8867324518679799E-2</v>
      </c>
      <c r="AX22" s="55">
        <f t="shared" ca="1" si="28"/>
        <v>1.4308343728869752</v>
      </c>
      <c r="AY22" s="55">
        <f t="shared" ca="1" si="29"/>
        <v>58.861861953500679</v>
      </c>
      <c r="BA22" s="58">
        <f t="shared" ca="1" si="30"/>
        <v>0</v>
      </c>
      <c r="BB22" s="58">
        <f t="shared" ca="1" si="31"/>
        <v>0</v>
      </c>
      <c r="BC22" s="58">
        <f t="shared" ca="1" si="37"/>
        <v>1</v>
      </c>
      <c r="BD22" s="58">
        <f t="shared" ca="1" si="15"/>
        <v>17</v>
      </c>
      <c r="BF22" s="56">
        <f t="shared" ca="1" si="16"/>
        <v>0</v>
      </c>
      <c r="BG22" s="75">
        <f t="shared" ca="1" si="32"/>
        <v>0</v>
      </c>
      <c r="BH22" s="55">
        <f t="shared" ca="1" si="38"/>
        <v>359.4639357438341</v>
      </c>
      <c r="BI22" s="56">
        <f t="shared" ca="1" si="17"/>
        <v>-3.6059240180296159E-3</v>
      </c>
      <c r="BJ22" s="55">
        <f t="shared" ca="1" si="39"/>
        <v>5562.3449417000911</v>
      </c>
      <c r="BK22" s="76">
        <f t="shared" ca="1" si="40"/>
        <v>0</v>
      </c>
      <c r="BL22" s="55">
        <f ca="1">BJ22-MAX(BJ22:$BJ$258)</f>
        <v>-212.80264996034839</v>
      </c>
      <c r="BM22" s="56">
        <f ca="1">(BJ22-MAX(BJ22:$BJ$258))/MAX(BJ22:$BJ$258)</f>
        <v>-3.6848001991783647E-2</v>
      </c>
      <c r="BN22" s="17"/>
      <c r="BO22" s="55">
        <f t="shared" ca="1" si="33"/>
        <v>1.9636267791249384</v>
      </c>
      <c r="BQ22" s="58">
        <f t="shared" ca="1" si="41"/>
        <v>0</v>
      </c>
      <c r="BR22" s="58">
        <f t="shared" ca="1" si="34"/>
        <v>0</v>
      </c>
      <c r="BS22" s="58">
        <f t="shared" ca="1" si="42"/>
        <v>0</v>
      </c>
      <c r="BT22" s="58">
        <f t="shared" ca="1" si="18"/>
        <v>17</v>
      </c>
      <c r="BV22" s="56">
        <f t="shared" ca="1" si="35"/>
        <v>0</v>
      </c>
      <c r="BW22" s="76">
        <f t="shared" ca="1" si="43"/>
        <v>0</v>
      </c>
      <c r="BX22" s="55">
        <f t="shared" ca="1" si="44"/>
        <v>0</v>
      </c>
      <c r="BY22" s="56">
        <f t="shared" ca="1" si="46"/>
        <v>0</v>
      </c>
      <c r="BZ22" s="55">
        <f t="shared" ca="1" si="45"/>
        <v>5939.9115861167074</v>
      </c>
      <c r="CA22" s="76">
        <f t="shared" ca="1" si="36"/>
        <v>0</v>
      </c>
      <c r="CB22" s="55">
        <f ca="1">BZ22-MAX($BZ22:BZ$258)</f>
        <v>0</v>
      </c>
      <c r="CC22" s="56">
        <f ca="1">(BZ22-MAX($BZ22:BZ$258))/MAX($BZ22:BZ$258)</f>
        <v>0</v>
      </c>
    </row>
    <row r="23" spans="1:81" s="58" customFormat="1" x14ac:dyDescent="0.25">
      <c r="A23" s="54">
        <v>44580</v>
      </c>
      <c r="B23" s="55">
        <v>15.628</v>
      </c>
      <c r="C23" s="55">
        <v>15.702</v>
      </c>
      <c r="D23" s="55">
        <v>15.502000000000001</v>
      </c>
      <c r="E23" s="55">
        <v>15.53</v>
      </c>
      <c r="F23" s="56">
        <f t="shared" si="0"/>
        <v>-1.0197578075207159E-2</v>
      </c>
      <c r="G23" s="57"/>
      <c r="H23" s="56"/>
      <c r="I23" s="17"/>
      <c r="J23" s="55">
        <f ca="1">AVERAGE(E23:OFFSET(E23,$J$3-1,0))</f>
        <v>15.8280002</v>
      </c>
      <c r="K23" s="55">
        <f ca="1">AVERAGE(E23:OFFSET(E23,$K$3-1,0))</f>
        <v>14.786866699999997</v>
      </c>
      <c r="M23" s="58">
        <f t="shared" ca="1" si="1"/>
        <v>0</v>
      </c>
      <c r="N23" s="58">
        <f t="shared" ca="1" si="2"/>
        <v>0</v>
      </c>
      <c r="O23" s="58">
        <f t="shared" ca="1" si="3"/>
        <v>1</v>
      </c>
      <c r="P23" s="58">
        <f t="shared" ca="1" si="4"/>
        <v>15</v>
      </c>
      <c r="R23" s="56">
        <f t="shared" ca="1" si="5"/>
        <v>0</v>
      </c>
      <c r="S23" s="55">
        <f t="shared" ca="1" si="6"/>
        <v>0</v>
      </c>
      <c r="T23" s="55">
        <f t="shared" ca="1" si="7"/>
        <v>365.55376375676917</v>
      </c>
      <c r="U23" s="56">
        <f t="shared" ca="1" si="19"/>
        <v>-1.0197578075207159E-2</v>
      </c>
      <c r="V23" s="55">
        <f t="shared" ca="1" si="20"/>
        <v>5677.0499511426269</v>
      </c>
      <c r="W23" s="55">
        <f t="shared" ca="1" si="8"/>
        <v>0</v>
      </c>
      <c r="X23" s="55">
        <f ca="1">V23-MAX(V23:$V$258)</f>
        <v>-195.93681737362749</v>
      </c>
      <c r="Y23" s="56">
        <f ca="1">(V23-MAX(V23:$V$258))/MAX(V23:$V$258)</f>
        <v>-3.336238018175014E-2</v>
      </c>
      <c r="Z23" s="56"/>
      <c r="AA23" s="17"/>
      <c r="AB23" s="55">
        <f ca="1">E23*(2/($AB$3+1))+IF(AB24=0,AVERAGE(E24:OFFSET(E24,$AB$3-1,0))*(1-(2/($AB$3+1))),AB24*(1-(2/($AB$3+1))))</f>
        <v>15.700841028313363</v>
      </c>
      <c r="AC23" s="59">
        <f ca="1">E23*(2/($AC$3+1))+IF(AC24=0,AVERAGE(E24:OFFSET(E24,$AC$3-1,0))*(1-(2/($AC$3+1))),AC24*(1-(2/($AC$3+1))))</f>
        <v>15.065654968121105</v>
      </c>
      <c r="AE23" s="58">
        <f t="shared" ca="1" si="21"/>
        <v>0</v>
      </c>
      <c r="AF23" s="58">
        <f t="shared" ca="1" si="9"/>
        <v>0</v>
      </c>
      <c r="AG23" s="58">
        <f t="shared" ca="1" si="10"/>
        <v>1</v>
      </c>
      <c r="AH23" s="58">
        <f t="shared" ca="1" si="11"/>
        <v>16</v>
      </c>
      <c r="AJ23" s="56">
        <f t="shared" ca="1" si="12"/>
        <v>0</v>
      </c>
      <c r="AK23" s="55">
        <f t="shared" ca="1" si="13"/>
        <v>0</v>
      </c>
      <c r="AL23" s="55">
        <f t="shared" ca="1" si="14"/>
        <v>366.56817691799063</v>
      </c>
      <c r="AM23" s="56">
        <f t="shared" ca="1" si="22"/>
        <v>-1.0197578075207159E-2</v>
      </c>
      <c r="AN23" s="55">
        <f t="shared" ca="1" si="23"/>
        <v>5692.8037875363962</v>
      </c>
      <c r="AO23" s="55">
        <f t="shared" ca="1" si="24"/>
        <v>0</v>
      </c>
      <c r="AP23" s="55">
        <f ca="1">AN23-MAX(AN23:$AN$258)</f>
        <v>-196.48054282804242</v>
      </c>
      <c r="AQ23" s="56">
        <f ca="1">(AN23-MAX(AN23:$AN$258))/MAX(AN23:$AN$258)</f>
        <v>-3.3362380181750181E-2</v>
      </c>
      <c r="AS23" s="55">
        <f t="shared" si="25"/>
        <v>-0.16000000000000014</v>
      </c>
      <c r="AT23" s="55">
        <f t="shared" si="26"/>
        <v>0</v>
      </c>
      <c r="AU23" s="55">
        <f t="shared" si="27"/>
        <v>0.16000000000000014</v>
      </c>
      <c r="AV23" s="55">
        <f ca="1">IF(AV24=0,AVERAGE(AT23:OFFSET(AT23,$AY$3-1,0)),(AV24*($AY$3-1)+AT23)/$AY$3)</f>
        <v>9.070857531208229E-2</v>
      </c>
      <c r="AW23" s="55">
        <f ca="1">IF(AW24=0,AVERAGE(AU23:OFFSET(AU23,$AY$3-1,0)),(AW24*($AY$3-1)+AU23)/$AY$3)</f>
        <v>5.9087887943193688E-2</v>
      </c>
      <c r="AX23" s="55">
        <f t="shared" ca="1" si="28"/>
        <v>1.5351466852104836</v>
      </c>
      <c r="AY23" s="55">
        <f t="shared" ca="1" si="29"/>
        <v>60.554550715594047</v>
      </c>
      <c r="BA23" s="58">
        <f t="shared" ca="1" si="30"/>
        <v>0</v>
      </c>
      <c r="BB23" s="58">
        <f t="shared" ca="1" si="31"/>
        <v>0</v>
      </c>
      <c r="BC23" s="58">
        <f t="shared" ca="1" si="37"/>
        <v>1</v>
      </c>
      <c r="BD23" s="58">
        <f t="shared" ca="1" si="15"/>
        <v>16</v>
      </c>
      <c r="BF23" s="56">
        <f t="shared" ca="1" si="16"/>
        <v>0</v>
      </c>
      <c r="BG23" s="75">
        <f t="shared" ca="1" si="32"/>
        <v>0</v>
      </c>
      <c r="BH23" s="55">
        <f t="shared" ca="1" si="38"/>
        <v>359.4639357438341</v>
      </c>
      <c r="BI23" s="56">
        <f t="shared" ca="1" si="17"/>
        <v>-1.0197578075207159E-2</v>
      </c>
      <c r="BJ23" s="55">
        <f t="shared" ca="1" si="39"/>
        <v>5582.4749221017455</v>
      </c>
      <c r="BK23" s="76">
        <f t="shared" ca="1" si="40"/>
        <v>0</v>
      </c>
      <c r="BL23" s="55">
        <f ca="1">BJ23-MAX(BJ23:$BJ$258)</f>
        <v>-192.672669558694</v>
      </c>
      <c r="BM23" s="56">
        <f ca="1">(BJ23-MAX(BJ23:$BJ$258))/MAX(BJ23:$BJ$258)</f>
        <v>-3.3362380181750091E-2</v>
      </c>
      <c r="BN23" s="17"/>
      <c r="BO23" s="55">
        <f t="shared" ca="1" si="33"/>
        <v>5.3166960531669583</v>
      </c>
      <c r="BQ23" s="58">
        <f t="shared" ca="1" si="41"/>
        <v>0</v>
      </c>
      <c r="BR23" s="58">
        <f t="shared" ca="1" si="34"/>
        <v>0</v>
      </c>
      <c r="BS23" s="58">
        <f t="shared" ca="1" si="42"/>
        <v>0</v>
      </c>
      <c r="BT23" s="58">
        <f t="shared" ca="1" si="18"/>
        <v>16</v>
      </c>
      <c r="BV23" s="56">
        <f t="shared" ca="1" si="35"/>
        <v>0</v>
      </c>
      <c r="BW23" s="76">
        <f t="shared" ca="1" si="43"/>
        <v>0</v>
      </c>
      <c r="BX23" s="55">
        <f t="shared" ca="1" si="44"/>
        <v>0</v>
      </c>
      <c r="BY23" s="56">
        <f t="shared" ca="1" si="46"/>
        <v>0</v>
      </c>
      <c r="BZ23" s="55">
        <f t="shared" ca="1" si="45"/>
        <v>5939.9115861167074</v>
      </c>
      <c r="CA23" s="76">
        <f t="shared" ca="1" si="36"/>
        <v>0</v>
      </c>
      <c r="CB23" s="55">
        <f ca="1">BZ23-MAX($BZ23:BZ$258)</f>
        <v>0</v>
      </c>
      <c r="CC23" s="56">
        <f ca="1">(BZ23-MAX($BZ23:BZ$258))/MAX($BZ23:BZ$258)</f>
        <v>0</v>
      </c>
    </row>
    <row r="24" spans="1:81" s="58" customFormat="1" x14ac:dyDescent="0.25">
      <c r="A24" s="54">
        <v>44579</v>
      </c>
      <c r="B24" s="55">
        <v>15.718</v>
      </c>
      <c r="C24" s="55">
        <v>15.798</v>
      </c>
      <c r="D24" s="55">
        <v>15.64</v>
      </c>
      <c r="E24" s="55">
        <v>15.69</v>
      </c>
      <c r="F24" s="56">
        <f t="shared" si="0"/>
        <v>-7.8411534083723256E-3</v>
      </c>
      <c r="G24" s="57"/>
      <c r="H24" s="56"/>
      <c r="I24" s="17"/>
      <c r="J24" s="55">
        <f ca="1">AVERAGE(E24:OFFSET(E24,$J$3-1,0))</f>
        <v>15.894400199999998</v>
      </c>
      <c r="K24" s="55">
        <f ca="1">AVERAGE(E24:OFFSET(E24,$K$3-1,0))</f>
        <v>14.7406667</v>
      </c>
      <c r="M24" s="58">
        <f t="shared" ca="1" si="1"/>
        <v>0</v>
      </c>
      <c r="N24" s="58">
        <f t="shared" ca="1" si="2"/>
        <v>0</v>
      </c>
      <c r="O24" s="58">
        <f t="shared" ca="1" si="3"/>
        <v>1</v>
      </c>
      <c r="P24" s="58">
        <f t="shared" ca="1" si="4"/>
        <v>14</v>
      </c>
      <c r="R24" s="56">
        <f t="shared" ca="1" si="5"/>
        <v>0</v>
      </c>
      <c r="S24" s="55">
        <f t="shared" ca="1" si="6"/>
        <v>0</v>
      </c>
      <c r="T24" s="55">
        <f t="shared" ca="1" si="7"/>
        <v>365.55376375676917</v>
      </c>
      <c r="U24" s="56">
        <f t="shared" ca="1" si="19"/>
        <v>-7.8411534083723256E-3</v>
      </c>
      <c r="V24" s="55">
        <f t="shared" ca="1" si="20"/>
        <v>5735.5385533437102</v>
      </c>
      <c r="W24" s="55">
        <f t="shared" ca="1" si="8"/>
        <v>0</v>
      </c>
      <c r="X24" s="55">
        <f ca="1">V24-MAX(V24:$V$258)</f>
        <v>-137.44821517254422</v>
      </c>
      <c r="Y24" s="56">
        <f ca="1">(V24-MAX(V24:$V$258))/MAX(V24:$V$258)</f>
        <v>-2.3403460724511219E-2</v>
      </c>
      <c r="Z24" s="56"/>
      <c r="AA24" s="17"/>
      <c r="AB24" s="55">
        <f ca="1">E24*(2/($AB$3+1))+IF(AB25=0,AVERAGE(E25:OFFSET(E25,$AB$3-1,0))*(1-(2/($AB$3+1))),AB25*(1-(2/($AB$3+1))))</f>
        <v>15.786261542470044</v>
      </c>
      <c r="AC24" s="59">
        <f ca="1">E24*(2/($AC$3+1))+IF(AC25=0,AVERAGE(E25:OFFSET(E25,$AC$3-1,0))*(1-(2/($AC$3+1))),AC25*(1-(2/($AC$3+1))))</f>
        <v>15.033631172819112</v>
      </c>
      <c r="AE24" s="58">
        <f t="shared" ca="1" si="21"/>
        <v>0</v>
      </c>
      <c r="AF24" s="58">
        <f t="shared" ca="1" si="9"/>
        <v>0</v>
      </c>
      <c r="AG24" s="58">
        <f t="shared" ca="1" si="10"/>
        <v>1</v>
      </c>
      <c r="AH24" s="58">
        <f t="shared" ca="1" si="11"/>
        <v>15</v>
      </c>
      <c r="AJ24" s="56">
        <f t="shared" ca="1" si="12"/>
        <v>0</v>
      </c>
      <c r="AK24" s="55">
        <f t="shared" ca="1" si="13"/>
        <v>0</v>
      </c>
      <c r="AL24" s="55">
        <f t="shared" ca="1" si="14"/>
        <v>366.56817691799063</v>
      </c>
      <c r="AM24" s="56">
        <f t="shared" ca="1" si="22"/>
        <v>-7.8411534083723256E-3</v>
      </c>
      <c r="AN24" s="55">
        <f t="shared" ca="1" si="23"/>
        <v>5751.4546958432747</v>
      </c>
      <c r="AO24" s="55">
        <f t="shared" ca="1" si="24"/>
        <v>0</v>
      </c>
      <c r="AP24" s="55">
        <f ca="1">AN24-MAX(AN24:$AN$258)</f>
        <v>-137.82963452116383</v>
      </c>
      <c r="AQ24" s="56">
        <f ca="1">(AN24-MAX(AN24:$AN$258))/MAX(AN24:$AN$258)</f>
        <v>-2.3403460724511275E-2</v>
      </c>
      <c r="AS24" s="55">
        <f t="shared" si="25"/>
        <v>-0.12400000000000055</v>
      </c>
      <c r="AT24" s="55">
        <f t="shared" si="26"/>
        <v>0</v>
      </c>
      <c r="AU24" s="55">
        <f t="shared" si="27"/>
        <v>0.12400000000000055</v>
      </c>
      <c r="AV24" s="55">
        <f ca="1">IF(AV25=0,AVERAGE(AT24:OFFSET(AT24,$AY$3-1,0)),(AV25*($AY$3-1)+AT24)/$AY$3)</f>
        <v>9.7686158028396308E-2</v>
      </c>
      <c r="AW24" s="55">
        <f ca="1">IF(AW25=0,AVERAGE(AU24:OFFSET(AU24,$AY$3-1,0)),(AW25*($AY$3-1)+AU24)/$AY$3)</f>
        <v>5.132541778497781E-2</v>
      </c>
      <c r="AX24" s="55">
        <f t="shared" ca="1" si="28"/>
        <v>1.9032705868589657</v>
      </c>
      <c r="AY24" s="55">
        <f t="shared" ca="1" si="29"/>
        <v>65.556086830959316</v>
      </c>
      <c r="BA24" s="58">
        <f t="shared" ca="1" si="30"/>
        <v>0</v>
      </c>
      <c r="BB24" s="58">
        <f t="shared" ca="1" si="31"/>
        <v>0</v>
      </c>
      <c r="BC24" s="58">
        <f t="shared" ca="1" si="37"/>
        <v>1</v>
      </c>
      <c r="BD24" s="58">
        <f t="shared" ca="1" si="15"/>
        <v>15</v>
      </c>
      <c r="BF24" s="56">
        <f t="shared" ca="1" si="16"/>
        <v>0</v>
      </c>
      <c r="BG24" s="75">
        <f t="shared" ca="1" si="32"/>
        <v>0</v>
      </c>
      <c r="BH24" s="55">
        <f t="shared" ca="1" si="38"/>
        <v>359.4639357438341</v>
      </c>
      <c r="BI24" s="56">
        <f t="shared" ca="1" si="17"/>
        <v>-7.8411534083723256E-3</v>
      </c>
      <c r="BJ24" s="55">
        <f ca="1">BJ25*(1+BI24)</f>
        <v>5639.9891518207587</v>
      </c>
      <c r="BK24" s="76">
        <f t="shared" ca="1" si="40"/>
        <v>0</v>
      </c>
      <c r="BL24" s="55">
        <f ca="1">BJ24-MAX(BJ24:$BJ$258)</f>
        <v>-135.1584398396808</v>
      </c>
      <c r="BM24" s="56">
        <f ca="1">(BJ24-MAX(BJ24:$BJ$258))/MAX(BJ24:$BJ$258)</f>
        <v>-2.3403460724511244E-2</v>
      </c>
      <c r="BN24" s="17"/>
      <c r="BO24" s="55">
        <f t="shared" ca="1" si="33"/>
        <v>7.598408997394035</v>
      </c>
      <c r="BQ24" s="58">
        <f t="shared" ca="1" si="41"/>
        <v>0</v>
      </c>
      <c r="BR24" s="58">
        <f t="shared" ca="1" si="34"/>
        <v>0</v>
      </c>
      <c r="BS24" s="58">
        <f t="shared" ca="1" si="42"/>
        <v>0</v>
      </c>
      <c r="BT24" s="58">
        <f t="shared" ca="1" si="18"/>
        <v>15</v>
      </c>
      <c r="BV24" s="56">
        <f t="shared" ca="1" si="35"/>
        <v>0</v>
      </c>
      <c r="BW24" s="76">
        <f t="shared" ca="1" si="43"/>
        <v>0</v>
      </c>
      <c r="BX24" s="55">
        <f t="shared" ca="1" si="44"/>
        <v>0</v>
      </c>
      <c r="BY24" s="56">
        <f t="shared" ca="1" si="46"/>
        <v>0</v>
      </c>
      <c r="BZ24" s="55">
        <f ca="1">BZ25*(1+BY24)</f>
        <v>5939.9115861167074</v>
      </c>
      <c r="CA24" s="76">
        <f t="shared" ca="1" si="36"/>
        <v>0</v>
      </c>
      <c r="CB24" s="55">
        <f ca="1">BZ24-MAX($BZ24:BZ$258)</f>
        <v>0</v>
      </c>
      <c r="CC24" s="56">
        <f ca="1">(BZ24-MAX($BZ24:BZ$258))/MAX($BZ24:BZ$258)</f>
        <v>0</v>
      </c>
    </row>
    <row r="25" spans="1:81" s="58" customFormat="1" x14ac:dyDescent="0.25">
      <c r="A25" s="54">
        <v>44578</v>
      </c>
      <c r="B25" s="55">
        <v>15.864000000000001</v>
      </c>
      <c r="C25" s="55">
        <v>15.88</v>
      </c>
      <c r="D25" s="55">
        <v>15.78</v>
      </c>
      <c r="E25" s="55">
        <v>15.814</v>
      </c>
      <c r="F25" s="56">
        <f t="shared" si="0"/>
        <v>-1.4089837026818097E-2</v>
      </c>
      <c r="G25" s="57"/>
      <c r="H25" s="56"/>
      <c r="I25" s="17"/>
      <c r="J25" s="55">
        <f ca="1">AVERAGE(E25:OFFSET(E25,$J$3-1,0))</f>
        <v>15.886000200000002</v>
      </c>
      <c r="K25" s="55">
        <f ca="1">AVERAGE(E25:OFFSET(E25,$K$3-1,0))</f>
        <v>14.680066699999999</v>
      </c>
      <c r="M25" s="58">
        <f t="shared" ca="1" si="1"/>
        <v>0</v>
      </c>
      <c r="N25" s="58">
        <f t="shared" ca="1" si="2"/>
        <v>0</v>
      </c>
      <c r="O25" s="58">
        <f t="shared" ca="1" si="3"/>
        <v>1</v>
      </c>
      <c r="P25" s="58">
        <f t="shared" ca="1" si="4"/>
        <v>13</v>
      </c>
      <c r="R25" s="56">
        <f t="shared" ca="1" si="5"/>
        <v>0</v>
      </c>
      <c r="S25" s="55">
        <f t="shared" ca="1" si="6"/>
        <v>0</v>
      </c>
      <c r="T25" s="55">
        <f t="shared" ca="1" si="7"/>
        <v>365.55376375676917</v>
      </c>
      <c r="U25" s="56">
        <f t="shared" ca="1" si="19"/>
        <v>-1.4089837026818097E-2</v>
      </c>
      <c r="V25" s="55">
        <f t="shared" ca="1" si="20"/>
        <v>5780.8672200495494</v>
      </c>
      <c r="W25" s="55">
        <f t="shared" ca="1" si="8"/>
        <v>0</v>
      </c>
      <c r="X25" s="55">
        <f ca="1">V25-MAX(V25:$V$258)</f>
        <v>-92.119548466705055</v>
      </c>
      <c r="Y25" s="56">
        <f ca="1">(V25-MAX(V25:$V$258))/MAX(V25:$V$258)</f>
        <v>-1.5685298145151117E-2</v>
      </c>
      <c r="Z25" s="56"/>
      <c r="AA25" s="17"/>
      <c r="AB25" s="55">
        <f ca="1">E25*(2/($AB$3+1))+IF(AB26=0,AVERAGE(E26:OFFSET(E26,$AB$3-1,0))*(1-(2/($AB$3+1))),AB26*(1-(2/($AB$3+1))))</f>
        <v>15.834392313705063</v>
      </c>
      <c r="AC25" s="59">
        <f ca="1">E25*(2/($AC$3+1))+IF(AC26=0,AVERAGE(E26:OFFSET(E26,$AC$3-1,0))*(1-(2/($AC$3+1))),AC26*(1-(2/($AC$3+1))))</f>
        <v>14.988364357151463</v>
      </c>
      <c r="AE25" s="58">
        <f t="shared" ca="1" si="21"/>
        <v>0</v>
      </c>
      <c r="AF25" s="58">
        <f t="shared" ca="1" si="9"/>
        <v>0</v>
      </c>
      <c r="AG25" s="58">
        <f t="shared" ca="1" si="10"/>
        <v>1</v>
      </c>
      <c r="AH25" s="58">
        <f t="shared" ca="1" si="11"/>
        <v>14</v>
      </c>
      <c r="AJ25" s="56">
        <f t="shared" ca="1" si="12"/>
        <v>0</v>
      </c>
      <c r="AK25" s="55">
        <f t="shared" ca="1" si="13"/>
        <v>0</v>
      </c>
      <c r="AL25" s="55">
        <f t="shared" ca="1" si="14"/>
        <v>366.56817691799063</v>
      </c>
      <c r="AM25" s="56">
        <f t="shared" ca="1" si="22"/>
        <v>-1.4089837026818097E-2</v>
      </c>
      <c r="AN25" s="55">
        <f t="shared" ca="1" si="23"/>
        <v>5796.909149781106</v>
      </c>
      <c r="AO25" s="55">
        <f t="shared" ca="1" si="24"/>
        <v>0</v>
      </c>
      <c r="AP25" s="55">
        <f ca="1">AN25-MAX(AN25:$AN$258)</f>
        <v>-92.375180583332622</v>
      </c>
      <c r="AQ25" s="56">
        <f ca="1">(AN25-MAX(AN25:$AN$258))/MAX(AN25:$AN$258)</f>
        <v>-1.5685298145151075E-2</v>
      </c>
      <c r="AS25" s="55">
        <f t="shared" si="25"/>
        <v>-0.22600100000000012</v>
      </c>
      <c r="AT25" s="55">
        <f t="shared" si="26"/>
        <v>0</v>
      </c>
      <c r="AU25" s="55">
        <f t="shared" si="27"/>
        <v>0.22600100000000012</v>
      </c>
      <c r="AV25" s="55">
        <f ca="1">IF(AV26=0,AVERAGE(AT25:OFFSET(AT25,$AY$3-1,0)),(AV26*($AY$3-1)+AT25)/$AY$3)</f>
        <v>0.10520047787673448</v>
      </c>
      <c r="AW25" s="55">
        <f ca="1">IF(AW26=0,AVERAGE(AU25:OFFSET(AU25,$AY$3-1,0)),(AW26*($AY$3-1)+AU25)/$AY$3)</f>
        <v>4.5735065306899143E-2</v>
      </c>
      <c r="AX25" s="55">
        <f t="shared" ca="1" si="28"/>
        <v>2.3002148826245357</v>
      </c>
      <c r="AY25" s="55">
        <f t="shared" ca="1" si="29"/>
        <v>69.698942779000561</v>
      </c>
      <c r="BA25" s="58">
        <f t="shared" ca="1" si="30"/>
        <v>0</v>
      </c>
      <c r="BB25" s="58">
        <f t="shared" ca="1" si="31"/>
        <v>0</v>
      </c>
      <c r="BC25" s="58">
        <f t="shared" ca="1" si="37"/>
        <v>1</v>
      </c>
      <c r="BD25" s="58">
        <f t="shared" ca="1" si="15"/>
        <v>14</v>
      </c>
      <c r="BF25" s="56">
        <f t="shared" ca="1" si="16"/>
        <v>0</v>
      </c>
      <c r="BG25" s="75">
        <f t="shared" ca="1" si="32"/>
        <v>0</v>
      </c>
      <c r="BH25" s="55">
        <f t="shared" ca="1" si="38"/>
        <v>359.4639357438341</v>
      </c>
      <c r="BI25" s="56">
        <f t="shared" ca="1" si="17"/>
        <v>-1.4089837026818097E-2</v>
      </c>
      <c r="BJ25" s="55">
        <f t="shared" ca="1" si="39"/>
        <v>5684.5626798529938</v>
      </c>
      <c r="BK25" s="76">
        <f t="shared" ca="1" si="40"/>
        <v>0</v>
      </c>
      <c r="BL25" s="55">
        <f ca="1">BJ25-MAX(BJ25:$BJ$258)</f>
        <v>-90.584911807445678</v>
      </c>
      <c r="BM25" s="56">
        <f ca="1">(BJ25-MAX(BJ25:$BJ$258))/MAX(BJ25:$BJ$258)</f>
        <v>-1.5685298145151159E-2</v>
      </c>
      <c r="BN25" s="17"/>
      <c r="BO25" s="55">
        <f t="shared" ca="1" si="33"/>
        <v>8.7022271102557003</v>
      </c>
      <c r="BQ25" s="58">
        <f t="shared" ca="1" si="41"/>
        <v>0</v>
      </c>
      <c r="BR25" s="58">
        <f t="shared" ca="1" si="34"/>
        <v>0</v>
      </c>
      <c r="BS25" s="58">
        <f t="shared" ca="1" si="42"/>
        <v>0</v>
      </c>
      <c r="BT25" s="58">
        <f t="shared" ca="1" si="18"/>
        <v>14</v>
      </c>
      <c r="BV25" s="56">
        <f t="shared" ca="1" si="35"/>
        <v>0</v>
      </c>
      <c r="BW25" s="76">
        <f t="shared" ca="1" si="43"/>
        <v>0</v>
      </c>
      <c r="BX25" s="55">
        <f t="shared" ca="1" si="44"/>
        <v>0</v>
      </c>
      <c r="BY25" s="56">
        <f t="shared" ca="1" si="46"/>
        <v>0</v>
      </c>
      <c r="BZ25" s="55">
        <f t="shared" ref="BZ25:BZ88" ca="1" si="47">BZ26*(1+BY25)</f>
        <v>5939.9115861167074</v>
      </c>
      <c r="CA25" s="76">
        <f t="shared" ca="1" si="36"/>
        <v>0</v>
      </c>
      <c r="CB25" s="55">
        <f ca="1">BZ25-MAX($BZ25:BZ$258)</f>
        <v>0</v>
      </c>
      <c r="CC25" s="56">
        <f ca="1">(BZ25-MAX($BZ25:BZ$258))/MAX($BZ25:BZ$258)</f>
        <v>0</v>
      </c>
    </row>
    <row r="26" spans="1:81" s="58" customFormat="1" x14ac:dyDescent="0.25">
      <c r="A26" s="54">
        <v>44575</v>
      </c>
      <c r="B26" s="55">
        <v>16.007999000000002</v>
      </c>
      <c r="C26" s="55">
        <v>16.087999</v>
      </c>
      <c r="D26" s="55">
        <v>15.907999999999999</v>
      </c>
      <c r="E26" s="55">
        <v>16.040001</v>
      </c>
      <c r="F26" s="56">
        <f t="shared" si="0"/>
        <v>-1.6182621685546517E-3</v>
      </c>
      <c r="G26" s="57"/>
      <c r="H26" s="56"/>
      <c r="I26" s="17"/>
      <c r="J26" s="55">
        <f ca="1">AVERAGE(E26:OFFSET(E26,$J$3-1,0))</f>
        <v>15.8400002</v>
      </c>
      <c r="K26" s="55">
        <f ca="1">AVERAGE(E26:OFFSET(E26,$K$3-1,0))</f>
        <v>14.619000033333331</v>
      </c>
      <c r="M26" s="58">
        <f t="shared" ca="1" si="1"/>
        <v>0</v>
      </c>
      <c r="N26" s="58">
        <f t="shared" ca="1" si="2"/>
        <v>0</v>
      </c>
      <c r="O26" s="58">
        <f t="shared" ca="1" si="3"/>
        <v>1</v>
      </c>
      <c r="P26" s="58">
        <f t="shared" ca="1" si="4"/>
        <v>12</v>
      </c>
      <c r="R26" s="56">
        <f t="shared" ca="1" si="5"/>
        <v>0</v>
      </c>
      <c r="S26" s="55">
        <f t="shared" ca="1" si="6"/>
        <v>0</v>
      </c>
      <c r="T26" s="55">
        <f t="shared" ca="1" si="7"/>
        <v>365.55376375676917</v>
      </c>
      <c r="U26" s="56">
        <f t="shared" ca="1" si="19"/>
        <v>-1.6182621685546517E-3</v>
      </c>
      <c r="V26" s="55">
        <f t="shared" ca="1" si="20"/>
        <v>5863.4827362123424</v>
      </c>
      <c r="W26" s="55">
        <f t="shared" ca="1" si="8"/>
        <v>0</v>
      </c>
      <c r="X26" s="55">
        <f ca="1">V26-MAX(V26:$V$258)</f>
        <v>-9.5040323039120267</v>
      </c>
      <c r="Y26" s="56">
        <f ca="1">(V26-MAX(V26:$V$258))/MAX(V26:$V$258)</f>
        <v>-1.6182621685546749E-3</v>
      </c>
      <c r="Z26" s="56"/>
      <c r="AA26" s="17"/>
      <c r="AB26" s="55">
        <f ca="1">E26*(2/($AB$3+1))+IF(AB27=0,AVERAGE(E27:OFFSET(E27,$AB$3-1,0))*(1-(2/($AB$3+1))),AB27*(1-(2/($AB$3+1))))</f>
        <v>15.844588470557595</v>
      </c>
      <c r="AC26" s="59">
        <f ca="1">E26*(2/($AC$3+1))+IF(AC27=0,AVERAGE(E27:OFFSET(E27,$AC$3-1,0))*(1-(2/($AC$3+1))),AC27*(1-(2/($AC$3+1))))</f>
        <v>14.931423967989494</v>
      </c>
      <c r="AE26" s="58">
        <f t="shared" ca="1" si="21"/>
        <v>0</v>
      </c>
      <c r="AF26" s="58">
        <f t="shared" ca="1" si="9"/>
        <v>0</v>
      </c>
      <c r="AG26" s="58">
        <f t="shared" ca="1" si="10"/>
        <v>1</v>
      </c>
      <c r="AH26" s="58">
        <f t="shared" ca="1" si="11"/>
        <v>13</v>
      </c>
      <c r="AJ26" s="56">
        <f t="shared" ca="1" si="12"/>
        <v>0</v>
      </c>
      <c r="AK26" s="55">
        <f t="shared" ca="1" si="13"/>
        <v>0</v>
      </c>
      <c r="AL26" s="55">
        <f t="shared" ca="1" si="14"/>
        <v>366.56817691799063</v>
      </c>
      <c r="AM26" s="56">
        <f t="shared" ca="1" si="22"/>
        <v>-1.6182621685546517E-3</v>
      </c>
      <c r="AN26" s="55">
        <f t="shared" ca="1" si="23"/>
        <v>5879.7539243327483</v>
      </c>
      <c r="AO26" s="55">
        <f t="shared" ca="1" si="24"/>
        <v>0</v>
      </c>
      <c r="AP26" s="55">
        <f ca="1">AN26-MAX(AN26:$AN$258)</f>
        <v>-9.5304060316902905</v>
      </c>
      <c r="AQ26" s="56">
        <f ca="1">(AN26-MAX(AN26:$AN$258))/MAX(AN26:$AN$258)</f>
        <v>-1.6182621685546185E-3</v>
      </c>
      <c r="AS26" s="55">
        <f t="shared" si="25"/>
        <v>-2.5998999999998773E-2</v>
      </c>
      <c r="AT26" s="55">
        <f t="shared" si="26"/>
        <v>0</v>
      </c>
      <c r="AU26" s="55">
        <f t="shared" si="27"/>
        <v>2.5998999999998773E-2</v>
      </c>
      <c r="AV26" s="55">
        <f ca="1">IF(AV27=0,AVERAGE(AT26:OFFSET(AT26,$AY$3-1,0)),(AV27*($AY$3-1)+AT26)/$AY$3)</f>
        <v>0.11329282232879097</v>
      </c>
      <c r="AW26" s="55">
        <f ca="1">IF(AW27=0,AVERAGE(AU26:OFFSET(AU26,$AY$3-1,0)),(AW27*($AY$3-1)+AU26)/$AY$3)</f>
        <v>3.1868454945891377E-2</v>
      </c>
      <c r="AX26" s="55">
        <f t="shared" ca="1" si="28"/>
        <v>3.5550145911104858</v>
      </c>
      <c r="AY26" s="55">
        <f t="shared" ca="1" si="29"/>
        <v>78.046173508388136</v>
      </c>
      <c r="BA26" s="58">
        <f t="shared" ca="1" si="30"/>
        <v>0</v>
      </c>
      <c r="BB26" s="58">
        <f t="shared" ca="1" si="31"/>
        <v>0</v>
      </c>
      <c r="BC26" s="58">
        <f t="shared" ca="1" si="37"/>
        <v>1</v>
      </c>
      <c r="BD26" s="58">
        <f t="shared" ca="1" si="15"/>
        <v>13</v>
      </c>
      <c r="BF26" s="56">
        <f t="shared" ca="1" si="16"/>
        <v>0</v>
      </c>
      <c r="BG26" s="75">
        <f t="shared" ca="1" si="32"/>
        <v>0</v>
      </c>
      <c r="BH26" s="55">
        <f t="shared" ca="1" si="38"/>
        <v>359.4639357438341</v>
      </c>
      <c r="BI26" s="56">
        <f t="shared" ca="1" si="17"/>
        <v>-1.6182621685546517E-3</v>
      </c>
      <c r="BJ26" s="55">
        <f t="shared" ca="1" si="39"/>
        <v>5765.8018887950357</v>
      </c>
      <c r="BK26" s="76">
        <f t="shared" ca="1" si="40"/>
        <v>0</v>
      </c>
      <c r="BL26" s="55">
        <f ca="1">BJ26-MAX(BJ26:$BJ$258)</f>
        <v>-9.3457028654038368</v>
      </c>
      <c r="BM26" s="56">
        <f ca="1">(BJ26-MAX(BJ26:$BJ$258))/MAX(BJ26:$BJ$258)</f>
        <v>-1.6182621685546933E-3</v>
      </c>
      <c r="BN26" s="17"/>
      <c r="BO26" s="55">
        <f t="shared" ca="1" si="33"/>
        <v>9.8329293344289415</v>
      </c>
      <c r="BQ26" s="58">
        <f t="shared" ca="1" si="41"/>
        <v>0</v>
      </c>
      <c r="BR26" s="58">
        <f t="shared" ca="1" si="34"/>
        <v>0</v>
      </c>
      <c r="BS26" s="58">
        <f t="shared" ca="1" si="42"/>
        <v>0</v>
      </c>
      <c r="BT26" s="58">
        <f t="shared" ca="1" si="18"/>
        <v>13</v>
      </c>
      <c r="BV26" s="56">
        <f t="shared" ca="1" si="35"/>
        <v>0</v>
      </c>
      <c r="BW26" s="76">
        <f t="shared" ca="1" si="43"/>
        <v>0</v>
      </c>
      <c r="BX26" s="55">
        <f t="shared" ca="1" si="44"/>
        <v>0</v>
      </c>
      <c r="BY26" s="56">
        <f t="shared" ca="1" si="46"/>
        <v>0</v>
      </c>
      <c r="BZ26" s="55">
        <f t="shared" ca="1" si="47"/>
        <v>5939.9115861167074</v>
      </c>
      <c r="CA26" s="76">
        <f t="shared" ca="1" si="36"/>
        <v>0</v>
      </c>
      <c r="CB26" s="55">
        <f ca="1">BZ26-MAX($BZ26:BZ$258)</f>
        <v>0</v>
      </c>
      <c r="CC26" s="56">
        <f ca="1">(BZ26-MAX($BZ26:BZ$258))/MAX($BZ26:BZ$258)</f>
        <v>0</v>
      </c>
    </row>
    <row r="27" spans="1:81" s="58" customFormat="1" x14ac:dyDescent="0.25">
      <c r="A27" s="54">
        <v>44574</v>
      </c>
      <c r="B27" s="55">
        <v>15.856</v>
      </c>
      <c r="C27" s="55">
        <v>16.073999000000001</v>
      </c>
      <c r="D27" s="55">
        <v>15.827999999999999</v>
      </c>
      <c r="E27" s="55">
        <v>16.065999999999999</v>
      </c>
      <c r="F27" s="56">
        <f t="shared" si="0"/>
        <v>1.286092548228468E-2</v>
      </c>
      <c r="G27" s="57"/>
      <c r="H27" s="56"/>
      <c r="I27" s="17"/>
      <c r="J27" s="55">
        <f ca="1">AVERAGE(E27:OFFSET(E27,$J$3-1,0))</f>
        <v>15.741199999999997</v>
      </c>
      <c r="K27" s="55">
        <f ca="1">AVERAGE(E27:OFFSET(E27,$K$3-1,0))</f>
        <v>14.551933333333332</v>
      </c>
      <c r="M27" s="58">
        <f t="shared" ca="1" si="1"/>
        <v>0</v>
      </c>
      <c r="N27" s="58">
        <f t="shared" ca="1" si="2"/>
        <v>0</v>
      </c>
      <c r="O27" s="58">
        <f t="shared" ca="1" si="3"/>
        <v>1</v>
      </c>
      <c r="P27" s="58">
        <f t="shared" ca="1" si="4"/>
        <v>11</v>
      </c>
      <c r="R27" s="56">
        <f t="shared" ca="1" si="5"/>
        <v>0</v>
      </c>
      <c r="S27" s="55">
        <f t="shared" ca="1" si="6"/>
        <v>0</v>
      </c>
      <c r="T27" s="55">
        <f t="shared" ca="1" si="7"/>
        <v>365.55376375676917</v>
      </c>
      <c r="U27" s="56">
        <f t="shared" ca="1" si="19"/>
        <v>1.286092548228468E-2</v>
      </c>
      <c r="V27" s="55">
        <f t="shared" ca="1" si="20"/>
        <v>5872.9867685162544</v>
      </c>
      <c r="W27" s="55">
        <f t="shared" ca="1" si="8"/>
        <v>0</v>
      </c>
      <c r="X27" s="55">
        <f ca="1">V27-MAX(V27:$V$258)</f>
        <v>0</v>
      </c>
      <c r="Y27" s="56">
        <f ca="1">(V27-MAX(V27:$V$258))/MAX(V27:$V$258)</f>
        <v>0</v>
      </c>
      <c r="Z27" s="56"/>
      <c r="AA27" s="17"/>
      <c r="AB27" s="55">
        <f ca="1">E27*(2/($AB$3+1))+IF(AB28=0,AVERAGE(E28:OFFSET(E28,$AB$3-1,0))*(1-(2/($AB$3+1))),AB28*(1-(2/($AB$3+1))))</f>
        <v>15.746882205836391</v>
      </c>
      <c r="AC27" s="59">
        <f ca="1">E27*(2/($AC$3+1))+IF(AC28=0,AVERAGE(E28:OFFSET(E28,$AC$3-1,0))*(1-(2/($AC$3+1))),AC28*(1-(2/($AC$3+1))))</f>
        <v>14.854970379574974</v>
      </c>
      <c r="AE27" s="58">
        <f t="shared" ca="1" si="21"/>
        <v>0</v>
      </c>
      <c r="AF27" s="58">
        <f t="shared" ca="1" si="9"/>
        <v>0</v>
      </c>
      <c r="AG27" s="58">
        <f t="shared" ca="1" si="10"/>
        <v>1</v>
      </c>
      <c r="AH27" s="58">
        <f t="shared" ca="1" si="11"/>
        <v>12</v>
      </c>
      <c r="AJ27" s="56">
        <f t="shared" ca="1" si="12"/>
        <v>0</v>
      </c>
      <c r="AK27" s="55">
        <f t="shared" ca="1" si="13"/>
        <v>0</v>
      </c>
      <c r="AL27" s="55">
        <f t="shared" ca="1" si="14"/>
        <v>366.56817691799063</v>
      </c>
      <c r="AM27" s="56">
        <f t="shared" ca="1" si="22"/>
        <v>1.286092548228468E-2</v>
      </c>
      <c r="AN27" s="55">
        <f t="shared" ca="1" si="23"/>
        <v>5889.2843303644386</v>
      </c>
      <c r="AO27" s="55">
        <f t="shared" ca="1" si="24"/>
        <v>0</v>
      </c>
      <c r="AP27" s="55">
        <f ca="1">AN27-MAX(AN27:$AN$258)</f>
        <v>0</v>
      </c>
      <c r="AQ27" s="56">
        <f ca="1">(AN27-MAX(AN27:$AN$258))/MAX(AN27:$AN$258)</f>
        <v>0</v>
      </c>
      <c r="AS27" s="55">
        <f t="shared" si="25"/>
        <v>0.20399999999999885</v>
      </c>
      <c r="AT27" s="55">
        <f t="shared" si="26"/>
        <v>0.20399999999999885</v>
      </c>
      <c r="AU27" s="55">
        <f t="shared" si="27"/>
        <v>0</v>
      </c>
      <c r="AV27" s="55">
        <f ca="1">IF(AV28=0,AVERAGE(AT27:OFFSET(AT27,$AY$3-1,0)),(AV28*($AY$3-1)+AT27)/$AY$3)</f>
        <v>0.12200765481562104</v>
      </c>
      <c r="AW27" s="55">
        <f ca="1">IF(AW28=0,AVERAGE(AU27:OFFSET(AU27,$AY$3-1,0)),(AW28*($AY$3-1)+AU27)/$AY$3)</f>
        <v>3.231995148019081E-2</v>
      </c>
      <c r="AX27" s="55">
        <f t="shared" ca="1" si="28"/>
        <v>3.7749949869324722</v>
      </c>
      <c r="AY27" s="55">
        <f t="shared" ca="1" si="29"/>
        <v>79.057569636477979</v>
      </c>
      <c r="BA27" s="58">
        <f t="shared" ca="1" si="30"/>
        <v>0</v>
      </c>
      <c r="BB27" s="58">
        <f t="shared" ca="1" si="31"/>
        <v>0</v>
      </c>
      <c r="BC27" s="58">
        <f t="shared" ca="1" si="37"/>
        <v>1</v>
      </c>
      <c r="BD27" s="58">
        <f t="shared" ca="1" si="15"/>
        <v>12</v>
      </c>
      <c r="BF27" s="56">
        <f t="shared" ca="1" si="16"/>
        <v>0</v>
      </c>
      <c r="BG27" s="75">
        <f t="shared" ca="1" si="32"/>
        <v>0</v>
      </c>
      <c r="BH27" s="55">
        <f t="shared" ca="1" si="38"/>
        <v>359.4639357438341</v>
      </c>
      <c r="BI27" s="56">
        <f t="shared" ca="1" si="17"/>
        <v>1.286092548228468E-2</v>
      </c>
      <c r="BJ27" s="55">
        <f t="shared" ca="1" si="39"/>
        <v>5775.1475916604395</v>
      </c>
      <c r="BK27" s="76">
        <f t="shared" ca="1" si="40"/>
        <v>0</v>
      </c>
      <c r="BL27" s="55">
        <f ca="1">BJ27-MAX(BJ27:$BJ$258)</f>
        <v>0</v>
      </c>
      <c r="BM27" s="56">
        <f ca="1">(BJ27-MAX(BJ27:$BJ$258))/MAX(BJ27:$BJ$258)</f>
        <v>0</v>
      </c>
      <c r="BN27" s="17"/>
      <c r="BO27" s="55">
        <f t="shared" ca="1" si="33"/>
        <v>10.754170687991159</v>
      </c>
      <c r="BQ27" s="58">
        <f t="shared" ca="1" si="41"/>
        <v>0</v>
      </c>
      <c r="BR27" s="58">
        <f t="shared" ca="1" si="34"/>
        <v>0</v>
      </c>
      <c r="BS27" s="58">
        <f t="shared" ca="1" si="42"/>
        <v>0</v>
      </c>
      <c r="BT27" s="58">
        <f t="shared" ca="1" si="18"/>
        <v>12</v>
      </c>
      <c r="BV27" s="56">
        <f t="shared" ca="1" si="35"/>
        <v>0</v>
      </c>
      <c r="BW27" s="76">
        <f t="shared" ca="1" si="43"/>
        <v>0</v>
      </c>
      <c r="BX27" s="55">
        <f t="shared" ca="1" si="44"/>
        <v>0</v>
      </c>
      <c r="BY27" s="56">
        <f t="shared" ca="1" si="46"/>
        <v>0</v>
      </c>
      <c r="BZ27" s="55">
        <f t="shared" ca="1" si="47"/>
        <v>5939.9115861167074</v>
      </c>
      <c r="CA27" s="76">
        <f t="shared" ca="1" si="36"/>
        <v>0</v>
      </c>
      <c r="CB27" s="55">
        <f ca="1">BZ27-MAX($BZ27:BZ$258)</f>
        <v>0</v>
      </c>
      <c r="CC27" s="56">
        <f ca="1">(BZ27-MAX($BZ27:BZ$258))/MAX($BZ27:BZ$258)</f>
        <v>0</v>
      </c>
    </row>
    <row r="28" spans="1:81" s="58" customFormat="1" x14ac:dyDescent="0.25">
      <c r="A28" s="54">
        <v>44573</v>
      </c>
      <c r="B28" s="55">
        <v>15.76</v>
      </c>
      <c r="C28" s="55">
        <v>15.875999999999999</v>
      </c>
      <c r="D28" s="55">
        <v>15.714</v>
      </c>
      <c r="E28" s="55">
        <v>15.862</v>
      </c>
      <c r="F28" s="56">
        <f t="shared" si="0"/>
        <v>1.3675869120654438E-2</v>
      </c>
      <c r="G28" s="57"/>
      <c r="H28" s="56"/>
      <c r="I28" s="17"/>
      <c r="J28" s="55">
        <f ca="1">AVERAGE(E28:OFFSET(E28,$J$3-1,0))</f>
        <v>15.605599999999999</v>
      </c>
      <c r="K28" s="55">
        <f ca="1">AVERAGE(E28:OFFSET(E28,$K$3-1,0))</f>
        <v>14.473733333333334</v>
      </c>
      <c r="M28" s="58">
        <f t="shared" ca="1" si="1"/>
        <v>0</v>
      </c>
      <c r="N28" s="58">
        <f t="shared" ca="1" si="2"/>
        <v>0</v>
      </c>
      <c r="O28" s="58">
        <f t="shared" ca="1" si="3"/>
        <v>1</v>
      </c>
      <c r="P28" s="58">
        <f t="shared" ca="1" si="4"/>
        <v>10</v>
      </c>
      <c r="R28" s="56">
        <f t="shared" ca="1" si="5"/>
        <v>0</v>
      </c>
      <c r="S28" s="55">
        <f t="shared" ca="1" si="6"/>
        <v>0</v>
      </c>
      <c r="T28" s="55">
        <f t="shared" ca="1" si="7"/>
        <v>365.55376375676917</v>
      </c>
      <c r="U28" s="56">
        <f t="shared" ca="1" si="19"/>
        <v>1.3675869120654438E-2</v>
      </c>
      <c r="V28" s="55">
        <f t="shared" ca="1" si="20"/>
        <v>5798.4138007098736</v>
      </c>
      <c r="W28" s="55">
        <f t="shared" ca="1" si="8"/>
        <v>0</v>
      </c>
      <c r="X28" s="55">
        <f ca="1">V28-MAX(V28:$V$258)</f>
        <v>0</v>
      </c>
      <c r="Y28" s="56">
        <f ca="1">(V28-MAX(V28:$V$258))/MAX(V28:$V$258)</f>
        <v>0</v>
      </c>
      <c r="Z28" s="56"/>
      <c r="AA28" s="17"/>
      <c r="AB28" s="55">
        <f ca="1">E28*(2/($AB$3+1))+IF(AB29=0,AVERAGE(E29:OFFSET(E29,$AB$3-1,0))*(1-(2/($AB$3+1))),AB29*(1-(2/($AB$3+1))))</f>
        <v>15.587323308754586</v>
      </c>
      <c r="AC28" s="59">
        <f ca="1">E28*(2/($AC$3+1))+IF(AC29=0,AVERAGE(E29:OFFSET(E29,$AC$3-1,0))*(1-(2/($AC$3+1))),AC29*(1-(2/($AC$3+1))))</f>
        <v>14.77145109540773</v>
      </c>
      <c r="AE28" s="58">
        <f t="shared" ca="1" si="21"/>
        <v>0</v>
      </c>
      <c r="AF28" s="58">
        <f t="shared" ca="1" si="9"/>
        <v>0</v>
      </c>
      <c r="AG28" s="58">
        <f t="shared" ca="1" si="10"/>
        <v>1</v>
      </c>
      <c r="AH28" s="58">
        <f t="shared" ca="1" si="11"/>
        <v>11</v>
      </c>
      <c r="AJ28" s="56">
        <f t="shared" ca="1" si="12"/>
        <v>0</v>
      </c>
      <c r="AK28" s="55">
        <f t="shared" ca="1" si="13"/>
        <v>0</v>
      </c>
      <c r="AL28" s="55">
        <f t="shared" ca="1" si="14"/>
        <v>366.56817691799063</v>
      </c>
      <c r="AM28" s="56">
        <f t="shared" ca="1" si="22"/>
        <v>1.3675869120654438E-2</v>
      </c>
      <c r="AN28" s="55">
        <f t="shared" ca="1" si="23"/>
        <v>5814.5044222731685</v>
      </c>
      <c r="AO28" s="55">
        <f t="shared" ca="1" si="24"/>
        <v>0</v>
      </c>
      <c r="AP28" s="55">
        <f ca="1">AN28-MAX(AN28:$AN$258)</f>
        <v>0</v>
      </c>
      <c r="AQ28" s="56">
        <f ca="1">(AN28-MAX(AN28:$AN$258))/MAX(AN28:$AN$258)</f>
        <v>0</v>
      </c>
      <c r="AS28" s="55">
        <f t="shared" si="25"/>
        <v>0.21400000000000041</v>
      </c>
      <c r="AT28" s="55">
        <f t="shared" si="26"/>
        <v>0.21400000000000041</v>
      </c>
      <c r="AU28" s="55">
        <f t="shared" si="27"/>
        <v>0</v>
      </c>
      <c r="AV28" s="55">
        <f ca="1">IF(AV29=0,AVERAGE(AT28:OFFSET(AT28,$AY$3-1,0)),(AV29*($AY$3-1)+AT28)/$AY$3)</f>
        <v>0.11570055133989966</v>
      </c>
      <c r="AW28" s="55">
        <f ca="1">IF(AW29=0,AVERAGE(AU28:OFFSET(AU28,$AY$3-1,0)),(AW29*($AY$3-1)+AU28)/$AY$3)</f>
        <v>3.480610159405164E-2</v>
      </c>
      <c r="AX28" s="55">
        <f t="shared" ca="1" si="28"/>
        <v>3.3241456538089538</v>
      </c>
      <c r="AY28" s="55">
        <f t="shared" ca="1" si="29"/>
        <v>76.874044492022534</v>
      </c>
      <c r="BA28" s="58">
        <f t="shared" ca="1" si="30"/>
        <v>0</v>
      </c>
      <c r="BB28" s="58">
        <f t="shared" ca="1" si="31"/>
        <v>0</v>
      </c>
      <c r="BC28" s="58">
        <f t="shared" ca="1" si="37"/>
        <v>1</v>
      </c>
      <c r="BD28" s="58">
        <f t="shared" ca="1" si="15"/>
        <v>11</v>
      </c>
      <c r="BF28" s="56">
        <f t="shared" ca="1" si="16"/>
        <v>0</v>
      </c>
      <c r="BG28" s="75">
        <f t="shared" ca="1" si="32"/>
        <v>0</v>
      </c>
      <c r="BH28" s="55">
        <f t="shared" ca="1" si="38"/>
        <v>359.4639357438341</v>
      </c>
      <c r="BI28" s="56">
        <f t="shared" ca="1" si="17"/>
        <v>1.3675869120654438E-2</v>
      </c>
      <c r="BJ28" s="55">
        <f t="shared" ca="1" si="39"/>
        <v>5701.8169487686973</v>
      </c>
      <c r="BK28" s="76">
        <f t="shared" ca="1" si="40"/>
        <v>0</v>
      </c>
      <c r="BL28" s="55">
        <f ca="1">BJ28-MAX(BJ28:$BJ$258)</f>
        <v>0</v>
      </c>
      <c r="BM28" s="56">
        <f ca="1">(BJ28-MAX(BJ28:$BJ$258))/MAX(BJ28:$BJ$258)</f>
        <v>0</v>
      </c>
      <c r="BN28" s="17"/>
      <c r="BO28" s="55">
        <f t="shared" ca="1" si="33"/>
        <v>10.030521642619306</v>
      </c>
      <c r="BQ28" s="58">
        <f t="shared" ca="1" si="41"/>
        <v>0</v>
      </c>
      <c r="BR28" s="58">
        <f t="shared" ca="1" si="34"/>
        <v>1</v>
      </c>
      <c r="BS28" s="58">
        <f t="shared" ca="1" si="42"/>
        <v>0</v>
      </c>
      <c r="BT28" s="58">
        <f t="shared" ca="1" si="18"/>
        <v>11</v>
      </c>
      <c r="BV28" s="56">
        <f t="shared" ca="1" si="35"/>
        <v>9.3478560595615656E-2</v>
      </c>
      <c r="BW28" s="76">
        <f t="shared" ca="1" si="43"/>
        <v>1.3559999999999999</v>
      </c>
      <c r="BX28" s="55">
        <f t="shared" ca="1" si="44"/>
        <v>0</v>
      </c>
      <c r="BY28" s="56">
        <f t="shared" ca="1" si="46"/>
        <v>1.3675869120654438E-2</v>
      </c>
      <c r="BZ28" s="55">
        <f t="shared" ca="1" si="47"/>
        <v>5939.9115861167074</v>
      </c>
      <c r="CA28" s="76">
        <f ca="1">BX29*BW28</f>
        <v>507.78717127564312</v>
      </c>
      <c r="CB28" s="55">
        <f ca="1">BZ28-MAX($BZ28:BZ$258)</f>
        <v>0</v>
      </c>
      <c r="CC28" s="56">
        <f ca="1">(BZ28-MAX($BZ28:BZ$258))/MAX($BZ28:BZ$258)</f>
        <v>0</v>
      </c>
    </row>
    <row r="29" spans="1:81" s="58" customFormat="1" x14ac:dyDescent="0.25">
      <c r="A29" s="54">
        <v>44572</v>
      </c>
      <c r="B29" s="55">
        <v>15.566000000000001</v>
      </c>
      <c r="C29" s="55">
        <v>15.664</v>
      </c>
      <c r="D29" s="55">
        <v>15.53</v>
      </c>
      <c r="E29" s="55">
        <v>15.648</v>
      </c>
      <c r="F29" s="56">
        <f t="shared" si="0"/>
        <v>4.1067761806981018E-3</v>
      </c>
      <c r="G29" s="57"/>
      <c r="H29" s="56"/>
      <c r="I29" s="17"/>
      <c r="J29" s="55">
        <f ca="1">AVERAGE(E29:OFFSET(E29,$J$3-1,0))</f>
        <v>15.4772</v>
      </c>
      <c r="K29" s="55">
        <f ca="1">AVERAGE(E29:OFFSET(E29,$K$3-1,0))</f>
        <v>14.405066666666668</v>
      </c>
      <c r="M29" s="58">
        <f t="shared" ca="1" si="1"/>
        <v>0</v>
      </c>
      <c r="N29" s="58">
        <f t="shared" ca="1" si="2"/>
        <v>0</v>
      </c>
      <c r="O29" s="58">
        <f t="shared" ca="1" si="3"/>
        <v>1</v>
      </c>
      <c r="P29" s="58">
        <f t="shared" ca="1" si="4"/>
        <v>9</v>
      </c>
      <c r="R29" s="56">
        <f t="shared" ca="1" si="5"/>
        <v>0</v>
      </c>
      <c r="S29" s="55">
        <f t="shared" ca="1" si="6"/>
        <v>0</v>
      </c>
      <c r="T29" s="55">
        <f t="shared" ca="1" si="7"/>
        <v>365.55376375676917</v>
      </c>
      <c r="U29" s="56">
        <f t="shared" ca="1" si="19"/>
        <v>4.1067761806981018E-3</v>
      </c>
      <c r="V29" s="55">
        <f t="shared" ca="1" si="20"/>
        <v>5720.1852952659247</v>
      </c>
      <c r="W29" s="55">
        <f t="shared" ca="1" si="8"/>
        <v>0</v>
      </c>
      <c r="X29" s="55">
        <f ca="1">V29-MAX(V29:$V$258)</f>
        <v>0</v>
      </c>
      <c r="Y29" s="56">
        <f ca="1">(V29-MAX(V29:$V$258))/MAX(V29:$V$258)</f>
        <v>0</v>
      </c>
      <c r="Z29" s="56"/>
      <c r="AA29" s="17"/>
      <c r="AB29" s="55">
        <f ca="1">E29*(2/($AB$3+1))+IF(AB30=0,AVERAGE(E30:OFFSET(E30,$AB$3-1,0))*(1-(2/($AB$3+1))),AB30*(1-(2/($AB$3+1))))</f>
        <v>15.449984963131879</v>
      </c>
      <c r="AC29" s="59">
        <f ca="1">E29*(2/($AC$3+1))+IF(AC30=0,AVERAGE(E30:OFFSET(E30,$AC$3-1,0))*(1-(2/($AC$3+1))),AC30*(1-(2/($AC$3+1))))</f>
        <v>14.696240826125504</v>
      </c>
      <c r="AE29" s="58">
        <f t="shared" ca="1" si="21"/>
        <v>0</v>
      </c>
      <c r="AF29" s="58">
        <f t="shared" ca="1" si="9"/>
        <v>0</v>
      </c>
      <c r="AG29" s="58">
        <f t="shared" ca="1" si="10"/>
        <v>1</v>
      </c>
      <c r="AH29" s="58">
        <f t="shared" ca="1" si="11"/>
        <v>10</v>
      </c>
      <c r="AJ29" s="56">
        <f t="shared" ca="1" si="12"/>
        <v>0</v>
      </c>
      <c r="AK29" s="55">
        <f t="shared" ca="1" si="13"/>
        <v>0</v>
      </c>
      <c r="AL29" s="55">
        <f t="shared" ca="1" si="14"/>
        <v>366.56817691799063</v>
      </c>
      <c r="AM29" s="56">
        <f t="shared" ca="1" si="22"/>
        <v>4.1067761806981018E-3</v>
      </c>
      <c r="AN29" s="55">
        <f t="shared" ca="1" si="23"/>
        <v>5736.0588324127184</v>
      </c>
      <c r="AO29" s="55">
        <f t="shared" ca="1" si="24"/>
        <v>0</v>
      </c>
      <c r="AP29" s="55">
        <f ca="1">AN29-MAX(AN29:$AN$258)</f>
        <v>0</v>
      </c>
      <c r="AQ29" s="56">
        <f ca="1">(AN29-MAX(AN29:$AN$258))/MAX(AN29:$AN$258)</f>
        <v>0</v>
      </c>
      <c r="AS29" s="55">
        <f t="shared" si="25"/>
        <v>6.4000000000000057E-2</v>
      </c>
      <c r="AT29" s="55">
        <f t="shared" si="26"/>
        <v>6.4000000000000057E-2</v>
      </c>
      <c r="AU29" s="55">
        <f t="shared" si="27"/>
        <v>0</v>
      </c>
      <c r="AV29" s="55">
        <f ca="1">IF(AV30=0,AVERAGE(AT29:OFFSET(AT29,$AY$3-1,0)),(AV30*($AY$3-1)+AT29)/$AY$3)</f>
        <v>0.10813905528912268</v>
      </c>
      <c r="AW29" s="55">
        <f ca="1">IF(AW30=0,AVERAGE(AU29:OFFSET(AU29,$AY$3-1,0)),(AW30*($AY$3-1)+AU29)/$AY$3)</f>
        <v>3.7483494024363309E-2</v>
      </c>
      <c r="AX29" s="55">
        <f t="shared" ca="1" si="28"/>
        <v>2.8849779910814894</v>
      </c>
      <c r="AY29" s="55">
        <f t="shared" ca="1" si="29"/>
        <v>74.259828439295148</v>
      </c>
      <c r="BA29" s="58">
        <f t="shared" ca="1" si="30"/>
        <v>0</v>
      </c>
      <c r="BB29" s="58">
        <f t="shared" ca="1" si="31"/>
        <v>0</v>
      </c>
      <c r="BC29" s="58">
        <f t="shared" ca="1" si="37"/>
        <v>1</v>
      </c>
      <c r="BD29" s="58">
        <f t="shared" ca="1" si="15"/>
        <v>10</v>
      </c>
      <c r="BF29" s="56">
        <f t="shared" ca="1" si="16"/>
        <v>0</v>
      </c>
      <c r="BG29" s="75">
        <f t="shared" ca="1" si="32"/>
        <v>0</v>
      </c>
      <c r="BH29" s="55">
        <f t="shared" ca="1" si="38"/>
        <v>359.4639357438341</v>
      </c>
      <c r="BI29" s="56">
        <f t="shared" ca="1" si="17"/>
        <v>4.1067761806981018E-3</v>
      </c>
      <c r="BJ29" s="55">
        <f t="shared" ca="1" si="39"/>
        <v>5624.8916665195165</v>
      </c>
      <c r="BK29" s="76">
        <f t="shared" ca="1" si="40"/>
        <v>0</v>
      </c>
      <c r="BL29" s="55">
        <f ca="1">BJ29-MAX(BJ29:$BJ$258)</f>
        <v>0</v>
      </c>
      <c r="BM29" s="56">
        <f ca="1">(BJ29-MAX(BJ29:$BJ$258))/MAX(BJ29:$BJ$258)</f>
        <v>0</v>
      </c>
      <c r="BN29" s="17"/>
      <c r="BO29" s="55">
        <f t="shared" ca="1" si="33"/>
        <v>10.243764971114544</v>
      </c>
      <c r="BQ29" s="58">
        <f t="shared" ca="1" si="41"/>
        <v>0</v>
      </c>
      <c r="BR29" s="58">
        <f t="shared" ca="1" si="34"/>
        <v>0</v>
      </c>
      <c r="BS29" s="58">
        <f t="shared" ca="1" si="42"/>
        <v>1</v>
      </c>
      <c r="BT29" s="58">
        <f t="shared" ca="1" si="18"/>
        <v>10</v>
      </c>
      <c r="BV29" s="56">
        <f t="shared" ca="1" si="35"/>
        <v>0</v>
      </c>
      <c r="BW29" s="76">
        <f t="shared" ca="1" si="43"/>
        <v>0</v>
      </c>
      <c r="BX29" s="55">
        <f t="shared" ca="1" si="44"/>
        <v>374.47431510003184</v>
      </c>
      <c r="BY29" s="56">
        <f t="shared" ca="1" si="46"/>
        <v>4.1067761806981018E-3</v>
      </c>
      <c r="BZ29" s="55">
        <f t="shared" ca="1" si="47"/>
        <v>5859.7740826853005</v>
      </c>
      <c r="CA29" s="76">
        <f t="shared" ca="1" si="36"/>
        <v>0</v>
      </c>
      <c r="CB29" s="55">
        <f ca="1">BZ29-MAX($BZ29:BZ$258)</f>
        <v>0</v>
      </c>
      <c r="CC29" s="56">
        <f ca="1">(BZ29-MAX($BZ29:BZ$258))/MAX($BZ29:BZ$258)</f>
        <v>0</v>
      </c>
    </row>
    <row r="30" spans="1:81" s="58" customFormat="1" x14ac:dyDescent="0.25">
      <c r="A30" s="54">
        <v>44571</v>
      </c>
      <c r="B30" s="55">
        <v>15.628</v>
      </c>
      <c r="C30" s="55">
        <v>15.7</v>
      </c>
      <c r="D30" s="55">
        <v>15.54</v>
      </c>
      <c r="E30" s="55">
        <v>15.584</v>
      </c>
      <c r="F30" s="56">
        <f t="shared" si="0"/>
        <v>2.4443586774733905E-3</v>
      </c>
      <c r="G30" s="57"/>
      <c r="H30" s="56"/>
      <c r="I30" s="17"/>
      <c r="J30" s="55">
        <f ca="1">AVERAGE(E30:OFFSET(E30,$J$3-1,0))</f>
        <v>15.3828</v>
      </c>
      <c r="K30" s="55">
        <f ca="1">AVERAGE(E30:OFFSET(E30,$K$3-1,0))</f>
        <v>14.337600000000005</v>
      </c>
      <c r="M30" s="58">
        <f t="shared" ca="1" si="1"/>
        <v>0</v>
      </c>
      <c r="N30" s="58">
        <f t="shared" ca="1" si="2"/>
        <v>0</v>
      </c>
      <c r="O30" s="58">
        <f t="shared" ca="1" si="3"/>
        <v>1</v>
      </c>
      <c r="P30" s="58">
        <f t="shared" ca="1" si="4"/>
        <v>8</v>
      </c>
      <c r="R30" s="56">
        <f t="shared" ca="1" si="5"/>
        <v>0</v>
      </c>
      <c r="S30" s="55">
        <f t="shared" ca="1" si="6"/>
        <v>0</v>
      </c>
      <c r="T30" s="55">
        <f t="shared" ca="1" si="7"/>
        <v>365.55376375676917</v>
      </c>
      <c r="U30" s="56">
        <f t="shared" ca="1" si="19"/>
        <v>2.4443586774733905E-3</v>
      </c>
      <c r="V30" s="55">
        <f t="shared" ca="1" si="20"/>
        <v>5696.7898543854917</v>
      </c>
      <c r="W30" s="55">
        <f t="shared" ca="1" si="8"/>
        <v>0</v>
      </c>
      <c r="X30" s="55">
        <f ca="1">V30-MAX(V30:$V$258)</f>
        <v>0</v>
      </c>
      <c r="Y30" s="56">
        <f ca="1">(V30-MAX(V30:$V$258))/MAX(V30:$V$258)</f>
        <v>0</v>
      </c>
      <c r="Z30" s="56"/>
      <c r="AA30" s="17"/>
      <c r="AB30" s="55">
        <f ca="1">E30*(2/($AB$3+1))+IF(AB31=0,AVERAGE(E31:OFFSET(E31,$AB$3-1,0))*(1-(2/($AB$3+1))),AB31*(1-(2/($AB$3+1))))</f>
        <v>15.350977444697818</v>
      </c>
      <c r="AC30" s="59">
        <f ca="1">E30*(2/($AC$3+1))+IF(AC31=0,AVERAGE(E31:OFFSET(E31,$AC$3-1,0))*(1-(2/($AC$3+1))),AC31*(1-(2/($AC$3+1))))</f>
        <v>14.630602262410019</v>
      </c>
      <c r="AE30" s="58">
        <f t="shared" ca="1" si="21"/>
        <v>0</v>
      </c>
      <c r="AF30" s="58">
        <f t="shared" ca="1" si="9"/>
        <v>0</v>
      </c>
      <c r="AG30" s="58">
        <f t="shared" ca="1" si="10"/>
        <v>1</v>
      </c>
      <c r="AH30" s="58">
        <f t="shared" ca="1" si="11"/>
        <v>9</v>
      </c>
      <c r="AJ30" s="56">
        <f t="shared" ca="1" si="12"/>
        <v>0</v>
      </c>
      <c r="AK30" s="55">
        <f t="shared" ca="1" si="13"/>
        <v>0</v>
      </c>
      <c r="AL30" s="55">
        <f t="shared" ca="1" si="14"/>
        <v>366.56817691799063</v>
      </c>
      <c r="AM30" s="56">
        <f t="shared" ca="1" si="22"/>
        <v>2.4443586774733905E-3</v>
      </c>
      <c r="AN30" s="55">
        <f t="shared" ca="1" si="23"/>
        <v>5712.5984690899677</v>
      </c>
      <c r="AO30" s="55">
        <f t="shared" ca="1" si="24"/>
        <v>0</v>
      </c>
      <c r="AP30" s="55">
        <f ca="1">AN30-MAX(AN30:$AN$258)</f>
        <v>0</v>
      </c>
      <c r="AQ30" s="56">
        <f ca="1">(AN30-MAX(AN30:$AN$258))/MAX(AN30:$AN$258)</f>
        <v>0</v>
      </c>
      <c r="AS30" s="55">
        <f t="shared" si="25"/>
        <v>3.8000000000000256E-2</v>
      </c>
      <c r="AT30" s="55">
        <f t="shared" si="26"/>
        <v>3.8000000000000256E-2</v>
      </c>
      <c r="AU30" s="55">
        <f t="shared" si="27"/>
        <v>0</v>
      </c>
      <c r="AV30" s="55">
        <f ca="1">IF(AV31=0,AVERAGE(AT30:OFFSET(AT30,$AY$3-1,0)),(AV31*($AY$3-1)+AT30)/$AY$3)</f>
        <v>0.1115343672344398</v>
      </c>
      <c r="AW30" s="55">
        <f ca="1">IF(AW31=0,AVERAGE(AU30:OFFSET(AU30,$AY$3-1,0)),(AW31*($AY$3-1)+AU30)/$AY$3)</f>
        <v>4.0366839718545107E-2</v>
      </c>
      <c r="AX30" s="55">
        <f t="shared" ca="1" si="28"/>
        <v>2.7630195480276676</v>
      </c>
      <c r="AY30" s="55">
        <f t="shared" ca="1" si="29"/>
        <v>73.425596459520506</v>
      </c>
      <c r="BA30" s="58">
        <f t="shared" ca="1" si="30"/>
        <v>0</v>
      </c>
      <c r="BB30" s="58">
        <f t="shared" ca="1" si="31"/>
        <v>0</v>
      </c>
      <c r="BC30" s="58">
        <f t="shared" ca="1" si="37"/>
        <v>1</v>
      </c>
      <c r="BD30" s="58">
        <f t="shared" ca="1" si="15"/>
        <v>9</v>
      </c>
      <c r="BF30" s="56">
        <f t="shared" ca="1" si="16"/>
        <v>0</v>
      </c>
      <c r="BG30" s="75">
        <f t="shared" ca="1" si="32"/>
        <v>0</v>
      </c>
      <c r="BH30" s="55">
        <f t="shared" ca="1" si="38"/>
        <v>359.4639357438341</v>
      </c>
      <c r="BI30" s="56">
        <f t="shared" ca="1" si="17"/>
        <v>2.4443586774733905E-3</v>
      </c>
      <c r="BJ30" s="55">
        <f t="shared" ca="1" si="39"/>
        <v>5601.8859746319113</v>
      </c>
      <c r="BK30" s="76">
        <f t="shared" ca="1" si="40"/>
        <v>0</v>
      </c>
      <c r="BL30" s="55">
        <f ca="1">BJ30-MAX(BJ30:$BJ$258)</f>
        <v>0</v>
      </c>
      <c r="BM30" s="56">
        <f ca="1">(BJ30-MAX(BJ30:$BJ$258))/MAX(BJ30:$BJ$258)</f>
        <v>0</v>
      </c>
      <c r="BN30" s="17"/>
      <c r="BO30" s="55">
        <f t="shared" ca="1" si="33"/>
        <v>10.321393175704374</v>
      </c>
      <c r="BQ30" s="58">
        <f t="shared" ca="1" si="41"/>
        <v>0</v>
      </c>
      <c r="BR30" s="58">
        <f t="shared" ca="1" si="34"/>
        <v>0</v>
      </c>
      <c r="BS30" s="58">
        <f t="shared" ca="1" si="42"/>
        <v>1</v>
      </c>
      <c r="BT30" s="58">
        <f t="shared" ca="1" si="18"/>
        <v>9</v>
      </c>
      <c r="BV30" s="56">
        <f t="shared" ca="1" si="35"/>
        <v>0</v>
      </c>
      <c r="BW30" s="76">
        <f t="shared" ca="1" si="43"/>
        <v>0</v>
      </c>
      <c r="BX30" s="55">
        <f t="shared" ca="1" si="44"/>
        <v>374.47431510003184</v>
      </c>
      <c r="BY30" s="56">
        <f t="shared" ca="1" si="46"/>
        <v>2.4443586774733905E-3</v>
      </c>
      <c r="BZ30" s="55">
        <f t="shared" ca="1" si="47"/>
        <v>5835.8077265188986</v>
      </c>
      <c r="CA30" s="76">
        <f t="shared" ca="1" si="36"/>
        <v>0</v>
      </c>
      <c r="CB30" s="55">
        <f ca="1">BZ30-MAX($BZ30:BZ$258)</f>
        <v>0</v>
      </c>
      <c r="CC30" s="56">
        <f ca="1">(BZ30-MAX($BZ30:BZ$258))/MAX($BZ30:BZ$258)</f>
        <v>0</v>
      </c>
    </row>
    <row r="31" spans="1:81" s="58" customFormat="1" x14ac:dyDescent="0.25">
      <c r="A31" s="54">
        <v>44568</v>
      </c>
      <c r="B31" s="55">
        <v>15.426</v>
      </c>
      <c r="C31" s="55">
        <v>15.545999999999999</v>
      </c>
      <c r="D31" s="55">
        <v>15.362</v>
      </c>
      <c r="E31" s="55">
        <v>15.545999999999999</v>
      </c>
      <c r="F31" s="56">
        <f t="shared" si="0"/>
        <v>1.0267741096958716E-2</v>
      </c>
      <c r="G31" s="57"/>
      <c r="H31" s="56"/>
      <c r="I31" s="17"/>
      <c r="J31" s="55">
        <f ca="1">AVERAGE(E31:OFFSET(E31,$J$3-1,0))</f>
        <v>15.215199999999999</v>
      </c>
      <c r="K31" s="55">
        <f ca="1">AVERAGE(E31:OFFSET(E31,$K$3-1,0))</f>
        <v>14.30746666666667</v>
      </c>
      <c r="M31" s="58">
        <f t="shared" ca="1" si="1"/>
        <v>0</v>
      </c>
      <c r="N31" s="58">
        <f t="shared" ca="1" si="2"/>
        <v>0</v>
      </c>
      <c r="O31" s="58">
        <f t="shared" ca="1" si="3"/>
        <v>1</v>
      </c>
      <c r="P31" s="58">
        <f t="shared" ca="1" si="4"/>
        <v>7</v>
      </c>
      <c r="R31" s="56">
        <f t="shared" ca="1" si="5"/>
        <v>0</v>
      </c>
      <c r="S31" s="55">
        <f t="shared" ca="1" si="6"/>
        <v>0</v>
      </c>
      <c r="T31" s="55">
        <f t="shared" ca="1" si="7"/>
        <v>365.55376375676917</v>
      </c>
      <c r="U31" s="56">
        <f t="shared" ca="1" si="19"/>
        <v>1.0267741096958716E-2</v>
      </c>
      <c r="V31" s="55">
        <f t="shared" ca="1" si="20"/>
        <v>5682.8988113627338</v>
      </c>
      <c r="W31" s="55">
        <f t="shared" ca="1" si="8"/>
        <v>0</v>
      </c>
      <c r="X31" s="55">
        <f ca="1">V31-MAX(V31:$V$258)</f>
        <v>0</v>
      </c>
      <c r="Y31" s="56">
        <f ca="1">(V31-MAX(V31:$V$258))/MAX(V31:$V$258)</f>
        <v>0</v>
      </c>
      <c r="Z31" s="56"/>
      <c r="AA31" s="17"/>
      <c r="AB31" s="55">
        <f ca="1">E31*(2/($AB$3+1))+IF(AB32=0,AVERAGE(E32:OFFSET(E32,$AB$3-1,0))*(1-(2/($AB$3+1))),AB32*(1-(2/($AB$3+1))))</f>
        <v>15.234466167046726</v>
      </c>
      <c r="AC31" s="59">
        <f ca="1">E31*(2/($AC$3+1))+IF(AC32=0,AVERAGE(E32:OFFSET(E32,$AC$3-1,0))*(1-(2/($AC$3+1))),AC32*(1-(2/($AC$3+1))))</f>
        <v>14.564850694300365</v>
      </c>
      <c r="AE31" s="58">
        <f t="shared" ca="1" si="21"/>
        <v>0</v>
      </c>
      <c r="AF31" s="58">
        <f t="shared" ca="1" si="9"/>
        <v>0</v>
      </c>
      <c r="AG31" s="58">
        <f t="shared" ca="1" si="10"/>
        <v>1</v>
      </c>
      <c r="AH31" s="58">
        <f t="shared" ca="1" si="11"/>
        <v>8</v>
      </c>
      <c r="AJ31" s="56">
        <f t="shared" ca="1" si="12"/>
        <v>0</v>
      </c>
      <c r="AK31" s="55">
        <f t="shared" ca="1" si="13"/>
        <v>0</v>
      </c>
      <c r="AL31" s="55">
        <f t="shared" ca="1" si="14"/>
        <v>366.56817691799063</v>
      </c>
      <c r="AM31" s="56">
        <f t="shared" ca="1" si="22"/>
        <v>1.0267741096958716E-2</v>
      </c>
      <c r="AN31" s="55">
        <f t="shared" ca="1" si="23"/>
        <v>5698.6688783670834</v>
      </c>
      <c r="AO31" s="55">
        <f t="shared" ca="1" si="24"/>
        <v>0</v>
      </c>
      <c r="AP31" s="55">
        <f ca="1">AN31-MAX(AN31:$AN$258)</f>
        <v>0</v>
      </c>
      <c r="AQ31" s="56">
        <f ca="1">(AN31-MAX(AN31:$AN$258))/MAX(AN31:$AN$258)</f>
        <v>0</v>
      </c>
      <c r="AS31" s="55">
        <f t="shared" si="25"/>
        <v>0.15799999999999947</v>
      </c>
      <c r="AT31" s="55">
        <f t="shared" si="26"/>
        <v>0.15799999999999947</v>
      </c>
      <c r="AU31" s="55">
        <f t="shared" si="27"/>
        <v>0</v>
      </c>
      <c r="AV31" s="55">
        <f ca="1">IF(AV32=0,AVERAGE(AT31:OFFSET(AT31,$AY$3-1,0)),(AV32*($AY$3-1)+AT31)/$AY$3)</f>
        <v>0.11719085702170438</v>
      </c>
      <c r="AW31" s="55">
        <f ca="1">IF(AW32=0,AVERAGE(AU31:OFFSET(AU31,$AY$3-1,0)),(AW32*($AY$3-1)+AU31)/$AY$3)</f>
        <v>4.3471981235356269E-2</v>
      </c>
      <c r="AX31" s="55">
        <f t="shared" ca="1" si="28"/>
        <v>2.695779067147547</v>
      </c>
      <c r="AY31" s="55">
        <f t="shared" ca="1" si="29"/>
        <v>72.942105525484948</v>
      </c>
      <c r="BA31" s="58">
        <f t="shared" ca="1" si="30"/>
        <v>0</v>
      </c>
      <c r="BB31" s="58">
        <f t="shared" ca="1" si="31"/>
        <v>0</v>
      </c>
      <c r="BC31" s="58">
        <f t="shared" ca="1" si="37"/>
        <v>1</v>
      </c>
      <c r="BD31" s="58">
        <f t="shared" ca="1" si="15"/>
        <v>8</v>
      </c>
      <c r="BF31" s="56">
        <f t="shared" ca="1" si="16"/>
        <v>0</v>
      </c>
      <c r="BG31" s="75">
        <f t="shared" ca="1" si="32"/>
        <v>0</v>
      </c>
      <c r="BH31" s="55">
        <f t="shared" ca="1" si="38"/>
        <v>359.4639357438341</v>
      </c>
      <c r="BI31" s="56">
        <f t="shared" ca="1" si="17"/>
        <v>1.0267741096958716E-2</v>
      </c>
      <c r="BJ31" s="55">
        <f t="shared" ca="1" si="39"/>
        <v>5588.2263450736455</v>
      </c>
      <c r="BK31" s="76">
        <f t="shared" ca="1" si="40"/>
        <v>0</v>
      </c>
      <c r="BL31" s="55">
        <f ca="1">BJ31-MAX(BJ31:$BJ$258)</f>
        <v>0</v>
      </c>
      <c r="BM31" s="56">
        <f ca="1">(BJ31-MAX(BJ31:$BJ$258))/MAX(BJ31:$BJ$258)</f>
        <v>0</v>
      </c>
      <c r="BN31" s="17"/>
      <c r="BO31" s="55">
        <f t="shared" ca="1" si="33"/>
        <v>12.652173913043473</v>
      </c>
      <c r="BQ31" s="58">
        <f t="shared" ca="1" si="41"/>
        <v>0</v>
      </c>
      <c r="BR31" s="58">
        <f t="shared" ca="1" si="34"/>
        <v>0</v>
      </c>
      <c r="BS31" s="58">
        <f t="shared" ca="1" si="42"/>
        <v>1</v>
      </c>
      <c r="BT31" s="58">
        <f t="shared" ca="1" si="18"/>
        <v>8</v>
      </c>
      <c r="BV31" s="56">
        <f t="shared" ca="1" si="35"/>
        <v>0</v>
      </c>
      <c r="BW31" s="76">
        <f t="shared" ca="1" si="43"/>
        <v>0</v>
      </c>
      <c r="BX31" s="55">
        <f t="shared" ca="1" si="44"/>
        <v>374.47431510003184</v>
      </c>
      <c r="BY31" s="56">
        <f t="shared" ca="1" si="46"/>
        <v>1.0267741096958716E-2</v>
      </c>
      <c r="BZ31" s="55">
        <f t="shared" ca="1" si="47"/>
        <v>5821.5777025450971</v>
      </c>
      <c r="CA31" s="76">
        <f t="shared" ca="1" si="36"/>
        <v>0</v>
      </c>
      <c r="CB31" s="55">
        <f ca="1">BZ31-MAX($BZ31:BZ$258)</f>
        <v>0</v>
      </c>
      <c r="CC31" s="56">
        <f ca="1">(BZ31-MAX($BZ31:BZ$258))/MAX($BZ31:BZ$258)</f>
        <v>0</v>
      </c>
    </row>
    <row r="32" spans="1:81" s="58" customFormat="1" x14ac:dyDescent="0.25">
      <c r="A32" s="54">
        <v>44567</v>
      </c>
      <c r="B32" s="55">
        <v>15.071999999999999</v>
      </c>
      <c r="C32" s="55">
        <v>15.388</v>
      </c>
      <c r="D32" s="55">
        <v>15.055999999999999</v>
      </c>
      <c r="E32" s="55">
        <v>15.388</v>
      </c>
      <c r="F32" s="56">
        <f t="shared" si="0"/>
        <v>1.1038107752956661E-2</v>
      </c>
      <c r="G32" s="57"/>
      <c r="H32" s="56"/>
      <c r="I32" s="17"/>
      <c r="J32" s="55">
        <f ca="1">AVERAGE(E32:OFFSET(E32,$J$3-1,0))</f>
        <v>15.022399999999999</v>
      </c>
      <c r="K32" s="55">
        <f ca="1">AVERAGE(E32:OFFSET(E32,$K$3-1,0))</f>
        <v>14.277066666666668</v>
      </c>
      <c r="M32" s="58">
        <f t="shared" ca="1" si="1"/>
        <v>0</v>
      </c>
      <c r="N32" s="58">
        <f t="shared" ca="1" si="2"/>
        <v>0</v>
      </c>
      <c r="O32" s="58">
        <f t="shared" ca="1" si="3"/>
        <v>1</v>
      </c>
      <c r="P32" s="58">
        <f t="shared" ca="1" si="4"/>
        <v>6</v>
      </c>
      <c r="R32" s="56">
        <f t="shared" ca="1" si="5"/>
        <v>0</v>
      </c>
      <c r="S32" s="55">
        <f t="shared" ca="1" si="6"/>
        <v>0</v>
      </c>
      <c r="T32" s="55">
        <f t="shared" ca="1" si="7"/>
        <v>365.55376375676917</v>
      </c>
      <c r="U32" s="56">
        <f t="shared" ca="1" si="19"/>
        <v>1.1038107752956661E-2</v>
      </c>
      <c r="V32" s="55">
        <f t="shared" ca="1" si="20"/>
        <v>5625.1413166891643</v>
      </c>
      <c r="W32" s="55">
        <f t="shared" ca="1" si="8"/>
        <v>0</v>
      </c>
      <c r="X32" s="55">
        <f ca="1">V32-MAX(V32:$V$258)</f>
        <v>0</v>
      </c>
      <c r="Y32" s="56">
        <f ca="1">(V32-MAX(V32:$V$258))/MAX(V32:$V$258)</f>
        <v>0</v>
      </c>
      <c r="Z32" s="56"/>
      <c r="AA32" s="17"/>
      <c r="AB32" s="55">
        <f ca="1">E32*(2/($AB$3+1))+IF(AB33=0,AVERAGE(E33:OFFSET(E33,$AB$3-1,0))*(1-(2/($AB$3+1))),AB33*(1-(2/($AB$3+1))))</f>
        <v>15.078699250570086</v>
      </c>
      <c r="AC32" s="59">
        <f ca="1">E32*(2/($AC$3+1))+IF(AC33=0,AVERAGE(E33:OFFSET(E33,$AC$3-1,0))*(1-(2/($AC$3+1))),AC33*(1-(2/($AC$3+1))))</f>
        <v>14.497185224941768</v>
      </c>
      <c r="AE32" s="58">
        <f t="shared" ca="1" si="21"/>
        <v>0</v>
      </c>
      <c r="AF32" s="58">
        <f t="shared" ca="1" si="9"/>
        <v>0</v>
      </c>
      <c r="AG32" s="58">
        <f t="shared" ca="1" si="10"/>
        <v>1</v>
      </c>
      <c r="AH32" s="58">
        <f t="shared" ca="1" si="11"/>
        <v>7</v>
      </c>
      <c r="AJ32" s="56">
        <f t="shared" ca="1" si="12"/>
        <v>0</v>
      </c>
      <c r="AK32" s="55">
        <f t="shared" ca="1" si="13"/>
        <v>0</v>
      </c>
      <c r="AL32" s="55">
        <f t="shared" ca="1" si="14"/>
        <v>366.56817691799063</v>
      </c>
      <c r="AM32" s="56">
        <f t="shared" ca="1" si="22"/>
        <v>1.1038107752956661E-2</v>
      </c>
      <c r="AN32" s="55">
        <f t="shared" ca="1" si="23"/>
        <v>5640.7511064140408</v>
      </c>
      <c r="AO32" s="55">
        <f t="shared" ca="1" si="24"/>
        <v>0</v>
      </c>
      <c r="AP32" s="55">
        <f ca="1">AN32-MAX(AN32:$AN$258)</f>
        <v>0</v>
      </c>
      <c r="AQ32" s="56">
        <f ca="1">(AN32-MAX(AN32:$AN$258))/MAX(AN32:$AN$258)</f>
        <v>0</v>
      </c>
      <c r="AS32" s="55">
        <f t="shared" si="25"/>
        <v>0.16799999999999926</v>
      </c>
      <c r="AT32" s="55">
        <f t="shared" si="26"/>
        <v>0.16799999999999926</v>
      </c>
      <c r="AU32" s="55">
        <f t="shared" si="27"/>
        <v>0</v>
      </c>
      <c r="AV32" s="55">
        <f ca="1">IF(AV33=0,AVERAGE(AT32:OFFSET(AT32,$AY$3-1,0)),(AV33*($AY$3-1)+AT32)/$AY$3)</f>
        <v>0.11405169217722014</v>
      </c>
      <c r="AW32" s="55">
        <f ca="1">IF(AW33=0,AVERAGE(AU32:OFFSET(AU32,$AY$3-1,0)),(AW33*($AY$3-1)+AU32)/$AY$3)</f>
        <v>4.6815979791922133E-2</v>
      </c>
      <c r="AX32" s="55">
        <f t="shared" ca="1" si="28"/>
        <v>2.4361701428472333</v>
      </c>
      <c r="AY32" s="55">
        <f t="shared" ca="1" si="29"/>
        <v>70.897832225170504</v>
      </c>
      <c r="BA32" s="58">
        <f t="shared" ca="1" si="30"/>
        <v>0</v>
      </c>
      <c r="BB32" s="58">
        <f t="shared" ca="1" si="31"/>
        <v>0</v>
      </c>
      <c r="BC32" s="58">
        <f t="shared" ca="1" si="37"/>
        <v>1</v>
      </c>
      <c r="BD32" s="58">
        <f t="shared" ca="1" si="15"/>
        <v>7</v>
      </c>
      <c r="BF32" s="56">
        <f t="shared" ca="1" si="16"/>
        <v>0</v>
      </c>
      <c r="BG32" s="75">
        <f t="shared" ca="1" si="32"/>
        <v>0</v>
      </c>
      <c r="BH32" s="55">
        <f t="shared" ca="1" si="38"/>
        <v>359.4639357438341</v>
      </c>
      <c r="BI32" s="56">
        <f t="shared" ca="1" si="17"/>
        <v>1.1038107752956661E-2</v>
      </c>
      <c r="BJ32" s="55">
        <f t="shared" ca="1" si="39"/>
        <v>5531.4310432261191</v>
      </c>
      <c r="BK32" s="76">
        <f t="shared" ca="1" si="40"/>
        <v>0</v>
      </c>
      <c r="BL32" s="55">
        <f ca="1">BJ32-MAX(BJ32:$BJ$258)</f>
        <v>0</v>
      </c>
      <c r="BM32" s="56">
        <f ca="1">(BJ32-MAX(BJ32:$BJ$258))/MAX(BJ32:$BJ$258)</f>
        <v>0</v>
      </c>
      <c r="BN32" s="17"/>
      <c r="BO32" s="55">
        <f t="shared" ca="1" si="33"/>
        <v>10.118792042364388</v>
      </c>
      <c r="BQ32" s="58">
        <f t="shared" ca="1" si="41"/>
        <v>0</v>
      </c>
      <c r="BR32" s="58">
        <f t="shared" ca="1" si="34"/>
        <v>0</v>
      </c>
      <c r="BS32" s="58">
        <f t="shared" ca="1" si="42"/>
        <v>1</v>
      </c>
      <c r="BT32" s="58">
        <f t="shared" ca="1" si="18"/>
        <v>7</v>
      </c>
      <c r="BV32" s="56">
        <f t="shared" ca="1" si="35"/>
        <v>0</v>
      </c>
      <c r="BW32" s="76">
        <f t="shared" ca="1" si="43"/>
        <v>0</v>
      </c>
      <c r="BX32" s="55">
        <f t="shared" ca="1" si="44"/>
        <v>374.47431510003184</v>
      </c>
      <c r="BY32" s="56">
        <f t="shared" ca="1" si="46"/>
        <v>1.1038107752956661E-2</v>
      </c>
      <c r="BZ32" s="55">
        <f t="shared" ca="1" si="47"/>
        <v>5762.4107607592914</v>
      </c>
      <c r="CA32" s="76">
        <f t="shared" ca="1" si="36"/>
        <v>0</v>
      </c>
      <c r="CB32" s="55">
        <f ca="1">BZ32-MAX($BZ32:BZ$258)</f>
        <v>0</v>
      </c>
      <c r="CC32" s="56">
        <f ca="1">(BZ32-MAX($BZ32:BZ$258))/MAX($BZ32:BZ$258)</f>
        <v>0</v>
      </c>
    </row>
    <row r="33" spans="1:81" s="58" customFormat="1" x14ac:dyDescent="0.25">
      <c r="A33" s="54">
        <v>44566</v>
      </c>
      <c r="B33" s="55">
        <v>15.198</v>
      </c>
      <c r="C33" s="55">
        <v>15.314</v>
      </c>
      <c r="D33" s="55">
        <v>15.164</v>
      </c>
      <c r="E33" s="55">
        <v>15.22</v>
      </c>
      <c r="F33" s="56">
        <f t="shared" si="0"/>
        <v>2.8993147074327652E-3</v>
      </c>
      <c r="G33" s="57"/>
      <c r="H33" s="56"/>
      <c r="I33" s="17"/>
      <c r="J33" s="55">
        <f ca="1">AVERAGE(E33:OFFSET(E33,$J$3-1,0))</f>
        <v>14.854400000000002</v>
      </c>
      <c r="K33" s="55">
        <f ca="1">AVERAGE(E33:OFFSET(E33,$K$3-1,0))</f>
        <v>14.25166666666667</v>
      </c>
      <c r="M33" s="58">
        <f t="shared" ca="1" si="1"/>
        <v>0</v>
      </c>
      <c r="N33" s="58">
        <f t="shared" ca="1" si="2"/>
        <v>0</v>
      </c>
      <c r="O33" s="58">
        <f t="shared" ca="1" si="3"/>
        <v>1</v>
      </c>
      <c r="P33" s="58">
        <f t="shared" ca="1" si="4"/>
        <v>5</v>
      </c>
      <c r="R33" s="56">
        <f t="shared" ca="1" si="5"/>
        <v>0</v>
      </c>
      <c r="S33" s="55">
        <f t="shared" ca="1" si="6"/>
        <v>0</v>
      </c>
      <c r="T33" s="55">
        <f t="shared" ca="1" si="7"/>
        <v>365.55376375676917</v>
      </c>
      <c r="U33" s="56">
        <f t="shared" ca="1" si="19"/>
        <v>2.8993147074327652E-3</v>
      </c>
      <c r="V33" s="55">
        <f t="shared" ca="1" si="20"/>
        <v>5563.7282843780267</v>
      </c>
      <c r="W33" s="55">
        <f t="shared" ca="1" si="8"/>
        <v>0</v>
      </c>
      <c r="X33" s="55">
        <f ca="1">V33-MAX(V33:$V$258)</f>
        <v>0</v>
      </c>
      <c r="Y33" s="56">
        <f ca="1">(V33-MAX(V33:$V$258))/MAX(V33:$V$258)</f>
        <v>0</v>
      </c>
      <c r="Z33" s="56"/>
      <c r="AA33" s="17"/>
      <c r="AB33" s="55">
        <f ca="1">E33*(2/($AB$3+1))+IF(AB34=0,AVERAGE(E34:OFFSET(E34,$AB$3-1,0))*(1-(2/($AB$3+1))),AB34*(1-(2/($AB$3+1))))</f>
        <v>14.924048875855128</v>
      </c>
      <c r="AC33" s="59">
        <f ca="1">E33*(2/($AC$3+1))+IF(AC34=0,AVERAGE(E34:OFFSET(E34,$AC$3-1,0))*(1-(2/($AC$3+1))),AC34*(1-(2/($AC$3+1))))</f>
        <v>14.435749723213613</v>
      </c>
      <c r="AE33" s="58">
        <f t="shared" ca="1" si="21"/>
        <v>0</v>
      </c>
      <c r="AF33" s="58">
        <f t="shared" ca="1" si="9"/>
        <v>0</v>
      </c>
      <c r="AG33" s="58">
        <f t="shared" ca="1" si="10"/>
        <v>1</v>
      </c>
      <c r="AH33" s="58">
        <f t="shared" ca="1" si="11"/>
        <v>6</v>
      </c>
      <c r="AJ33" s="56">
        <f t="shared" ca="1" si="12"/>
        <v>0</v>
      </c>
      <c r="AK33" s="55">
        <f t="shared" ca="1" si="13"/>
        <v>0</v>
      </c>
      <c r="AL33" s="55">
        <f t="shared" ca="1" si="14"/>
        <v>366.56817691799063</v>
      </c>
      <c r="AM33" s="56">
        <f t="shared" ca="1" si="22"/>
        <v>2.8993147074327652E-3</v>
      </c>
      <c r="AN33" s="55">
        <f t="shared" ca="1" si="23"/>
        <v>5579.1676526918181</v>
      </c>
      <c r="AO33" s="55">
        <f t="shared" ca="1" si="24"/>
        <v>0</v>
      </c>
      <c r="AP33" s="55">
        <f ca="1">AN33-MAX(AN33:$AN$258)</f>
        <v>0</v>
      </c>
      <c r="AQ33" s="56">
        <f ca="1">(AN33-MAX(AN33:$AN$258))/MAX(AN33:$AN$258)</f>
        <v>0</v>
      </c>
      <c r="AS33" s="55">
        <f t="shared" si="25"/>
        <v>4.4000000000000483E-2</v>
      </c>
      <c r="AT33" s="55">
        <f t="shared" si="26"/>
        <v>4.4000000000000483E-2</v>
      </c>
      <c r="AU33" s="55">
        <f t="shared" si="27"/>
        <v>0</v>
      </c>
      <c r="AV33" s="55">
        <f ca="1">IF(AV34=0,AVERAGE(AT33:OFFSET(AT33,$AY$3-1,0)),(AV34*($AY$3-1)+AT33)/$AY$3)</f>
        <v>0.10990182234469867</v>
      </c>
      <c r="AW33" s="55">
        <f ca="1">IF(AW34=0,AVERAGE(AU33:OFFSET(AU33,$AY$3-1,0)),(AW34*($AY$3-1)+AU33)/$AY$3)</f>
        <v>5.0417209006685372E-2</v>
      </c>
      <c r="AX33" s="55">
        <f t="shared" ca="1" si="28"/>
        <v>2.1798474074621144</v>
      </c>
      <c r="AY33" s="55">
        <f t="shared" ca="1" si="29"/>
        <v>68.551950082469034</v>
      </c>
      <c r="BA33" s="58">
        <f t="shared" ca="1" si="30"/>
        <v>0</v>
      </c>
      <c r="BB33" s="58">
        <f t="shared" ca="1" si="31"/>
        <v>0</v>
      </c>
      <c r="BC33" s="58">
        <f t="shared" ca="1" si="37"/>
        <v>1</v>
      </c>
      <c r="BD33" s="58">
        <f t="shared" ca="1" si="15"/>
        <v>6</v>
      </c>
      <c r="BF33" s="56">
        <f t="shared" ca="1" si="16"/>
        <v>0</v>
      </c>
      <c r="BG33" s="75">
        <f t="shared" ca="1" si="32"/>
        <v>0</v>
      </c>
      <c r="BH33" s="55">
        <f t="shared" ca="1" si="38"/>
        <v>359.4639357438341</v>
      </c>
      <c r="BI33" s="56">
        <f t="shared" ca="1" si="17"/>
        <v>2.8993147074327652E-3</v>
      </c>
      <c r="BJ33" s="55">
        <f t="shared" ca="1" si="39"/>
        <v>5471.041102021155</v>
      </c>
      <c r="BK33" s="76">
        <f t="shared" ca="1" si="40"/>
        <v>0</v>
      </c>
      <c r="BL33" s="55">
        <f ca="1">BJ33-MAX(BJ33:$BJ$258)</f>
        <v>-14.659861609554355</v>
      </c>
      <c r="BM33" s="56">
        <f ca="1">(BJ33-MAX(BJ33:$BJ$258))/MAX(BJ33:$BJ$258)</f>
        <v>-2.6723770957890001E-3</v>
      </c>
      <c r="BN33" s="17"/>
      <c r="BO33" s="55">
        <f t="shared" ca="1" si="33"/>
        <v>7.4858757062146841</v>
      </c>
      <c r="BQ33" s="58">
        <f t="shared" ca="1" si="41"/>
        <v>0</v>
      </c>
      <c r="BR33" s="58">
        <f t="shared" ca="1" si="34"/>
        <v>0</v>
      </c>
      <c r="BS33" s="58">
        <f t="shared" ca="1" si="42"/>
        <v>1</v>
      </c>
      <c r="BT33" s="58">
        <f t="shared" ca="1" si="18"/>
        <v>6</v>
      </c>
      <c r="BV33" s="56">
        <f t="shared" ca="1" si="35"/>
        <v>0</v>
      </c>
      <c r="BW33" s="76">
        <f t="shared" ca="1" si="43"/>
        <v>0</v>
      </c>
      <c r="BX33" s="55">
        <f t="shared" ca="1" si="44"/>
        <v>374.47431510003184</v>
      </c>
      <c r="BY33" s="56">
        <f t="shared" ca="1" si="46"/>
        <v>2.8993147074327652E-3</v>
      </c>
      <c r="BZ33" s="55">
        <f t="shared" ca="1" si="47"/>
        <v>5699.4990758224858</v>
      </c>
      <c r="CA33" s="76">
        <f t="shared" ca="1" si="36"/>
        <v>0</v>
      </c>
      <c r="CB33" s="55">
        <f ca="1">BZ33-MAX($BZ33:BZ$258)</f>
        <v>0</v>
      </c>
      <c r="CC33" s="56">
        <f ca="1">(BZ33-MAX($BZ33:BZ$258))/MAX($BZ33:BZ$258)</f>
        <v>0</v>
      </c>
    </row>
    <row r="34" spans="1:81" s="58" customFormat="1" x14ac:dyDescent="0.25">
      <c r="A34" s="54">
        <v>44565</v>
      </c>
      <c r="B34" s="55">
        <v>14.87</v>
      </c>
      <c r="C34" s="55">
        <v>15.226000000000001</v>
      </c>
      <c r="D34" s="55">
        <v>14.818</v>
      </c>
      <c r="E34" s="55">
        <v>15.176</v>
      </c>
      <c r="F34" s="56">
        <f t="shared" si="0"/>
        <v>2.9160450291604523E-2</v>
      </c>
      <c r="G34" s="57"/>
      <c r="H34" s="56"/>
      <c r="I34" s="17"/>
      <c r="J34" s="55">
        <f ca="1">AVERAGE(E34:OFFSET(E34,$J$3-1,0))</f>
        <v>14.731200000000001</v>
      </c>
      <c r="K34" s="55">
        <f ca="1">AVERAGE(E34:OFFSET(E34,$K$3-1,0))</f>
        <v>14.233400000000005</v>
      </c>
      <c r="M34" s="58">
        <f t="shared" ca="1" si="1"/>
        <v>0</v>
      </c>
      <c r="N34" s="58">
        <f t="shared" ca="1" si="2"/>
        <v>0</v>
      </c>
      <c r="O34" s="58">
        <f t="shared" ca="1" si="3"/>
        <v>1</v>
      </c>
      <c r="P34" s="58">
        <f t="shared" ca="1" si="4"/>
        <v>4</v>
      </c>
      <c r="R34" s="56">
        <f t="shared" ca="1" si="5"/>
        <v>0</v>
      </c>
      <c r="S34" s="55">
        <f t="shared" ca="1" si="6"/>
        <v>0</v>
      </c>
      <c r="T34" s="55">
        <f t="shared" ca="1" si="7"/>
        <v>365.55376375676917</v>
      </c>
      <c r="U34" s="56">
        <f t="shared" ca="1" si="19"/>
        <v>2.9160450291604523E-2</v>
      </c>
      <c r="V34" s="55">
        <f ca="1">V35*(1+U34)</f>
        <v>5547.6439187727292</v>
      </c>
      <c r="W34" s="55">
        <f t="shared" ca="1" si="8"/>
        <v>0</v>
      </c>
      <c r="X34" s="55">
        <f ca="1">V34-MAX(V34:$V$258)</f>
        <v>0</v>
      </c>
      <c r="Y34" s="56">
        <f ca="1">(V34-MAX(V34:$V$258))/MAX(V34:$V$258)</f>
        <v>0</v>
      </c>
      <c r="Z34" s="60"/>
      <c r="AA34" s="17"/>
      <c r="AB34" s="55">
        <f ca="1">E34*(2/($AB$3+1))+IF(AB35=0,AVERAGE(E35:OFFSET(E35,$AB$3-1,0))*(1-(2/($AB$3+1))),AB35*(1-(2/($AB$3+1))))</f>
        <v>14.776073313782693</v>
      </c>
      <c r="AC34" s="59">
        <f ca="1">E34*(2/($AC$3+1))+IF(AC35=0,AVERAGE(E35:OFFSET(E35,$AC$3-1,0))*(1-(2/($AC$3+1))),AC35*(1-(2/($AC$3+1))))</f>
        <v>14.381663497228343</v>
      </c>
      <c r="AE34" s="58">
        <f t="shared" ca="1" si="21"/>
        <v>0</v>
      </c>
      <c r="AF34" s="58">
        <f t="shared" ca="1" si="9"/>
        <v>0</v>
      </c>
      <c r="AG34" s="58">
        <f t="shared" ca="1" si="10"/>
        <v>1</v>
      </c>
      <c r="AH34" s="58">
        <f t="shared" ca="1" si="11"/>
        <v>5</v>
      </c>
      <c r="AJ34" s="56">
        <f t="shared" ca="1" si="12"/>
        <v>0</v>
      </c>
      <c r="AK34" s="55">
        <f t="shared" ca="1" si="13"/>
        <v>0</v>
      </c>
      <c r="AL34" s="55">
        <f t="shared" ca="1" si="14"/>
        <v>366.56817691799063</v>
      </c>
      <c r="AM34" s="56">
        <f t="shared" ca="1" si="22"/>
        <v>2.9160450291604523E-2</v>
      </c>
      <c r="AN34" s="55">
        <f t="shared" ca="1" si="23"/>
        <v>5563.0386529074267</v>
      </c>
      <c r="AO34" s="55">
        <f t="shared" ca="1" si="24"/>
        <v>0</v>
      </c>
      <c r="AP34" s="55">
        <f ca="1">AN34-MAX(AN34:$AN$258)</f>
        <v>0</v>
      </c>
      <c r="AQ34" s="56">
        <f ca="1">(AN34-MAX(AN34:$AN$258))/MAX(AN34:$AN$258)</f>
        <v>0</v>
      </c>
      <c r="AS34" s="55">
        <f t="shared" si="25"/>
        <v>0.42999999999999972</v>
      </c>
      <c r="AT34" s="55">
        <f t="shared" si="26"/>
        <v>0.42999999999999972</v>
      </c>
      <c r="AU34" s="55">
        <f t="shared" si="27"/>
        <v>0</v>
      </c>
      <c r="AV34" s="55">
        <f ca="1">IF(AV35=0,AVERAGE(AT34:OFFSET(AT34,$AY$3-1,0)),(AV35*($AY$3-1)+AT34)/$AY$3)</f>
        <v>0.11497119329429083</v>
      </c>
      <c r="AW34" s="55">
        <f ca="1">IF(AW35=0,AVERAGE(AU34:OFFSET(AU34,$AY$3-1,0)),(AW35*($AY$3-1)+AU34)/$AY$3)</f>
        <v>5.4295455853353478E-2</v>
      </c>
      <c r="AX34" s="55">
        <f t="shared" ca="1" si="28"/>
        <v>2.1175104156932831</v>
      </c>
      <c r="AY34" s="55">
        <f t="shared" ca="1" si="29"/>
        <v>67.923122406710021</v>
      </c>
      <c r="BA34" s="58">
        <f t="shared" ca="1" si="30"/>
        <v>0</v>
      </c>
      <c r="BB34" s="58">
        <f t="shared" ca="1" si="31"/>
        <v>0</v>
      </c>
      <c r="BC34" s="58">
        <f t="shared" ca="1" si="37"/>
        <v>1</v>
      </c>
      <c r="BD34" s="58">
        <f t="shared" ca="1" si="15"/>
        <v>5</v>
      </c>
      <c r="BF34" s="56">
        <f t="shared" ca="1" si="16"/>
        <v>0</v>
      </c>
      <c r="BG34" s="75">
        <f t="shared" ca="1" si="32"/>
        <v>0</v>
      </c>
      <c r="BH34" s="55">
        <f t="shared" ca="1" si="38"/>
        <v>359.4639357438341</v>
      </c>
      <c r="BI34" s="56">
        <f t="shared" ca="1" si="17"/>
        <v>2.9160450291604523E-2</v>
      </c>
      <c r="BJ34" s="55">
        <f t="shared" ca="1" si="39"/>
        <v>5455.224688848426</v>
      </c>
      <c r="BK34" s="76">
        <f t="shared" ca="1" si="40"/>
        <v>0</v>
      </c>
      <c r="BL34" s="55">
        <f ca="1">BJ34-MAX(BJ34:$BJ$258)</f>
        <v>-30.476274782283326</v>
      </c>
      <c r="BM34" s="56">
        <f ca="1">(BJ34-MAX(BJ34:$BJ$258))/MAX(BJ34:$BJ$258)</f>
        <v>-5.5555844156172547E-3</v>
      </c>
      <c r="BN34" s="17"/>
      <c r="BO34" s="55">
        <f t="shared" ca="1" si="33"/>
        <v>9.5581865434594349</v>
      </c>
      <c r="BQ34" s="58">
        <f t="shared" ca="1" si="41"/>
        <v>0</v>
      </c>
      <c r="BR34" s="58">
        <f t="shared" ca="1" si="34"/>
        <v>0</v>
      </c>
      <c r="BS34" s="58">
        <f t="shared" ca="1" si="42"/>
        <v>1</v>
      </c>
      <c r="BT34" s="58">
        <f t="shared" ca="1" si="18"/>
        <v>5</v>
      </c>
      <c r="BV34" s="56">
        <f t="shared" ca="1" si="35"/>
        <v>0</v>
      </c>
      <c r="BW34" s="76">
        <f t="shared" ca="1" si="43"/>
        <v>0</v>
      </c>
      <c r="BX34" s="55">
        <f t="shared" ca="1" si="44"/>
        <v>374.47431510003184</v>
      </c>
      <c r="BY34" s="56">
        <f t="shared" ca="1" si="46"/>
        <v>2.9160450291604523E-2</v>
      </c>
      <c r="BZ34" s="55">
        <f t="shared" ca="1" si="47"/>
        <v>5683.0222059580847</v>
      </c>
      <c r="CA34" s="76">
        <f t="shared" ca="1" si="36"/>
        <v>0</v>
      </c>
      <c r="CB34" s="55">
        <f ca="1">BZ34-MAX($BZ34:BZ$258)</f>
        <v>0</v>
      </c>
      <c r="CC34" s="56">
        <f ca="1">(BZ34-MAX($BZ34:BZ$258))/MAX($BZ34:BZ$258)</f>
        <v>0</v>
      </c>
    </row>
    <row r="35" spans="1:81" s="58" customFormat="1" x14ac:dyDescent="0.25">
      <c r="A35" s="54">
        <v>44564</v>
      </c>
      <c r="B35" s="55">
        <v>14.593999999999999</v>
      </c>
      <c r="C35" s="55">
        <v>14.776</v>
      </c>
      <c r="D35" s="55">
        <v>14.593999999999999</v>
      </c>
      <c r="E35" s="55">
        <v>14.746</v>
      </c>
      <c r="F35" s="56">
        <f t="shared" si="0"/>
        <v>1.1246742559319678E-2</v>
      </c>
      <c r="G35" s="57"/>
      <c r="H35" s="56"/>
      <c r="I35" s="17"/>
      <c r="J35" s="55">
        <f ca="1">AVERAGE(E35:OFFSET(E35,$J$3-1,0))</f>
        <v>14.597200000000001</v>
      </c>
      <c r="K35" s="55">
        <f ca="1">AVERAGE(E35:OFFSET(E35,$K$3-1,0))</f>
        <v>14.210466666666669</v>
      </c>
      <c r="M35" s="58">
        <f t="shared" ca="1" si="1"/>
        <v>0</v>
      </c>
      <c r="N35" s="58">
        <f t="shared" ca="1" si="2"/>
        <v>0</v>
      </c>
      <c r="O35" s="58">
        <f t="shared" ca="1" si="3"/>
        <v>1</v>
      </c>
      <c r="P35" s="58">
        <f t="shared" ca="1" si="4"/>
        <v>3</v>
      </c>
      <c r="R35" s="56">
        <f t="shared" ca="1" si="5"/>
        <v>0</v>
      </c>
      <c r="S35" s="55">
        <f t="shared" ca="1" si="6"/>
        <v>0</v>
      </c>
      <c r="T35" s="55">
        <f t="shared" ca="1" si="7"/>
        <v>365.55376375676917</v>
      </c>
      <c r="U35" s="56">
        <f t="shared" ca="1" si="19"/>
        <v>1.1246742559319678E-2</v>
      </c>
      <c r="V35" s="55">
        <f t="shared" ca="1" si="20"/>
        <v>5390.4558003573184</v>
      </c>
      <c r="W35" s="55">
        <f t="shared" ca="1" si="8"/>
        <v>0</v>
      </c>
      <c r="X35" s="55">
        <f ca="1">V35-MAX(V35:$V$258)</f>
        <v>-98.729214966130712</v>
      </c>
      <c r="Y35" s="56">
        <f ca="1">(V35-MAX(V35:$V$258))/MAX(V35:$V$258)</f>
        <v>-1.7986133586410571E-2</v>
      </c>
      <c r="Z35" s="56"/>
      <c r="AA35" s="17"/>
      <c r="AB35" s="55">
        <f ca="1">E35*(2/($AB$3+1))+IF(AB36=0,AVERAGE(E36:OFFSET(E36,$AB$3-1,0))*(1-(2/($AB$3+1))),AB36*(1-(2/($AB$3+1))))</f>
        <v>14.57610997067404</v>
      </c>
      <c r="AC35" s="59">
        <f ca="1">E35*(2/($AC$3+1))+IF(AC36=0,AVERAGE(E36:OFFSET(E36,$AC$3-1,0))*(1-(2/($AC$3+1))),AC36*(1-(2/($AC$3+1))))</f>
        <v>14.326881669450987</v>
      </c>
      <c r="AE35" s="58">
        <f t="shared" ca="1" si="21"/>
        <v>0</v>
      </c>
      <c r="AF35" s="58">
        <f t="shared" ca="1" si="9"/>
        <v>0</v>
      </c>
      <c r="AG35" s="58">
        <f t="shared" ca="1" si="10"/>
        <v>1</v>
      </c>
      <c r="AH35" s="58">
        <f t="shared" ca="1" si="11"/>
        <v>4</v>
      </c>
      <c r="AJ35" s="56">
        <f t="shared" ca="1" si="12"/>
        <v>0</v>
      </c>
      <c r="AK35" s="55">
        <f t="shared" ca="1" si="13"/>
        <v>0</v>
      </c>
      <c r="AL35" s="55">
        <f t="shared" ca="1" si="14"/>
        <v>366.56817691799063</v>
      </c>
      <c r="AM35" s="56">
        <f t="shared" ca="1" si="22"/>
        <v>1.1246742559319678E-2</v>
      </c>
      <c r="AN35" s="55">
        <f t="shared" ca="1" si="23"/>
        <v>5405.4143368326904</v>
      </c>
      <c r="AO35" s="55">
        <f t="shared" ca="1" si="24"/>
        <v>0</v>
      </c>
      <c r="AP35" s="55">
        <f ca="1">AN35-MAX(AN35:$AN$258)</f>
        <v>-80.286626798018915</v>
      </c>
      <c r="AQ35" s="56">
        <f ca="1">(AN35-MAX(AN35:$AN$258))/MAX(AN35:$AN$258)</f>
        <v>-1.463561855272571E-2</v>
      </c>
      <c r="AS35" s="55">
        <f t="shared" si="25"/>
        <v>0.1639999999999997</v>
      </c>
      <c r="AT35" s="55">
        <f t="shared" si="26"/>
        <v>0.1639999999999997</v>
      </c>
      <c r="AU35" s="55">
        <f t="shared" si="27"/>
        <v>0</v>
      </c>
      <c r="AV35" s="55">
        <f ca="1">IF(AV36=0,AVERAGE(AT35:OFFSET(AT35,$AY$3-1,0)),(AV36*($AY$3-1)+AT35)/$AY$3)</f>
        <v>9.0738208163082451E-2</v>
      </c>
      <c r="AW35" s="55">
        <f ca="1">IF(AW36=0,AVERAGE(AU35:OFFSET(AU35,$AY$3-1,0)),(AW36*($AY$3-1)+AU35)/$AY$3)</f>
        <v>5.8472029380534508E-2</v>
      </c>
      <c r="AX35" s="55">
        <f t="shared" ca="1" si="28"/>
        <v>1.5518224546741906</v>
      </c>
      <c r="AY35" s="55">
        <f t="shared" ca="1" si="29"/>
        <v>60.812320693851831</v>
      </c>
      <c r="BA35" s="58">
        <f t="shared" ca="1" si="30"/>
        <v>0</v>
      </c>
      <c r="BB35" s="58">
        <f t="shared" ca="1" si="31"/>
        <v>0</v>
      </c>
      <c r="BC35" s="58">
        <f t="shared" ca="1" si="37"/>
        <v>1</v>
      </c>
      <c r="BD35" s="58">
        <f t="shared" ca="1" si="15"/>
        <v>4</v>
      </c>
      <c r="BF35" s="56">
        <f t="shared" ca="1" si="16"/>
        <v>0</v>
      </c>
      <c r="BG35" s="75">
        <f t="shared" ca="1" si="32"/>
        <v>0</v>
      </c>
      <c r="BH35" s="55">
        <f t="shared" ca="1" si="38"/>
        <v>359.4639357438341</v>
      </c>
      <c r="BI35" s="56">
        <f t="shared" ca="1" si="17"/>
        <v>1.1246742559319678E-2</v>
      </c>
      <c r="BJ35" s="55">
        <f t="shared" ca="1" si="39"/>
        <v>5300.6551964785776</v>
      </c>
      <c r="BK35" s="76">
        <f t="shared" ca="1" si="40"/>
        <v>0</v>
      </c>
      <c r="BL35" s="55">
        <f ca="1">BJ35-MAX(BJ35:$BJ$258)</f>
        <v>-185.0457671521317</v>
      </c>
      <c r="BM35" s="56">
        <f ca="1">(BJ35-MAX(BJ35:$BJ$258))/MAX(BJ35:$BJ$258)</f>
        <v>-3.3732383223029211E-2</v>
      </c>
      <c r="BN35" s="17"/>
      <c r="BO35" s="55">
        <f t="shared" ca="1" si="33"/>
        <v>5.6001145803494801</v>
      </c>
      <c r="BQ35" s="58">
        <f t="shared" ca="1" si="41"/>
        <v>0</v>
      </c>
      <c r="BR35" s="58">
        <f t="shared" ca="1" si="34"/>
        <v>0</v>
      </c>
      <c r="BS35" s="58">
        <f t="shared" ca="1" si="42"/>
        <v>1</v>
      </c>
      <c r="BT35" s="58">
        <f t="shared" ca="1" si="18"/>
        <v>4</v>
      </c>
      <c r="BV35" s="56">
        <f t="shared" ca="1" si="35"/>
        <v>0</v>
      </c>
      <c r="BW35" s="76">
        <f t="shared" ca="1" si="43"/>
        <v>0</v>
      </c>
      <c r="BX35" s="55">
        <f t="shared" ca="1" si="44"/>
        <v>374.47431510003184</v>
      </c>
      <c r="BY35" s="56">
        <f t="shared" ca="1" si="46"/>
        <v>1.1246742559319678E-2</v>
      </c>
      <c r="BZ35" s="55">
        <f t="shared" ca="1" si="47"/>
        <v>5521.9982504650707</v>
      </c>
      <c r="CA35" s="76">
        <f t="shared" ca="1" si="36"/>
        <v>0</v>
      </c>
      <c r="CB35" s="55">
        <f ca="1">BZ35-MAX($BZ35:BZ$258)</f>
        <v>-3.1520274672575397</v>
      </c>
      <c r="CC35" s="56">
        <f ca="1">(BZ35-MAX($BZ35:BZ$258))/MAX($BZ35:BZ$258)</f>
        <v>-5.7048719196776672E-4</v>
      </c>
    </row>
    <row r="36" spans="1:81" s="58" customFormat="1" x14ac:dyDescent="0.25">
      <c r="A36" s="54">
        <v>44560</v>
      </c>
      <c r="B36" s="55">
        <v>14.545999999999999</v>
      </c>
      <c r="C36" s="55">
        <v>14.602</v>
      </c>
      <c r="D36" s="55">
        <v>14.545999999999999</v>
      </c>
      <c r="E36" s="55">
        <v>14.582000000000001</v>
      </c>
      <c r="F36" s="56">
        <f t="shared" si="0"/>
        <v>2.337091009073422E-3</v>
      </c>
      <c r="G36" s="57"/>
      <c r="H36" s="56"/>
      <c r="I36" s="17"/>
      <c r="J36" s="55">
        <f ca="1">AVERAGE(E36:OFFSET(E36,$J$3-1,0))</f>
        <v>14.531200000000002</v>
      </c>
      <c r="K36" s="55">
        <f ca="1">AVERAGE(E36:OFFSET(E36,$K$3-1,0))</f>
        <v>14.213333333333336</v>
      </c>
      <c r="M36" s="58">
        <f t="shared" ca="1" si="1"/>
        <v>0</v>
      </c>
      <c r="N36" s="58">
        <f t="shared" ca="1" si="2"/>
        <v>0</v>
      </c>
      <c r="O36" s="58">
        <f t="shared" ca="1" si="3"/>
        <v>1</v>
      </c>
      <c r="P36" s="58">
        <f t="shared" ca="1" si="4"/>
        <v>2</v>
      </c>
      <c r="R36" s="56">
        <f t="shared" ca="1" si="5"/>
        <v>0</v>
      </c>
      <c r="S36" s="55">
        <f t="shared" ca="1" si="6"/>
        <v>0</v>
      </c>
      <c r="T36" s="55">
        <f t="shared" ca="1" si="7"/>
        <v>365.55376375676917</v>
      </c>
      <c r="U36" s="56">
        <f t="shared" ca="1" si="19"/>
        <v>2.337091009073422E-3</v>
      </c>
      <c r="V36" s="55">
        <f t="shared" ca="1" si="20"/>
        <v>5330.5049831012084</v>
      </c>
      <c r="W36" s="55">
        <f t="shared" ca="1" si="8"/>
        <v>0</v>
      </c>
      <c r="X36" s="55">
        <f ca="1">V36-MAX(V36:$V$258)</f>
        <v>-158.6800322222407</v>
      </c>
      <c r="Y36" s="56">
        <f ca="1">(V36-MAX(V36:$V$258))/MAX(V36:$V$258)</f>
        <v>-2.8907758033164147E-2</v>
      </c>
      <c r="Z36" s="56"/>
      <c r="AA36" s="17"/>
      <c r="AB36" s="55">
        <f ca="1">E36*(2/($AB$3+1))+IF(AB37=0,AVERAGE(E37:OFFSET(E37,$AB$3-1,0))*(1-(2/($AB$3+1))),AB37*(1-(2/($AB$3+1))))</f>
        <v>14.491164956011058</v>
      </c>
      <c r="AC36" s="59">
        <f ca="1">E36*(2/($AC$3+1))+IF(AC37=0,AVERAGE(E37:OFFSET(E37,$AC$3-1,0))*(1-(2/($AC$3+1))),AC37*(1-(2/($AC$3+1))))</f>
        <v>14.29797695699933</v>
      </c>
      <c r="AE36" s="58">
        <f t="shared" ca="1" si="21"/>
        <v>0</v>
      </c>
      <c r="AF36" s="58">
        <f t="shared" ca="1" si="9"/>
        <v>0</v>
      </c>
      <c r="AG36" s="58">
        <f t="shared" ca="1" si="10"/>
        <v>1</v>
      </c>
      <c r="AH36" s="58">
        <f t="shared" ca="1" si="11"/>
        <v>3</v>
      </c>
      <c r="AJ36" s="56">
        <f t="shared" ca="1" si="12"/>
        <v>0</v>
      </c>
      <c r="AK36" s="55">
        <f t="shared" ca="1" si="13"/>
        <v>0</v>
      </c>
      <c r="AL36" s="55">
        <f t="shared" ca="1" si="14"/>
        <v>366.56817691799063</v>
      </c>
      <c r="AM36" s="56">
        <f t="shared" ca="1" si="22"/>
        <v>2.337091009073422E-3</v>
      </c>
      <c r="AN36" s="55">
        <f t="shared" ca="1" si="23"/>
        <v>5345.2971558181398</v>
      </c>
      <c r="AO36" s="55">
        <f t="shared" ca="1" si="24"/>
        <v>0</v>
      </c>
      <c r="AP36" s="55">
        <f ca="1">AN36-MAX(AN36:$AN$258)</f>
        <v>-140.40380781256954</v>
      </c>
      <c r="AQ36" s="56">
        <f ca="1">(AN36-MAX(AN36:$AN$258))/MAX(AN36:$AN$258)</f>
        <v>-2.5594506288881508E-2</v>
      </c>
      <c r="AS36" s="55">
        <f t="shared" si="25"/>
        <v>3.4000000000000696E-2</v>
      </c>
      <c r="AT36" s="55">
        <f t="shared" si="26"/>
        <v>3.4000000000000696E-2</v>
      </c>
      <c r="AU36" s="55">
        <f t="shared" si="27"/>
        <v>0</v>
      </c>
      <c r="AV36" s="55">
        <f ca="1">IF(AV37=0,AVERAGE(AT36:OFFSET(AT36,$AY$3-1,0)),(AV37*($AY$3-1)+AT36)/$AY$3)</f>
        <v>8.5102685714088813E-2</v>
      </c>
      <c r="AW36" s="55">
        <f ca="1">IF(AW37=0,AVERAGE(AU36:OFFSET(AU36,$AY$3-1,0)),(AW37*($AY$3-1)+AU36)/$AY$3)</f>
        <v>6.2969877794421772E-2</v>
      </c>
      <c r="AX36" s="55">
        <f t="shared" ca="1" si="28"/>
        <v>1.3514824658215818</v>
      </c>
      <c r="AY36" s="55">
        <f t="shared" ca="1" si="29"/>
        <v>57.473635694297599</v>
      </c>
      <c r="BA36" s="58">
        <f t="shared" ca="1" si="30"/>
        <v>0</v>
      </c>
      <c r="BB36" s="58">
        <f t="shared" ca="1" si="31"/>
        <v>0</v>
      </c>
      <c r="BC36" s="58">
        <f t="shared" ca="1" si="37"/>
        <v>1</v>
      </c>
      <c r="BD36" s="58">
        <f t="shared" ca="1" si="15"/>
        <v>3</v>
      </c>
      <c r="BF36" s="56">
        <f t="shared" ca="1" si="16"/>
        <v>0</v>
      </c>
      <c r="BG36" s="75">
        <f t="shared" ca="1" si="32"/>
        <v>0</v>
      </c>
      <c r="BH36" s="55">
        <f t="shared" ca="1" si="38"/>
        <v>359.4639357438341</v>
      </c>
      <c r="BI36" s="56">
        <f t="shared" ca="1" si="17"/>
        <v>2.337091009073422E-3</v>
      </c>
      <c r="BJ36" s="55">
        <f t="shared" ca="1" si="39"/>
        <v>5241.703111016589</v>
      </c>
      <c r="BK36" s="76">
        <f t="shared" ca="1" si="40"/>
        <v>0</v>
      </c>
      <c r="BL36" s="55">
        <f ca="1">BJ36-MAX(BJ36:$BJ$258)</f>
        <v>-243.99785261412035</v>
      </c>
      <c r="BM36" s="56">
        <f ca="1">(BJ36-MAX(BJ36:$BJ$258))/MAX(BJ36:$BJ$258)</f>
        <v>-4.4478883233297947E-2</v>
      </c>
      <c r="BN36" s="17"/>
      <c r="BO36" s="55">
        <f t="shared" ca="1" si="33"/>
        <v>5.330829240104018</v>
      </c>
      <c r="BQ36" s="58">
        <f t="shared" ca="1" si="41"/>
        <v>0</v>
      </c>
      <c r="BR36" s="58">
        <f t="shared" ca="1" si="34"/>
        <v>0</v>
      </c>
      <c r="BS36" s="58">
        <f t="shared" ca="1" si="42"/>
        <v>1</v>
      </c>
      <c r="BT36" s="58">
        <f t="shared" ca="1" si="18"/>
        <v>3</v>
      </c>
      <c r="BV36" s="56">
        <f t="shared" ca="1" si="35"/>
        <v>0</v>
      </c>
      <c r="BW36" s="76">
        <f t="shared" ca="1" si="43"/>
        <v>0</v>
      </c>
      <c r="BX36" s="55">
        <f t="shared" ca="1" si="44"/>
        <v>374.47431510003184</v>
      </c>
      <c r="BY36" s="56">
        <f t="shared" ca="1" si="46"/>
        <v>2.337091009073422E-3</v>
      </c>
      <c r="BZ36" s="55">
        <f t="shared" ca="1" si="47"/>
        <v>5460.5844627886654</v>
      </c>
      <c r="CA36" s="76">
        <f t="shared" ca="1" si="36"/>
        <v>0</v>
      </c>
      <c r="CB36" s="55">
        <f ca="1">BZ36-MAX($BZ36:BZ$258)</f>
        <v>-64.565815143662803</v>
      </c>
      <c r="CC36" s="56">
        <f ca="1">(BZ36-MAX($BZ36:BZ$258))/MAX($BZ36:BZ$258)</f>
        <v>-1.1685802538537505E-2</v>
      </c>
    </row>
    <row r="37" spans="1:81" s="58" customFormat="1" x14ac:dyDescent="0.25">
      <c r="A37" s="54">
        <v>44559</v>
      </c>
      <c r="B37" s="55">
        <v>14.593999999999999</v>
      </c>
      <c r="C37" s="55">
        <v>14.606</v>
      </c>
      <c r="D37" s="55">
        <v>14.504</v>
      </c>
      <c r="E37" s="55">
        <v>14.548</v>
      </c>
      <c r="F37" s="56">
        <f t="shared" si="0"/>
        <v>-3.8345658723636378E-3</v>
      </c>
      <c r="G37" s="57"/>
      <c r="H37" s="56"/>
      <c r="I37" s="17"/>
      <c r="J37" s="55">
        <f ca="1">AVERAGE(E37:OFFSET(E37,$J$3-1,0))</f>
        <v>14.4536</v>
      </c>
      <c r="K37" s="55">
        <f ca="1">AVERAGE(E37:OFFSET(E37,$K$3-1,0))</f>
        <v>14.226600000000003</v>
      </c>
      <c r="M37" s="58">
        <f t="shared" ca="1" si="1"/>
        <v>0</v>
      </c>
      <c r="N37" s="58">
        <f t="shared" ca="1" si="2"/>
        <v>0</v>
      </c>
      <c r="O37" s="58">
        <f t="shared" ca="1" si="3"/>
        <v>1</v>
      </c>
      <c r="P37" s="58">
        <f t="shared" ca="1" si="4"/>
        <v>1</v>
      </c>
      <c r="R37" s="56">
        <f t="shared" ca="1" si="5"/>
        <v>0</v>
      </c>
      <c r="S37" s="55">
        <f t="shared" ca="1" si="6"/>
        <v>0</v>
      </c>
      <c r="T37" s="55">
        <f t="shared" ca="1" si="7"/>
        <v>365.55376375676917</v>
      </c>
      <c r="U37" s="56">
        <f t="shared" ca="1" si="19"/>
        <v>-3.8345658723636378E-3</v>
      </c>
      <c r="V37" s="55">
        <f t="shared" ca="1" si="20"/>
        <v>5318.0761551334781</v>
      </c>
      <c r="W37" s="55">
        <f t="shared" ca="1" si="8"/>
        <v>0</v>
      </c>
      <c r="X37" s="55">
        <f ca="1">V37-MAX(V37:$V$258)</f>
        <v>-171.10886018997098</v>
      </c>
      <c r="Y37" s="56">
        <f ca="1">(V37-MAX(V37:$V$258))/MAX(V37:$V$258)</f>
        <v>-3.1171997247735041E-2</v>
      </c>
      <c r="Z37" s="56"/>
      <c r="AA37" s="17"/>
      <c r="AB37" s="55">
        <f ca="1">E37*(2/($AB$3+1))+IF(AB38=0,AVERAGE(E38:OFFSET(E38,$AB$3-1,0))*(1-(2/($AB$3+1))),AB38*(1-(2/($AB$3+1))))</f>
        <v>14.445747434016585</v>
      </c>
      <c r="AC37" s="59">
        <f ca="1">E37*(2/($AC$3+1))+IF(AC38=0,AVERAGE(E38:OFFSET(E38,$AC$3-1,0))*(1-(2/($AC$3+1))),AC38*(1-(2/($AC$3+1))))</f>
        <v>14.278389160930317</v>
      </c>
      <c r="AE37" s="58">
        <f t="shared" ca="1" si="21"/>
        <v>0</v>
      </c>
      <c r="AF37" s="58">
        <f t="shared" ca="1" si="9"/>
        <v>0</v>
      </c>
      <c r="AG37" s="58">
        <f t="shared" ca="1" si="10"/>
        <v>1</v>
      </c>
      <c r="AH37" s="58">
        <f t="shared" ca="1" si="11"/>
        <v>2</v>
      </c>
      <c r="AJ37" s="56">
        <f t="shared" ca="1" si="12"/>
        <v>0</v>
      </c>
      <c r="AK37" s="55">
        <f t="shared" ca="1" si="13"/>
        <v>0</v>
      </c>
      <c r="AL37" s="55">
        <f t="shared" ca="1" si="14"/>
        <v>366.56817691799063</v>
      </c>
      <c r="AM37" s="56">
        <f t="shared" ca="1" si="22"/>
        <v>-3.8345658723636378E-3</v>
      </c>
      <c r="AN37" s="55">
        <f t="shared" ca="1" si="23"/>
        <v>5332.8338378029284</v>
      </c>
      <c r="AO37" s="55">
        <f t="shared" ca="1" si="24"/>
        <v>0</v>
      </c>
      <c r="AP37" s="55">
        <f ca="1">AN37-MAX(AN37:$AN$258)</f>
        <v>-152.86712582778091</v>
      </c>
      <c r="AQ37" s="56">
        <f ca="1">(AN37-MAX(AN37:$AN$258))/MAX(AN37:$AN$258)</f>
        <v>-2.7866470819547892E-2</v>
      </c>
      <c r="AS37" s="55">
        <f t="shared" si="25"/>
        <v>-5.5999999999999162E-2</v>
      </c>
      <c r="AT37" s="55">
        <f t="shared" si="26"/>
        <v>0</v>
      </c>
      <c r="AU37" s="55">
        <f t="shared" si="27"/>
        <v>5.5999999999999162E-2</v>
      </c>
      <c r="AV37" s="55">
        <f ca="1">IF(AV38=0,AVERAGE(AT37:OFFSET(AT37,$AY$3-1,0)),(AV38*($AY$3-1)+AT37)/$AY$3)</f>
        <v>8.9033661538249431E-2</v>
      </c>
      <c r="AW37" s="55">
        <f ca="1">IF(AW38=0,AVERAGE(AU37:OFFSET(AU37,$AY$3-1,0)),(AW38*($AY$3-1)+AU37)/$AY$3)</f>
        <v>6.7813714547838827E-2</v>
      </c>
      <c r="AX37" s="55">
        <f t="shared" ca="1" si="28"/>
        <v>1.3129152728455997</v>
      </c>
      <c r="AY37" s="55">
        <f t="shared" ca="1" si="29"/>
        <v>56.764520873707092</v>
      </c>
      <c r="BA37" s="58">
        <f t="shared" ca="1" si="30"/>
        <v>0</v>
      </c>
      <c r="BB37" s="58">
        <f t="shared" ca="1" si="31"/>
        <v>0</v>
      </c>
      <c r="BC37" s="58">
        <f t="shared" ca="1" si="37"/>
        <v>1</v>
      </c>
      <c r="BD37" s="58">
        <f t="shared" ca="1" si="15"/>
        <v>2</v>
      </c>
      <c r="BF37" s="56">
        <f t="shared" ca="1" si="16"/>
        <v>0</v>
      </c>
      <c r="BG37" s="75">
        <f t="shared" ca="1" si="32"/>
        <v>0</v>
      </c>
      <c r="BH37" s="55">
        <f t="shared" ca="1" si="38"/>
        <v>359.4639357438341</v>
      </c>
      <c r="BI37" s="56">
        <f t="shared" ca="1" si="17"/>
        <v>-3.8345658723636378E-3</v>
      </c>
      <c r="BJ37" s="55">
        <f t="shared" ca="1" si="39"/>
        <v>5229.4813372012986</v>
      </c>
      <c r="BK37" s="76">
        <f t="shared" ca="1" si="40"/>
        <v>0</v>
      </c>
      <c r="BL37" s="55">
        <f ca="1">BJ37-MAX(BJ37:$BJ$258)</f>
        <v>-256.21962642941071</v>
      </c>
      <c r="BM37" s="56">
        <f ca="1">(BJ37-MAX(BJ37:$BJ$258))/MAX(BJ37:$BJ$258)</f>
        <v>-4.6706816162256103E-2</v>
      </c>
      <c r="BN37" s="17"/>
      <c r="BO37" s="55">
        <f t="shared" ca="1" si="33"/>
        <v>3.5592255125284744</v>
      </c>
      <c r="BQ37" s="58">
        <f t="shared" ca="1" si="41"/>
        <v>0</v>
      </c>
      <c r="BR37" s="58">
        <f t="shared" ca="1" si="34"/>
        <v>0</v>
      </c>
      <c r="BS37" s="58">
        <f t="shared" ca="1" si="42"/>
        <v>1</v>
      </c>
      <c r="BT37" s="58">
        <f t="shared" ca="1" si="18"/>
        <v>2</v>
      </c>
      <c r="BV37" s="56">
        <f t="shared" ca="1" si="35"/>
        <v>0</v>
      </c>
      <c r="BW37" s="76">
        <f t="shared" ca="1" si="43"/>
        <v>0</v>
      </c>
      <c r="BX37" s="55">
        <f t="shared" ca="1" si="44"/>
        <v>374.47431510003184</v>
      </c>
      <c r="BY37" s="56">
        <f t="shared" ca="1" si="46"/>
        <v>-3.8345658723636378E-3</v>
      </c>
      <c r="BZ37" s="55">
        <f t="shared" ca="1" si="47"/>
        <v>5447.8523360752642</v>
      </c>
      <c r="CA37" s="76">
        <f t="shared" ca="1" si="36"/>
        <v>0</v>
      </c>
      <c r="CB37" s="55">
        <f ca="1">BZ37-MAX($BZ37:BZ$258)</f>
        <v>-77.297941857063961</v>
      </c>
      <c r="CC37" s="56">
        <f ca="1">(BZ37-MAX($BZ37:BZ$258))/MAX($BZ37:BZ$258)</f>
        <v>-1.3990197183558073E-2</v>
      </c>
    </row>
    <row r="38" spans="1:81" s="58" customFormat="1" x14ac:dyDescent="0.25">
      <c r="A38" s="54">
        <v>44558</v>
      </c>
      <c r="B38" s="55">
        <v>14.5</v>
      </c>
      <c r="C38" s="55">
        <v>14.634</v>
      </c>
      <c r="D38" s="55">
        <v>14.5</v>
      </c>
      <c r="E38" s="55">
        <v>14.603999999999999</v>
      </c>
      <c r="F38" s="56">
        <f t="shared" si="0"/>
        <v>6.7558251757893206E-3</v>
      </c>
      <c r="G38" s="57"/>
      <c r="H38" s="56"/>
      <c r="I38" s="17"/>
      <c r="J38" s="55">
        <f ca="1">AVERAGE(E38:OFFSET(E38,$J$3-1,0))</f>
        <v>14.369200000000001</v>
      </c>
      <c r="K38" s="55">
        <f ca="1">AVERAGE(E38:OFFSET(E38,$K$3-1,0))</f>
        <v>14.241133333333336</v>
      </c>
      <c r="M38" s="58">
        <f t="shared" ca="1" si="1"/>
        <v>1</v>
      </c>
      <c r="N38" s="58">
        <f t="shared" ca="1" si="2"/>
        <v>0</v>
      </c>
      <c r="O38" s="58">
        <f t="shared" ca="1" si="3"/>
        <v>1</v>
      </c>
      <c r="P38" s="58">
        <f t="shared" ca="1" si="4"/>
        <v>0</v>
      </c>
      <c r="R38" s="56">
        <f t="shared" ca="1" si="5"/>
        <v>0</v>
      </c>
      <c r="S38" s="55">
        <f t="shared" ca="1" si="6"/>
        <v>0</v>
      </c>
      <c r="T38" s="55">
        <f t="shared" ca="1" si="7"/>
        <v>365.55376375676917</v>
      </c>
      <c r="U38" s="56">
        <f t="shared" ca="1" si="19"/>
        <v>0</v>
      </c>
      <c r="V38" s="55">
        <f t="shared" ca="1" si="20"/>
        <v>5338.5471659038567</v>
      </c>
      <c r="W38" s="55">
        <f t="shared" ca="1" si="8"/>
        <v>0</v>
      </c>
      <c r="X38" s="55">
        <f ca="1">V38-MAX(V38:$V$258)</f>
        <v>-150.63784941959238</v>
      </c>
      <c r="Y38" s="56">
        <f ca="1">(V38-MAX(V38:$V$258))/MAX(V38:$V$258)</f>
        <v>-2.7442662070794873E-2</v>
      </c>
      <c r="Z38" s="56"/>
      <c r="AA38" s="17"/>
      <c r="AB38" s="55">
        <f ca="1">E38*(2/($AB$3+1))+IF(AB39=0,AVERAGE(E39:OFFSET(E39,$AB$3-1,0))*(1-(2/($AB$3+1))),AB39*(1-(2/($AB$3+1))))</f>
        <v>14.394621151024875</v>
      </c>
      <c r="AC38" s="59">
        <f ca="1">E38*(2/($AC$3+1))+IF(AC39=0,AVERAGE(E39:OFFSET(E39,$AC$3-1,0))*(1-(2/($AC$3+1))),AC39*(1-(2/($AC$3+1))))</f>
        <v>14.259795309959994</v>
      </c>
      <c r="AE38" s="58">
        <f t="shared" ca="1" si="21"/>
        <v>0</v>
      </c>
      <c r="AF38" s="58">
        <f t="shared" ca="1" si="9"/>
        <v>0</v>
      </c>
      <c r="AG38" s="58">
        <f t="shared" ca="1" si="10"/>
        <v>1</v>
      </c>
      <c r="AH38" s="58">
        <f t="shared" ca="1" si="11"/>
        <v>1</v>
      </c>
      <c r="AJ38" s="56">
        <f t="shared" ca="1" si="12"/>
        <v>0</v>
      </c>
      <c r="AK38" s="55">
        <f t="shared" ca="1" si="13"/>
        <v>0</v>
      </c>
      <c r="AL38" s="55">
        <f t="shared" ca="1" si="14"/>
        <v>366.56817691799063</v>
      </c>
      <c r="AM38" s="56">
        <f t="shared" ca="1" si="22"/>
        <v>6.7558251757893206E-3</v>
      </c>
      <c r="AN38" s="55">
        <f t="shared" ca="1" si="23"/>
        <v>5353.3616557103351</v>
      </c>
      <c r="AO38" s="55">
        <f t="shared" ca="1" si="24"/>
        <v>0</v>
      </c>
      <c r="AP38" s="55">
        <f ca="1">AN38-MAX(AN38:$AN$258)</f>
        <v>-132.33930792037427</v>
      </c>
      <c r="AQ38" s="56">
        <f ca="1">(AN38-MAX(AN38:$AN$258))/MAX(AN38:$AN$258)</f>
        <v>-2.4124411592568024E-2</v>
      </c>
      <c r="AS38" s="55">
        <f t="shared" si="25"/>
        <v>9.7999999999998977E-2</v>
      </c>
      <c r="AT38" s="55">
        <f t="shared" si="26"/>
        <v>9.7999999999998977E-2</v>
      </c>
      <c r="AU38" s="55">
        <f t="shared" si="27"/>
        <v>0</v>
      </c>
      <c r="AV38" s="55">
        <f ca="1">IF(AV39=0,AVERAGE(AT38:OFFSET(AT38,$AY$3-1,0)),(AV39*($AY$3-1)+AT38)/$AY$3)</f>
        <v>9.5882404733499391E-2</v>
      </c>
      <c r="AW38" s="55">
        <f ca="1">IF(AW39=0,AVERAGE(AU38:OFFSET(AU38,$AY$3-1,0)),(AW39*($AY$3-1)+AU38)/$AY$3)</f>
        <v>6.8722461820749564E-2</v>
      </c>
      <c r="AX38" s="55">
        <f t="shared" ca="1" si="28"/>
        <v>1.3952120193771835</v>
      </c>
      <c r="AY38" s="55">
        <f t="shared" ca="1" si="29"/>
        <v>58.250042505213145</v>
      </c>
      <c r="BA38" s="58">
        <f t="shared" ca="1" si="30"/>
        <v>0</v>
      </c>
      <c r="BB38" s="58">
        <f t="shared" ca="1" si="31"/>
        <v>0</v>
      </c>
      <c r="BC38" s="58">
        <f t="shared" ca="1" si="37"/>
        <v>1</v>
      </c>
      <c r="BD38" s="58">
        <f t="shared" ca="1" si="15"/>
        <v>1</v>
      </c>
      <c r="BF38" s="56">
        <f t="shared" ca="1" si="16"/>
        <v>0</v>
      </c>
      <c r="BG38" s="75">
        <f t="shared" ca="1" si="32"/>
        <v>0</v>
      </c>
      <c r="BH38" s="55">
        <f t="shared" ca="1" si="38"/>
        <v>359.4639357438341</v>
      </c>
      <c r="BI38" s="56">
        <f t="shared" ca="1" si="17"/>
        <v>6.7558251757893206E-3</v>
      </c>
      <c r="BJ38" s="55">
        <f t="shared" ca="1" si="39"/>
        <v>5249.611317602953</v>
      </c>
      <c r="BK38" s="76">
        <f t="shared" ca="1" si="40"/>
        <v>0</v>
      </c>
      <c r="BL38" s="55">
        <f ca="1">BJ38-MAX(BJ38:$BJ$258)</f>
        <v>-236.08964602775632</v>
      </c>
      <c r="BM38" s="56">
        <f ca="1">(BJ38-MAX(BJ38:$BJ$258))/MAX(BJ38:$BJ$258)</f>
        <v>-4.3037279573383901E-2</v>
      </c>
      <c r="BN38" s="17"/>
      <c r="BO38" s="55">
        <f t="shared" ca="1" si="33"/>
        <v>3.3253148436394486</v>
      </c>
      <c r="BQ38" s="58">
        <f t="shared" ca="1" si="41"/>
        <v>0</v>
      </c>
      <c r="BR38" s="58">
        <f t="shared" ca="1" si="34"/>
        <v>0</v>
      </c>
      <c r="BS38" s="58">
        <f t="shared" ca="1" si="42"/>
        <v>1</v>
      </c>
      <c r="BT38" s="58">
        <f t="shared" ca="1" si="18"/>
        <v>1</v>
      </c>
      <c r="BV38" s="56">
        <f t="shared" ca="1" si="35"/>
        <v>0</v>
      </c>
      <c r="BW38" s="76">
        <f t="shared" ca="1" si="43"/>
        <v>0</v>
      </c>
      <c r="BX38" s="55">
        <f t="shared" ca="1" si="44"/>
        <v>374.47431510003184</v>
      </c>
      <c r="BY38" s="56">
        <f t="shared" ca="1" si="46"/>
        <v>6.7558251757893206E-3</v>
      </c>
      <c r="BZ38" s="55">
        <f t="shared" ca="1" si="47"/>
        <v>5468.8228977208655</v>
      </c>
      <c r="CA38" s="76">
        <f t="shared" ca="1" si="36"/>
        <v>0</v>
      </c>
      <c r="CB38" s="55">
        <f ca="1">BZ38-MAX($BZ38:BZ$258)</f>
        <v>-56.327380211462696</v>
      </c>
      <c r="CC38" s="56">
        <f ca="1">(BZ38-MAX($BZ38:BZ$258))/MAX($BZ38:BZ$258)</f>
        <v>-1.0194723650583137E-2</v>
      </c>
    </row>
    <row r="39" spans="1:81" s="58" customFormat="1" x14ac:dyDescent="0.25">
      <c r="A39" s="54">
        <v>44557</v>
      </c>
      <c r="B39" s="55">
        <v>14.385999999999999</v>
      </c>
      <c r="C39" s="55">
        <v>14.518000000000001</v>
      </c>
      <c r="D39" s="55">
        <v>14.356</v>
      </c>
      <c r="E39" s="55">
        <v>14.506</v>
      </c>
      <c r="F39" s="56">
        <f t="shared" si="0"/>
        <v>6.2430632630410265E-3</v>
      </c>
      <c r="G39" s="57"/>
      <c r="H39" s="56"/>
      <c r="I39" s="17"/>
      <c r="J39" s="55">
        <f ca="1">AVERAGE(E39:OFFSET(E39,$J$3-1,0))</f>
        <v>14.208400000000001</v>
      </c>
      <c r="K39" s="55">
        <f ca="1">AVERAGE(E39:OFFSET(E39,$K$3-1,0))</f>
        <v>14.254200000000003</v>
      </c>
      <c r="M39" s="58">
        <f t="shared" ca="1" si="1"/>
        <v>0</v>
      </c>
      <c r="N39" s="58">
        <f t="shared" ca="1" si="2"/>
        <v>0</v>
      </c>
      <c r="O39" s="58">
        <f t="shared" ca="1" si="3"/>
        <v>0</v>
      </c>
      <c r="P39" s="58">
        <f t="shared" ca="1" si="4"/>
        <v>64</v>
      </c>
      <c r="R39" s="56">
        <f t="shared" ca="1" si="5"/>
        <v>0</v>
      </c>
      <c r="S39" s="55">
        <f t="shared" ca="1" si="6"/>
        <v>0</v>
      </c>
      <c r="T39" s="55">
        <f t="shared" ca="1" si="7"/>
        <v>0</v>
      </c>
      <c r="U39" s="56">
        <f t="shared" ca="1" si="19"/>
        <v>0</v>
      </c>
      <c r="V39" s="55">
        <f t="shared" ca="1" si="20"/>
        <v>5338.5471659038567</v>
      </c>
      <c r="W39" s="55">
        <f t="shared" ca="1" si="8"/>
        <v>0</v>
      </c>
      <c r="X39" s="55">
        <f ca="1">V39-MAX(V39:$V$258)</f>
        <v>-150.63784941959238</v>
      </c>
      <c r="Y39" s="56">
        <f ca="1">(V39-MAX(V39:$V$258))/MAX(V39:$V$258)</f>
        <v>-2.7442662070794873E-2</v>
      </c>
      <c r="Z39" s="56"/>
      <c r="AA39" s="17"/>
      <c r="AB39" s="55">
        <f ca="1">E39*(2/($AB$3+1))+IF(AB40=0,AVERAGE(E40:OFFSET(E40,$AB$3-1,0))*(1-(2/($AB$3+1))),AB40*(1-(2/($AB$3+1))))</f>
        <v>14.289931726537313</v>
      </c>
      <c r="AC39" s="59">
        <f ca="1">E39*(2/($AC$3+1))+IF(AC40=0,AVERAGE(E40:OFFSET(E40,$AC$3-1,0))*(1-(2/($AC$3+1))),AC40*(1-(2/($AC$3+1))))</f>
        <v>14.236057055474475</v>
      </c>
      <c r="AE39" s="58">
        <f t="shared" ca="1" si="21"/>
        <v>1</v>
      </c>
      <c r="AF39" s="58">
        <f t="shared" ca="1" si="9"/>
        <v>0</v>
      </c>
      <c r="AG39" s="58">
        <f t="shared" ca="1" si="10"/>
        <v>1</v>
      </c>
      <c r="AH39" s="58">
        <f t="shared" ca="1" si="11"/>
        <v>0</v>
      </c>
      <c r="AJ39" s="56">
        <f t="shared" ca="1" si="12"/>
        <v>0</v>
      </c>
      <c r="AK39" s="55">
        <f t="shared" ca="1" si="13"/>
        <v>0</v>
      </c>
      <c r="AL39" s="55">
        <f t="shared" ca="1" si="14"/>
        <v>366.56817691799063</v>
      </c>
      <c r="AM39" s="56">
        <f t="shared" ca="1" si="22"/>
        <v>0</v>
      </c>
      <c r="AN39" s="55">
        <f t="shared" ca="1" si="23"/>
        <v>5317.4379743723721</v>
      </c>
      <c r="AO39" s="55">
        <f t="shared" ca="1" si="24"/>
        <v>0</v>
      </c>
      <c r="AP39" s="55">
        <f ca="1">AN39-MAX(AN39:$AN$258)</f>
        <v>-168.26298925833726</v>
      </c>
      <c r="AQ39" s="56">
        <f ca="1">(AN39-MAX(AN39:$AN$258))/MAX(AN39:$AN$258)</f>
        <v>-3.0673015239783039E-2</v>
      </c>
      <c r="AS39" s="55">
        <f t="shared" si="25"/>
        <v>8.9999999999999858E-2</v>
      </c>
      <c r="AT39" s="55">
        <f t="shared" si="26"/>
        <v>8.9999999999999858E-2</v>
      </c>
      <c r="AU39" s="55">
        <f t="shared" si="27"/>
        <v>0</v>
      </c>
      <c r="AV39" s="55">
        <f ca="1">IF(AV40=0,AVERAGE(AT39:OFFSET(AT39,$AY$3-1,0)),(AV40*($AY$3-1)+AT39)/$AY$3)</f>
        <v>9.5719512789922495E-2</v>
      </c>
      <c r="AW39" s="55">
        <f ca="1">IF(AW40=0,AVERAGE(AU39:OFFSET(AU39,$AY$3-1,0)),(AW40*($AY$3-1)+AU39)/$AY$3)</f>
        <v>7.4008805037730302E-2</v>
      </c>
      <c r="AX39" s="55">
        <f t="shared" ca="1" si="28"/>
        <v>1.2933530374003999</v>
      </c>
      <c r="AY39" s="55">
        <f t="shared" ca="1" si="29"/>
        <v>56.39572348034401</v>
      </c>
      <c r="BA39" s="58">
        <f t="shared" ref="BA39:BA44" ca="1" si="48">IF(AND(AND(AB40&lt;AC40,AB39&gt;AC39),AND(AY39&gt;$BB$3,AY39&lt;$BC$3),BJ39&lt;&gt;0),1,0)</f>
        <v>1</v>
      </c>
      <c r="BB39" s="58">
        <f t="shared" ca="1" si="31"/>
        <v>0</v>
      </c>
      <c r="BC39" s="58">
        <f t="shared" ca="1" si="37"/>
        <v>1</v>
      </c>
      <c r="BD39" s="58">
        <f t="shared" ca="1" si="15"/>
        <v>0</v>
      </c>
      <c r="BF39" s="56">
        <f t="shared" ca="1" si="16"/>
        <v>0</v>
      </c>
      <c r="BG39" s="75">
        <f t="shared" ca="1" si="32"/>
        <v>0</v>
      </c>
      <c r="BH39" s="55">
        <f t="shared" ca="1" si="38"/>
        <v>359.4639357438341</v>
      </c>
      <c r="BI39" s="56">
        <f t="shared" ca="1" si="17"/>
        <v>0</v>
      </c>
      <c r="BJ39" s="55">
        <f t="shared" ca="1" si="39"/>
        <v>5214.3838519000574</v>
      </c>
      <c r="BK39" s="76">
        <f t="shared" ca="1" si="40"/>
        <v>0</v>
      </c>
      <c r="BL39" s="55">
        <f ca="1">BJ39-MAX(BJ39:$BJ$258)</f>
        <v>-271.31711173065196</v>
      </c>
      <c r="BM39" s="56">
        <f ca="1">(BJ39-MAX(BJ39:$BJ$258))/MAX(BJ39:$BJ$258)</f>
        <v>-4.9458968603910344E-2</v>
      </c>
      <c r="BN39" s="17"/>
      <c r="BO39" s="55">
        <f t="shared" ca="1" si="33"/>
        <v>2.1405435854105148</v>
      </c>
      <c r="BQ39" s="58">
        <f t="shared" ca="1" si="41"/>
        <v>1</v>
      </c>
      <c r="BR39" s="58">
        <f t="shared" ca="1" si="34"/>
        <v>0</v>
      </c>
      <c r="BS39" s="58">
        <f t="shared" ca="1" si="42"/>
        <v>1</v>
      </c>
      <c r="BT39" s="58">
        <f t="shared" ca="1" si="18"/>
        <v>0</v>
      </c>
      <c r="BV39" s="56">
        <f t="shared" ca="1" si="35"/>
        <v>0</v>
      </c>
      <c r="BW39" s="76">
        <f t="shared" ca="1" si="43"/>
        <v>0</v>
      </c>
      <c r="BX39" s="55">
        <f t="shared" ca="1" si="44"/>
        <v>374.47431510003184</v>
      </c>
      <c r="BY39" s="56">
        <f t="shared" ca="1" si="46"/>
        <v>0</v>
      </c>
      <c r="BZ39" s="55">
        <f t="shared" ca="1" si="47"/>
        <v>5432.1244148410624</v>
      </c>
      <c r="CA39" s="76">
        <f t="shared" ca="1" si="36"/>
        <v>0</v>
      </c>
      <c r="CB39" s="55">
        <f ca="1">BZ39-MAX($BZ39:BZ$258)</f>
        <v>-93.025863091265819</v>
      </c>
      <c r="CC39" s="56">
        <f ca="1">(BZ39-MAX($BZ39:BZ$258))/MAX($BZ39:BZ$258)</f>
        <v>-1.6836802333289439E-2</v>
      </c>
    </row>
    <row r="40" spans="1:81" s="58" customFormat="1" x14ac:dyDescent="0.25">
      <c r="A40" s="54">
        <v>44553</v>
      </c>
      <c r="B40" s="55">
        <v>14.266</v>
      </c>
      <c r="C40" s="55">
        <v>14.442</v>
      </c>
      <c r="D40" s="55">
        <v>14.234</v>
      </c>
      <c r="E40" s="55">
        <v>14.416</v>
      </c>
      <c r="F40" s="56">
        <f t="shared" si="0"/>
        <v>1.5640411441454116E-2</v>
      </c>
      <c r="G40" s="57"/>
      <c r="H40" s="56"/>
      <c r="I40" s="17"/>
      <c r="J40" s="55">
        <f ca="1">AVERAGE(E40:OFFSET(E40,$J$3-1,0))</f>
        <v>14.102</v>
      </c>
      <c r="K40" s="55">
        <f ca="1">AVERAGE(E40:OFFSET(E40,$K$3-1,0))</f>
        <v>14.266266666666667</v>
      </c>
      <c r="M40" s="58">
        <f t="shared" ca="1" si="1"/>
        <v>0</v>
      </c>
      <c r="N40" s="58">
        <f t="shared" ca="1" si="2"/>
        <v>0</v>
      </c>
      <c r="O40" s="58">
        <f t="shared" ca="1" si="3"/>
        <v>0</v>
      </c>
      <c r="P40" s="58">
        <f t="shared" ca="1" si="4"/>
        <v>63</v>
      </c>
      <c r="R40" s="56">
        <f t="shared" ca="1" si="5"/>
        <v>0</v>
      </c>
      <c r="S40" s="55">
        <f t="shared" ca="1" si="6"/>
        <v>0</v>
      </c>
      <c r="T40" s="55">
        <f t="shared" ca="1" si="7"/>
        <v>0</v>
      </c>
      <c r="U40" s="56">
        <f t="shared" ca="1" si="19"/>
        <v>0</v>
      </c>
      <c r="V40" s="55">
        <f t="shared" ca="1" si="20"/>
        <v>5338.5471659038567</v>
      </c>
      <c r="W40" s="55">
        <f t="shared" ca="1" si="8"/>
        <v>0</v>
      </c>
      <c r="X40" s="55">
        <f ca="1">V40-MAX(V40:$V$258)</f>
        <v>-150.63784941959238</v>
      </c>
      <c r="Y40" s="56">
        <f ca="1">(V40-MAX(V40:$V$258))/MAX(V40:$V$258)</f>
        <v>-2.7442662070794873E-2</v>
      </c>
      <c r="Z40" s="56"/>
      <c r="AA40" s="17"/>
      <c r="AB40" s="55">
        <f ca="1">E40*(2/($AB$3+1))+IF(AB41=0,AVERAGE(E41:OFFSET(E41,$AB$3-1,0))*(1-(2/($AB$3+1))),AB41*(1-(2/($AB$3+1))))</f>
        <v>14.181897589805969</v>
      </c>
      <c r="AC40" s="59">
        <f ca="1">E40*(2/($AC$3+1))+IF(AC41=0,AVERAGE(E41:OFFSET(E41,$AC$3-1,0))*(1-(2/($AC$3+1))),AC41*(1-(2/($AC$3+1))))</f>
        <v>14.217440300679611</v>
      </c>
      <c r="AE40" s="58">
        <f t="shared" ca="1" si="21"/>
        <v>0</v>
      </c>
      <c r="AF40" s="58">
        <f t="shared" ca="1" si="9"/>
        <v>0</v>
      </c>
      <c r="AG40" s="58">
        <f t="shared" ca="1" si="10"/>
        <v>0</v>
      </c>
      <c r="AH40" s="58">
        <f t="shared" ca="1" si="11"/>
        <v>64</v>
      </c>
      <c r="AJ40" s="56">
        <f t="shared" ca="1" si="12"/>
        <v>0</v>
      </c>
      <c r="AK40" s="55">
        <f t="shared" ca="1" si="13"/>
        <v>0</v>
      </c>
      <c r="AL40" s="55">
        <f t="shared" ca="1" si="14"/>
        <v>0</v>
      </c>
      <c r="AM40" s="56">
        <f t="shared" ca="1" si="22"/>
        <v>0</v>
      </c>
      <c r="AN40" s="55">
        <f t="shared" ca="1" si="23"/>
        <v>5317.4379743723721</v>
      </c>
      <c r="AO40" s="55">
        <f t="shared" ca="1" si="24"/>
        <v>0</v>
      </c>
      <c r="AP40" s="55">
        <f ca="1">AN40-MAX(AN40:$AN$258)</f>
        <v>-168.26298925833726</v>
      </c>
      <c r="AQ40" s="56">
        <f ca="1">(AN40-MAX(AN40:$AN$258))/MAX(AN40:$AN$258)</f>
        <v>-3.0673015239783039E-2</v>
      </c>
      <c r="AS40" s="55">
        <f t="shared" si="25"/>
        <v>0.22199999999999953</v>
      </c>
      <c r="AT40" s="55">
        <f t="shared" si="26"/>
        <v>0.22199999999999953</v>
      </c>
      <c r="AU40" s="55">
        <f t="shared" si="27"/>
        <v>0</v>
      </c>
      <c r="AV40" s="55">
        <f ca="1">IF(AV41=0,AVERAGE(AT40:OFFSET(AT40,$AY$3-1,0)),(AV41*($AY$3-1)+AT40)/$AY$3)</f>
        <v>9.6159475312224227E-2</v>
      </c>
      <c r="AW40" s="55">
        <f ca="1">IF(AW41=0,AVERAGE(AU40:OFFSET(AU40,$AY$3-1,0)),(AW41*($AY$3-1)+AU40)/$AY$3)</f>
        <v>7.9701790040632631E-2</v>
      </c>
      <c r="AX40" s="55">
        <f t="shared" ca="1" si="28"/>
        <v>1.2064907860062031</v>
      </c>
      <c r="AY40" s="55">
        <f t="shared" ca="1" si="29"/>
        <v>54.679167194256806</v>
      </c>
      <c r="BA40" s="58">
        <f t="shared" ca="1" si="48"/>
        <v>0</v>
      </c>
      <c r="BB40" s="58">
        <f t="shared" ca="1" si="31"/>
        <v>0</v>
      </c>
      <c r="BC40" s="58">
        <f t="shared" ca="1" si="37"/>
        <v>0</v>
      </c>
      <c r="BD40" s="58">
        <f t="shared" ca="1" si="15"/>
        <v>101</v>
      </c>
      <c r="BF40" s="56">
        <f t="shared" ca="1" si="16"/>
        <v>0</v>
      </c>
      <c r="BG40" s="75">
        <f t="shared" ca="1" si="32"/>
        <v>0</v>
      </c>
      <c r="BH40" s="55">
        <f t="shared" ca="1" si="38"/>
        <v>0</v>
      </c>
      <c r="BI40" s="56">
        <f t="shared" ca="1" si="17"/>
        <v>0</v>
      </c>
      <c r="BJ40" s="55">
        <f t="shared" ca="1" si="39"/>
        <v>5214.3838519000574</v>
      </c>
      <c r="BK40" s="76">
        <f t="shared" ca="1" si="40"/>
        <v>0</v>
      </c>
      <c r="BL40" s="55">
        <f ca="1">BJ40-MAX(BJ40:$BJ$258)</f>
        <v>-271.31711173065196</v>
      </c>
      <c r="BM40" s="56">
        <f ca="1">(BJ40-MAX(BJ40:$BJ$258))/MAX(BJ40:$BJ$258)</f>
        <v>-4.9458968603910344E-2</v>
      </c>
      <c r="BN40" s="17"/>
      <c r="BO40" s="55">
        <f t="shared" ca="1" si="33"/>
        <v>0.51596708966670235</v>
      </c>
      <c r="BQ40" s="58">
        <f t="shared" ca="1" si="41"/>
        <v>0</v>
      </c>
      <c r="BR40" s="58">
        <f t="shared" ca="1" si="34"/>
        <v>0</v>
      </c>
      <c r="BS40" s="58">
        <f t="shared" ca="1" si="42"/>
        <v>0</v>
      </c>
      <c r="BT40" s="58">
        <f t="shared" ca="1" si="18"/>
        <v>64</v>
      </c>
      <c r="BV40" s="56">
        <f t="shared" ca="1" si="35"/>
        <v>0</v>
      </c>
      <c r="BW40" s="76">
        <f t="shared" ca="1" si="43"/>
        <v>0</v>
      </c>
      <c r="BX40" s="55">
        <f t="shared" ca="1" si="44"/>
        <v>0</v>
      </c>
      <c r="BY40" s="56">
        <f t="shared" ca="1" si="46"/>
        <v>0</v>
      </c>
      <c r="BZ40" s="55">
        <f t="shared" ca="1" si="47"/>
        <v>5432.1244148410624</v>
      </c>
      <c r="CA40" s="76">
        <f t="shared" ca="1" si="36"/>
        <v>0</v>
      </c>
      <c r="CB40" s="55">
        <f ca="1">BZ40-MAX($BZ40:BZ$258)</f>
        <v>-93.025863091265819</v>
      </c>
      <c r="CC40" s="56">
        <f ca="1">(BZ40-MAX($BZ40:BZ$258))/MAX($BZ40:BZ$258)</f>
        <v>-1.6836802333289439E-2</v>
      </c>
    </row>
    <row r="41" spans="1:81" s="58" customFormat="1" x14ac:dyDescent="0.25">
      <c r="A41" s="54">
        <v>44552</v>
      </c>
      <c r="B41" s="55">
        <v>14.086</v>
      </c>
      <c r="C41" s="55">
        <v>14.196</v>
      </c>
      <c r="D41" s="55">
        <v>14.07</v>
      </c>
      <c r="E41" s="55">
        <v>14.194000000000001</v>
      </c>
      <c r="F41" s="56">
        <f t="shared" si="0"/>
        <v>4.8138184907264847E-3</v>
      </c>
      <c r="G41" s="57"/>
      <c r="H41" s="56"/>
      <c r="I41" s="17"/>
      <c r="J41" s="55">
        <f ca="1">AVERAGE(E41:OFFSET(E41,$J$3-1,0))</f>
        <v>14.050800000000001</v>
      </c>
      <c r="K41" s="55">
        <f ca="1">AVERAGE(E41:OFFSET(E41,$K$3-1,0))</f>
        <v>14.284333333333334</v>
      </c>
      <c r="M41" s="58">
        <f t="shared" ca="1" si="1"/>
        <v>0</v>
      </c>
      <c r="N41" s="58">
        <f t="shared" ca="1" si="2"/>
        <v>0</v>
      </c>
      <c r="O41" s="58">
        <f t="shared" ca="1" si="3"/>
        <v>0</v>
      </c>
      <c r="P41" s="58">
        <f t="shared" ca="1" si="4"/>
        <v>62</v>
      </c>
      <c r="R41" s="56">
        <f t="shared" ca="1" si="5"/>
        <v>0</v>
      </c>
      <c r="S41" s="55">
        <f t="shared" ca="1" si="6"/>
        <v>0</v>
      </c>
      <c r="T41" s="55">
        <f t="shared" ca="1" si="7"/>
        <v>0</v>
      </c>
      <c r="U41" s="56">
        <f t="shared" ca="1" si="19"/>
        <v>0</v>
      </c>
      <c r="V41" s="55">
        <f t="shared" ca="1" si="20"/>
        <v>5338.5471659038567</v>
      </c>
      <c r="W41" s="55">
        <f t="shared" ca="1" si="8"/>
        <v>0</v>
      </c>
      <c r="X41" s="55">
        <f ca="1">V41-MAX(V41:$V$258)</f>
        <v>-150.63784941959238</v>
      </c>
      <c r="Y41" s="56">
        <f ca="1">(V41-MAX(V41:$V$258))/MAX(V41:$V$258)</f>
        <v>-2.7442662070794873E-2</v>
      </c>
      <c r="Z41" s="56"/>
      <c r="AA41" s="17"/>
      <c r="AB41" s="55">
        <f ca="1">E41*(2/($AB$3+1))+IF(AB42=0,AVERAGE(E42:OFFSET(E42,$AB$3-1,0))*(1-(2/($AB$3+1))),AB42*(1-(2/($AB$3+1))))</f>
        <v>14.064846384708952</v>
      </c>
      <c r="AC41" s="59">
        <f ca="1">E41*(2/($AC$3+1))+IF(AC42=0,AVERAGE(E42:OFFSET(E42,$AC$3-1,0))*(1-(2/($AC$3+1))),AC42*(1-(2/($AC$3+1))))</f>
        <v>14.203746528312687</v>
      </c>
      <c r="AE41" s="58">
        <f t="shared" ca="1" si="21"/>
        <v>0</v>
      </c>
      <c r="AF41" s="58">
        <f t="shared" ca="1" si="9"/>
        <v>0</v>
      </c>
      <c r="AG41" s="58">
        <f t="shared" ca="1" si="10"/>
        <v>0</v>
      </c>
      <c r="AH41" s="58">
        <f t="shared" ca="1" si="11"/>
        <v>63</v>
      </c>
      <c r="AJ41" s="56">
        <f t="shared" ca="1" si="12"/>
        <v>0</v>
      </c>
      <c r="AK41" s="55">
        <f t="shared" ca="1" si="13"/>
        <v>0</v>
      </c>
      <c r="AL41" s="55">
        <f t="shared" ca="1" si="14"/>
        <v>0</v>
      </c>
      <c r="AM41" s="56">
        <f t="shared" ca="1" si="22"/>
        <v>0</v>
      </c>
      <c r="AN41" s="55">
        <f t="shared" ca="1" si="23"/>
        <v>5317.4379743723721</v>
      </c>
      <c r="AO41" s="55">
        <f t="shared" ca="1" si="24"/>
        <v>0</v>
      </c>
      <c r="AP41" s="55">
        <f ca="1">AN41-MAX(AN41:$AN$258)</f>
        <v>-168.26298925833726</v>
      </c>
      <c r="AQ41" s="56">
        <f ca="1">(AN41-MAX(AN41:$AN$258))/MAX(AN41:$AN$258)</f>
        <v>-3.0673015239783039E-2</v>
      </c>
      <c r="AS41" s="55">
        <f t="shared" si="25"/>
        <v>6.8000000000001393E-2</v>
      </c>
      <c r="AT41" s="55">
        <f t="shared" si="26"/>
        <v>6.8000000000001393E-2</v>
      </c>
      <c r="AU41" s="55">
        <f t="shared" si="27"/>
        <v>0</v>
      </c>
      <c r="AV41" s="55">
        <f ca="1">IF(AV42=0,AVERAGE(AT41:OFFSET(AT41,$AY$3-1,0)),(AV42*($AY$3-1)+AT41)/$AY$3)</f>
        <v>8.6479434951626133E-2</v>
      </c>
      <c r="AW41" s="55">
        <f ca="1">IF(AW42=0,AVERAGE(AU41:OFFSET(AU41,$AY$3-1,0)),(AW42*($AY$3-1)+AU41)/$AY$3)</f>
        <v>8.583269696683514E-2</v>
      </c>
      <c r="AX41" s="55">
        <f t="shared" ca="1" si="28"/>
        <v>1.0075348673366384</v>
      </c>
      <c r="AY41" s="55">
        <f t="shared" ca="1" si="29"/>
        <v>50.187664669222784</v>
      </c>
      <c r="BA41" s="58">
        <f t="shared" ca="1" si="48"/>
        <v>0</v>
      </c>
      <c r="BB41" s="58">
        <f t="shared" ca="1" si="31"/>
        <v>0</v>
      </c>
      <c r="BC41" s="58">
        <f t="shared" ca="1" si="37"/>
        <v>0</v>
      </c>
      <c r="BD41" s="58">
        <f t="shared" ca="1" si="15"/>
        <v>100</v>
      </c>
      <c r="BF41" s="56">
        <f t="shared" ca="1" si="16"/>
        <v>0</v>
      </c>
      <c r="BG41" s="75">
        <f t="shared" ca="1" si="32"/>
        <v>0</v>
      </c>
      <c r="BH41" s="55">
        <f t="shared" ca="1" si="38"/>
        <v>0</v>
      </c>
      <c r="BI41" s="56">
        <f t="shared" ca="1" si="17"/>
        <v>0</v>
      </c>
      <c r="BJ41" s="55">
        <f t="shared" ca="1" si="39"/>
        <v>5214.3838519000574</v>
      </c>
      <c r="BK41" s="76">
        <f t="shared" ca="1" si="40"/>
        <v>0</v>
      </c>
      <c r="BL41" s="55">
        <f ca="1">BJ41-MAX(BJ41:$BJ$258)</f>
        <v>-271.31711173065196</v>
      </c>
      <c r="BM41" s="56">
        <f ca="1">(BJ41-MAX(BJ41:$BJ$258))/MAX(BJ41:$BJ$258)</f>
        <v>-4.9458968603910344E-2</v>
      </c>
      <c r="BN41" s="17"/>
      <c r="BO41" s="55">
        <f t="shared" ca="1" si="33"/>
        <v>0.35350678733032659</v>
      </c>
      <c r="BQ41" s="58">
        <f t="shared" ca="1" si="41"/>
        <v>0</v>
      </c>
      <c r="BR41" s="58">
        <f t="shared" ca="1" si="34"/>
        <v>0</v>
      </c>
      <c r="BS41" s="58">
        <f t="shared" ca="1" si="42"/>
        <v>0</v>
      </c>
      <c r="BT41" s="58">
        <f t="shared" ca="1" si="18"/>
        <v>63</v>
      </c>
      <c r="BV41" s="56">
        <f t="shared" ca="1" si="35"/>
        <v>0</v>
      </c>
      <c r="BW41" s="76">
        <f t="shared" ca="1" si="43"/>
        <v>0</v>
      </c>
      <c r="BX41" s="55">
        <f t="shared" ca="1" si="44"/>
        <v>0</v>
      </c>
      <c r="BY41" s="56">
        <f t="shared" ca="1" si="46"/>
        <v>0</v>
      </c>
      <c r="BZ41" s="55">
        <f t="shared" ca="1" si="47"/>
        <v>5432.1244148410624</v>
      </c>
      <c r="CA41" s="76">
        <f t="shared" ca="1" si="36"/>
        <v>0</v>
      </c>
      <c r="CB41" s="55">
        <f ca="1">BZ41-MAX($BZ41:BZ$258)</f>
        <v>-93.025863091265819</v>
      </c>
      <c r="CC41" s="56">
        <f ca="1">(BZ41-MAX($BZ41:BZ$258))/MAX($BZ41:BZ$258)</f>
        <v>-1.6836802333289439E-2</v>
      </c>
    </row>
    <row r="42" spans="1:81" s="58" customFormat="1" x14ac:dyDescent="0.25">
      <c r="A42" s="54">
        <v>44551</v>
      </c>
      <c r="B42" s="55">
        <v>13.948</v>
      </c>
      <c r="C42" s="55">
        <v>14.125999999999999</v>
      </c>
      <c r="D42" s="55">
        <v>13.9</v>
      </c>
      <c r="E42" s="55">
        <v>14.125999999999999</v>
      </c>
      <c r="F42" s="56">
        <f t="shared" si="0"/>
        <v>2.3623188405796913E-2</v>
      </c>
      <c r="G42" s="57"/>
      <c r="H42" s="56"/>
      <c r="I42" s="17"/>
      <c r="J42" s="55">
        <f ca="1">AVERAGE(E42:OFFSET(E42,$J$3-1,0))</f>
        <v>13.982400000000002</v>
      </c>
      <c r="K42" s="55">
        <f ca="1">AVERAGE(E42:OFFSET(E42,$K$3-1,0))</f>
        <v>14.306133333333333</v>
      </c>
      <c r="M42" s="58">
        <f t="shared" ca="1" si="1"/>
        <v>0</v>
      </c>
      <c r="N42" s="58">
        <f t="shared" ca="1" si="2"/>
        <v>0</v>
      </c>
      <c r="O42" s="58">
        <f t="shared" ca="1" si="3"/>
        <v>0</v>
      </c>
      <c r="P42" s="58">
        <f t="shared" ca="1" si="4"/>
        <v>61</v>
      </c>
      <c r="R42" s="56">
        <f t="shared" ca="1" si="5"/>
        <v>0</v>
      </c>
      <c r="S42" s="55">
        <f t="shared" ca="1" si="6"/>
        <v>0</v>
      </c>
      <c r="T42" s="55">
        <f t="shared" ca="1" si="7"/>
        <v>0</v>
      </c>
      <c r="U42" s="56">
        <f t="shared" ca="1" si="19"/>
        <v>0</v>
      </c>
      <c r="V42" s="55">
        <f t="shared" ca="1" si="20"/>
        <v>5338.5471659038567</v>
      </c>
      <c r="W42" s="55">
        <f t="shared" ca="1" si="8"/>
        <v>0</v>
      </c>
      <c r="X42" s="55">
        <f ca="1">V42-MAX(V42:$V$258)</f>
        <v>-150.63784941959238</v>
      </c>
      <c r="Y42" s="56">
        <f ca="1">(V42-MAX(V42:$V$258))/MAX(V42:$V$258)</f>
        <v>-2.7442662070794873E-2</v>
      </c>
      <c r="Z42" s="56"/>
      <c r="AA42" s="17"/>
      <c r="AB42" s="55">
        <f ca="1">E42*(2/($AB$3+1))+IF(AB43=0,AVERAGE(E43:OFFSET(E43,$AB$3-1,0))*(1-(2/($AB$3+1))),AB43*(1-(2/($AB$3+1))))</f>
        <v>14.000269577063426</v>
      </c>
      <c r="AC42" s="59">
        <f ca="1">E42*(2/($AC$3+1))+IF(AC43=0,AVERAGE(E43:OFFSET(E43,$AC$3-1,0))*(1-(2/($AC$3+1))),AC43*(1-(2/($AC$3+1))))</f>
        <v>14.204418702679078</v>
      </c>
      <c r="AE42" s="58">
        <f t="shared" ca="1" si="21"/>
        <v>0</v>
      </c>
      <c r="AF42" s="58">
        <f t="shared" ca="1" si="9"/>
        <v>0</v>
      </c>
      <c r="AG42" s="58">
        <f t="shared" ca="1" si="10"/>
        <v>0</v>
      </c>
      <c r="AH42" s="58">
        <f t="shared" ca="1" si="11"/>
        <v>62</v>
      </c>
      <c r="AJ42" s="56">
        <f t="shared" ca="1" si="12"/>
        <v>0</v>
      </c>
      <c r="AK42" s="55">
        <f t="shared" ca="1" si="13"/>
        <v>0</v>
      </c>
      <c r="AL42" s="55">
        <f t="shared" ca="1" si="14"/>
        <v>0</v>
      </c>
      <c r="AM42" s="56">
        <f t="shared" ca="1" si="22"/>
        <v>0</v>
      </c>
      <c r="AN42" s="55">
        <f t="shared" ca="1" si="23"/>
        <v>5317.4379743723721</v>
      </c>
      <c r="AO42" s="55">
        <f t="shared" ca="1" si="24"/>
        <v>0</v>
      </c>
      <c r="AP42" s="55">
        <f ca="1">AN42-MAX(AN42:$AN$258)</f>
        <v>-168.26298925833726</v>
      </c>
      <c r="AQ42" s="56">
        <f ca="1">(AN42-MAX(AN42:$AN$258))/MAX(AN42:$AN$258)</f>
        <v>-3.0673015239783039E-2</v>
      </c>
      <c r="AS42" s="55">
        <f t="shared" si="25"/>
        <v>0.32599999999999874</v>
      </c>
      <c r="AT42" s="55">
        <f t="shared" si="26"/>
        <v>0.32599999999999874</v>
      </c>
      <c r="AU42" s="55">
        <f t="shared" si="27"/>
        <v>0</v>
      </c>
      <c r="AV42" s="55">
        <f ca="1">IF(AV43=0,AVERAGE(AT42:OFFSET(AT42,$AY$3-1,0)),(AV43*($AY$3-1)+AT42)/$AY$3)</f>
        <v>8.7900929947904966E-2</v>
      </c>
      <c r="AW42" s="55">
        <f ca="1">IF(AW43=0,AVERAGE(AU42:OFFSET(AU42,$AY$3-1,0)),(AW43*($AY$3-1)+AU42)/$AY$3)</f>
        <v>9.2435212118130147E-2</v>
      </c>
      <c r="AX42" s="55">
        <f t="shared" ca="1" si="28"/>
        <v>0.95094637566871731</v>
      </c>
      <c r="AY42" s="55">
        <f t="shared" ca="1" si="29"/>
        <v>48.742824894034598</v>
      </c>
      <c r="BA42" s="58">
        <f t="shared" ca="1" si="48"/>
        <v>0</v>
      </c>
      <c r="BB42" s="58">
        <f t="shared" ca="1" si="31"/>
        <v>0</v>
      </c>
      <c r="BC42" s="58">
        <f t="shared" ca="1" si="37"/>
        <v>0</v>
      </c>
      <c r="BD42" s="58">
        <f t="shared" ca="1" si="15"/>
        <v>99</v>
      </c>
      <c r="BF42" s="56">
        <f t="shared" ca="1" si="16"/>
        <v>0</v>
      </c>
      <c r="BG42" s="75">
        <f t="shared" ca="1" si="32"/>
        <v>0</v>
      </c>
      <c r="BH42" s="55">
        <f t="shared" ca="1" si="38"/>
        <v>0</v>
      </c>
      <c r="BI42" s="56">
        <f t="shared" ca="1" si="17"/>
        <v>0</v>
      </c>
      <c r="BJ42" s="55">
        <f t="shared" ca="1" si="39"/>
        <v>5214.3838519000574</v>
      </c>
      <c r="BK42" s="76">
        <f t="shared" ca="1" si="40"/>
        <v>0</v>
      </c>
      <c r="BL42" s="55">
        <f ca="1">BJ42-MAX(BJ42:$BJ$258)</f>
        <v>-271.31711173065196</v>
      </c>
      <c r="BM42" s="56">
        <f ca="1">(BJ42-MAX(BJ42:$BJ$258))/MAX(BJ42:$BJ$258)</f>
        <v>-4.9458968603910344E-2</v>
      </c>
      <c r="BN42" s="17"/>
      <c r="BO42" s="55">
        <f t="shared" ca="1" si="33"/>
        <v>1.8310265282583504</v>
      </c>
      <c r="BQ42" s="58">
        <f t="shared" ca="1" si="41"/>
        <v>0</v>
      </c>
      <c r="BR42" s="58">
        <f t="shared" ca="1" si="34"/>
        <v>0</v>
      </c>
      <c r="BS42" s="58">
        <f t="shared" ca="1" si="42"/>
        <v>0</v>
      </c>
      <c r="BT42" s="58">
        <f t="shared" ca="1" si="18"/>
        <v>62</v>
      </c>
      <c r="BV42" s="56">
        <f t="shared" ca="1" si="35"/>
        <v>0</v>
      </c>
      <c r="BW42" s="76">
        <f t="shared" ca="1" si="43"/>
        <v>0</v>
      </c>
      <c r="BX42" s="55">
        <f t="shared" ca="1" si="44"/>
        <v>0</v>
      </c>
      <c r="BY42" s="56">
        <f t="shared" ca="1" si="46"/>
        <v>0</v>
      </c>
      <c r="BZ42" s="55">
        <f t="shared" ca="1" si="47"/>
        <v>5432.1244148410624</v>
      </c>
      <c r="CA42" s="76">
        <f t="shared" ca="1" si="36"/>
        <v>0</v>
      </c>
      <c r="CB42" s="55">
        <f ca="1">BZ42-MAX($BZ42:BZ$258)</f>
        <v>-93.025863091265819</v>
      </c>
      <c r="CC42" s="56">
        <f ca="1">(BZ42-MAX($BZ42:BZ$258))/MAX($BZ42:BZ$258)</f>
        <v>-1.6836802333289439E-2</v>
      </c>
    </row>
    <row r="43" spans="1:81" s="58" customFormat="1" x14ac:dyDescent="0.25">
      <c r="A43" s="54">
        <v>44550</v>
      </c>
      <c r="B43" s="55">
        <v>13.752000000000001</v>
      </c>
      <c r="C43" s="55">
        <v>13.894</v>
      </c>
      <c r="D43" s="55">
        <v>13.59</v>
      </c>
      <c r="E43" s="55">
        <v>13.8</v>
      </c>
      <c r="F43" s="56">
        <f t="shared" si="0"/>
        <v>-1.2451696006869906E-2</v>
      </c>
      <c r="G43" s="57"/>
      <c r="H43" s="56"/>
      <c r="I43" s="17"/>
      <c r="J43" s="55">
        <f ca="1">AVERAGE(E43:OFFSET(E43,$J$3-1,0))</f>
        <v>13.95</v>
      </c>
      <c r="K43" s="55">
        <f ca="1">AVERAGE(E43:OFFSET(E43,$K$3-1,0))</f>
        <v>14.327333333333334</v>
      </c>
      <c r="M43" s="58">
        <f t="shared" ca="1" si="1"/>
        <v>0</v>
      </c>
      <c r="N43" s="58">
        <f t="shared" ca="1" si="2"/>
        <v>0</v>
      </c>
      <c r="O43" s="58">
        <f t="shared" ca="1" si="3"/>
        <v>0</v>
      </c>
      <c r="P43" s="58">
        <f t="shared" ca="1" si="4"/>
        <v>60</v>
      </c>
      <c r="R43" s="56">
        <f t="shared" ca="1" si="5"/>
        <v>0</v>
      </c>
      <c r="S43" s="55">
        <f t="shared" ca="1" si="6"/>
        <v>0</v>
      </c>
      <c r="T43" s="55">
        <f t="shared" ca="1" si="7"/>
        <v>0</v>
      </c>
      <c r="U43" s="56">
        <f t="shared" ca="1" si="19"/>
        <v>0</v>
      </c>
      <c r="V43" s="55">
        <f t="shared" ca="1" si="20"/>
        <v>5338.5471659038567</v>
      </c>
      <c r="W43" s="55">
        <f t="shared" ca="1" si="8"/>
        <v>0</v>
      </c>
      <c r="X43" s="55">
        <f ca="1">V43-MAX(V43:$V$258)</f>
        <v>-150.63784941959238</v>
      </c>
      <c r="Y43" s="56">
        <f ca="1">(V43-MAX(V43:$V$258))/MAX(V43:$V$258)</f>
        <v>-2.7442662070794873E-2</v>
      </c>
      <c r="Z43" s="56"/>
      <c r="AA43" s="17"/>
      <c r="AB43" s="55">
        <f ca="1">E43*(2/($AB$3+1))+IF(AB44=0,AVERAGE(E44:OFFSET(E44,$AB$3-1,0))*(1-(2/($AB$3+1))),AB44*(1-(2/($AB$3+1))))</f>
        <v>13.937404365595139</v>
      </c>
      <c r="AC43" s="59">
        <f ca="1">E43*(2/($AC$3+1))+IF(AC44=0,AVERAGE(E44:OFFSET(E44,$AC$3-1,0))*(1-(2/($AC$3+1))),AC44*(1-(2/($AC$3+1))))</f>
        <v>14.209826889070738</v>
      </c>
      <c r="AE43" s="58">
        <f t="shared" ca="1" si="21"/>
        <v>0</v>
      </c>
      <c r="AF43" s="58">
        <f t="shared" ca="1" si="9"/>
        <v>0</v>
      </c>
      <c r="AG43" s="58">
        <f t="shared" ca="1" si="10"/>
        <v>0</v>
      </c>
      <c r="AH43" s="58">
        <f t="shared" ca="1" si="11"/>
        <v>61</v>
      </c>
      <c r="AJ43" s="56">
        <f t="shared" ca="1" si="12"/>
        <v>0</v>
      </c>
      <c r="AK43" s="55">
        <f t="shared" ca="1" si="13"/>
        <v>0</v>
      </c>
      <c r="AL43" s="55">
        <f t="shared" ca="1" si="14"/>
        <v>0</v>
      </c>
      <c r="AM43" s="56">
        <f t="shared" ca="1" si="22"/>
        <v>0</v>
      </c>
      <c r="AN43" s="55">
        <f t="shared" ca="1" si="23"/>
        <v>5317.4379743723721</v>
      </c>
      <c r="AO43" s="55">
        <f t="shared" ca="1" si="24"/>
        <v>0</v>
      </c>
      <c r="AP43" s="55">
        <f ca="1">AN43-MAX(AN43:$AN$258)</f>
        <v>-168.26298925833726</v>
      </c>
      <c r="AQ43" s="56">
        <f ca="1">(AN43-MAX(AN43:$AN$258))/MAX(AN43:$AN$258)</f>
        <v>-3.0673015239783039E-2</v>
      </c>
      <c r="AS43" s="55">
        <f t="shared" si="25"/>
        <v>-0.17399999999999949</v>
      </c>
      <c r="AT43" s="55">
        <f t="shared" si="26"/>
        <v>0</v>
      </c>
      <c r="AU43" s="55">
        <f t="shared" si="27"/>
        <v>0.17399999999999949</v>
      </c>
      <c r="AV43" s="55">
        <f ca="1">IF(AV44=0,AVERAGE(AT43:OFFSET(AT43,$AY$3-1,0)),(AV44*($AY$3-1)+AT43)/$AY$3)</f>
        <v>6.9585616866974662E-2</v>
      </c>
      <c r="AW43" s="55">
        <f ca="1">IF(AW44=0,AVERAGE(AU43:OFFSET(AU43,$AY$3-1,0)),(AW44*($AY$3-1)+AU43)/$AY$3)</f>
        <v>9.954561305029401E-2</v>
      </c>
      <c r="AX43" s="55">
        <f t="shared" ca="1" si="28"/>
        <v>0.69903248103778837</v>
      </c>
      <c r="AY43" s="55">
        <f t="shared" ca="1" si="29"/>
        <v>41.142973359215084</v>
      </c>
      <c r="BA43" s="58">
        <f t="shared" ca="1" si="48"/>
        <v>0</v>
      </c>
      <c r="BB43" s="58">
        <f t="shared" ca="1" si="31"/>
        <v>0</v>
      </c>
      <c r="BC43" s="58">
        <f t="shared" ca="1" si="37"/>
        <v>0</v>
      </c>
      <c r="BD43" s="58">
        <f t="shared" ca="1" si="15"/>
        <v>98</v>
      </c>
      <c r="BF43" s="56">
        <f t="shared" ca="1" si="16"/>
        <v>0</v>
      </c>
      <c r="BG43" s="75">
        <f t="shared" ca="1" si="32"/>
        <v>0</v>
      </c>
      <c r="BH43" s="55">
        <f t="shared" ca="1" si="38"/>
        <v>0</v>
      </c>
      <c r="BI43" s="56">
        <f t="shared" ca="1" si="17"/>
        <v>0</v>
      </c>
      <c r="BJ43" s="55">
        <f t="shared" ca="1" si="39"/>
        <v>5214.3838519000574</v>
      </c>
      <c r="BK43" s="76">
        <f t="shared" ca="1" si="40"/>
        <v>0</v>
      </c>
      <c r="BL43" s="55">
        <f ca="1">BJ43-MAX(BJ43:$BJ$258)</f>
        <v>-271.31711173065196</v>
      </c>
      <c r="BM43" s="56">
        <f ca="1">(BJ43-MAX(BJ43:$BJ$258))/MAX(BJ43:$BJ$258)</f>
        <v>-4.9458968603910344E-2</v>
      </c>
      <c r="BN43" s="17"/>
      <c r="BO43" s="55">
        <f t="shared" ca="1" si="33"/>
        <v>-1.3016735803175417</v>
      </c>
      <c r="BQ43" s="58">
        <f t="shared" ca="1" si="41"/>
        <v>0</v>
      </c>
      <c r="BR43" s="58">
        <f t="shared" ca="1" si="34"/>
        <v>0</v>
      </c>
      <c r="BS43" s="58">
        <f t="shared" ca="1" si="42"/>
        <v>0</v>
      </c>
      <c r="BT43" s="58">
        <f t="shared" ca="1" si="18"/>
        <v>61</v>
      </c>
      <c r="BV43" s="56">
        <f t="shared" ca="1" si="35"/>
        <v>0</v>
      </c>
      <c r="BW43" s="76">
        <f t="shared" ca="1" si="43"/>
        <v>0</v>
      </c>
      <c r="BX43" s="55">
        <f t="shared" ca="1" si="44"/>
        <v>0</v>
      </c>
      <c r="BY43" s="56">
        <f t="shared" ca="1" si="46"/>
        <v>0</v>
      </c>
      <c r="BZ43" s="55">
        <f t="shared" ca="1" si="47"/>
        <v>5432.1244148410624</v>
      </c>
      <c r="CA43" s="76">
        <f t="shared" ca="1" si="36"/>
        <v>0</v>
      </c>
      <c r="CB43" s="55">
        <f ca="1">BZ43-MAX($BZ43:BZ$258)</f>
        <v>-93.025863091265819</v>
      </c>
      <c r="CC43" s="56">
        <f ca="1">(BZ43-MAX($BZ43:BZ$258))/MAX($BZ43:BZ$258)</f>
        <v>-1.6836802333289439E-2</v>
      </c>
    </row>
    <row r="44" spans="1:81" s="58" customFormat="1" x14ac:dyDescent="0.25">
      <c r="A44" s="54">
        <v>44547</v>
      </c>
      <c r="B44" s="55">
        <v>14.084</v>
      </c>
      <c r="C44" s="55">
        <v>14.148</v>
      </c>
      <c r="D44" s="55">
        <v>13.846</v>
      </c>
      <c r="E44" s="55">
        <v>13.974</v>
      </c>
      <c r="F44" s="56">
        <f t="shared" si="0"/>
        <v>-1.313559322033897E-2</v>
      </c>
      <c r="G44" s="57"/>
      <c r="H44" s="56"/>
      <c r="I44" s="17"/>
      <c r="J44" s="55">
        <f ca="1">AVERAGE(E44:OFFSET(E44,$J$3-1,0))</f>
        <v>13.9588</v>
      </c>
      <c r="K44" s="55">
        <f ca="1">AVERAGE(E44:OFFSET(E44,$K$3-1,0))</f>
        <v>14.364333333333333</v>
      </c>
      <c r="M44" s="58">
        <f t="shared" ca="1" si="1"/>
        <v>0</v>
      </c>
      <c r="N44" s="58">
        <f t="shared" ca="1" si="2"/>
        <v>0</v>
      </c>
      <c r="O44" s="58">
        <f t="shared" ca="1" si="3"/>
        <v>0</v>
      </c>
      <c r="P44" s="58">
        <f t="shared" ca="1" si="4"/>
        <v>59</v>
      </c>
      <c r="R44" s="56">
        <f t="shared" ca="1" si="5"/>
        <v>0</v>
      </c>
      <c r="S44" s="55">
        <f t="shared" ca="1" si="6"/>
        <v>0</v>
      </c>
      <c r="T44" s="55">
        <f t="shared" ca="1" si="7"/>
        <v>0</v>
      </c>
      <c r="U44" s="56">
        <f t="shared" ca="1" si="19"/>
        <v>0</v>
      </c>
      <c r="V44" s="55">
        <f t="shared" ca="1" si="20"/>
        <v>5338.5471659038567</v>
      </c>
      <c r="W44" s="55">
        <f t="shared" ca="1" si="8"/>
        <v>0</v>
      </c>
      <c r="X44" s="55">
        <f ca="1">V44-MAX(V44:$V$258)</f>
        <v>-150.63784941959238</v>
      </c>
      <c r="Y44" s="56">
        <f ca="1">(V44-MAX(V44:$V$258))/MAX(V44:$V$258)</f>
        <v>-2.7442662070794873E-2</v>
      </c>
      <c r="Z44" s="56"/>
      <c r="AA44" s="17"/>
      <c r="AB44" s="55">
        <f ca="1">E44*(2/($AB$3+1))+IF(AB45=0,AVERAGE(E45:OFFSET(E45,$AB$3-1,0))*(1-(2/($AB$3+1))),AB45*(1-(2/($AB$3+1))))</f>
        <v>14.006106548392708</v>
      </c>
      <c r="AC44" s="59">
        <f ca="1">E44*(2/($AC$3+1))+IF(AC45=0,AVERAGE(E45:OFFSET(E45,$AC$3-1,0))*(1-(2/($AC$3+1))),AC45*(1-(2/($AC$3+1))))</f>
        <v>14.238090812454926</v>
      </c>
      <c r="AE44" s="58">
        <f t="shared" ca="1" si="21"/>
        <v>0</v>
      </c>
      <c r="AF44" s="58">
        <f t="shared" ca="1" si="9"/>
        <v>0</v>
      </c>
      <c r="AG44" s="58">
        <f t="shared" ca="1" si="10"/>
        <v>0</v>
      </c>
      <c r="AH44" s="58">
        <f t="shared" ca="1" si="11"/>
        <v>60</v>
      </c>
      <c r="AJ44" s="56">
        <f t="shared" ca="1" si="12"/>
        <v>0</v>
      </c>
      <c r="AK44" s="55">
        <f t="shared" ca="1" si="13"/>
        <v>0</v>
      </c>
      <c r="AL44" s="55">
        <f t="shared" ca="1" si="14"/>
        <v>0</v>
      </c>
      <c r="AM44" s="56">
        <f t="shared" ca="1" si="22"/>
        <v>0</v>
      </c>
      <c r="AN44" s="55">
        <f t="shared" ca="1" si="23"/>
        <v>5317.4379743723721</v>
      </c>
      <c r="AO44" s="55">
        <f t="shared" ca="1" si="24"/>
        <v>0</v>
      </c>
      <c r="AP44" s="55">
        <f ca="1">AN44-MAX(AN44:$AN$258)</f>
        <v>-168.26298925833726</v>
      </c>
      <c r="AQ44" s="56">
        <f ca="1">(AN44-MAX(AN44:$AN$258))/MAX(AN44:$AN$258)</f>
        <v>-3.0673015239783039E-2</v>
      </c>
      <c r="AS44" s="55">
        <f t="shared" si="25"/>
        <v>-0.18599999999999994</v>
      </c>
      <c r="AT44" s="55">
        <f t="shared" si="26"/>
        <v>0</v>
      </c>
      <c r="AU44" s="55">
        <f t="shared" si="27"/>
        <v>0.18599999999999994</v>
      </c>
      <c r="AV44" s="55">
        <f ca="1">IF(AV45=0,AVERAGE(AT44:OFFSET(AT44,$AY$3-1,0)),(AV45*($AY$3-1)+AT44)/$AY$3)</f>
        <v>7.4938356625972716E-2</v>
      </c>
      <c r="AW44" s="55">
        <f ca="1">IF(AW45=0,AVERAGE(AU44:OFFSET(AU44,$AY$3-1,0)),(AW45*($AY$3-1)+AU44)/$AY$3)</f>
        <v>9.3818352515701295E-2</v>
      </c>
      <c r="AX44" s="55">
        <f t="shared" ca="1" si="28"/>
        <v>0.7987600998795108</v>
      </c>
      <c r="AY44" s="55">
        <f t="shared" ca="1" si="29"/>
        <v>44.406149543400225</v>
      </c>
      <c r="BA44" s="58">
        <f t="shared" ca="1" si="48"/>
        <v>0</v>
      </c>
      <c r="BB44" s="58">
        <f t="shared" ca="1" si="31"/>
        <v>0</v>
      </c>
      <c r="BC44" s="58">
        <f t="shared" ca="1" si="37"/>
        <v>0</v>
      </c>
      <c r="BD44" s="58">
        <f t="shared" ca="1" si="15"/>
        <v>97</v>
      </c>
      <c r="BF44" s="56">
        <f t="shared" ca="1" si="16"/>
        <v>0</v>
      </c>
      <c r="BG44" s="75">
        <f t="shared" ca="1" si="32"/>
        <v>0</v>
      </c>
      <c r="BH44" s="55">
        <f t="shared" ca="1" si="38"/>
        <v>0</v>
      </c>
      <c r="BI44" s="56">
        <f t="shared" ca="1" si="17"/>
        <v>0</v>
      </c>
      <c r="BJ44" s="55">
        <f t="shared" ca="1" si="39"/>
        <v>5214.3838519000574</v>
      </c>
      <c r="BK44" s="76">
        <f t="shared" ca="1" si="40"/>
        <v>0</v>
      </c>
      <c r="BL44" s="55">
        <f ca="1">BJ44-MAX(BJ44:$BJ$258)</f>
        <v>-271.31711173065196</v>
      </c>
      <c r="BM44" s="56">
        <f ca="1">(BJ44-MAX(BJ44:$BJ$258))/MAX(BJ44:$BJ$258)</f>
        <v>-4.9458968603910344E-2</v>
      </c>
      <c r="BN44" s="17"/>
      <c r="BO44" s="55">
        <f t="shared" ca="1" si="33"/>
        <v>-0.38494439692045024</v>
      </c>
      <c r="BQ44" s="58">
        <f t="shared" ca="1" si="41"/>
        <v>0</v>
      </c>
      <c r="BR44" s="58">
        <f t="shared" ca="1" si="34"/>
        <v>0</v>
      </c>
      <c r="BS44" s="58">
        <f t="shared" ca="1" si="42"/>
        <v>0</v>
      </c>
      <c r="BT44" s="58">
        <f t="shared" ca="1" si="18"/>
        <v>60</v>
      </c>
      <c r="BV44" s="56">
        <f t="shared" ca="1" si="35"/>
        <v>0</v>
      </c>
      <c r="BW44" s="76">
        <f t="shared" ca="1" si="43"/>
        <v>0</v>
      </c>
      <c r="BX44" s="55">
        <f t="shared" ca="1" si="44"/>
        <v>0</v>
      </c>
      <c r="BY44" s="56">
        <f t="shared" ca="1" si="46"/>
        <v>0</v>
      </c>
      <c r="BZ44" s="55">
        <f t="shared" ca="1" si="47"/>
        <v>5432.1244148410624</v>
      </c>
      <c r="CA44" s="76">
        <f t="shared" ca="1" si="36"/>
        <v>0</v>
      </c>
      <c r="CB44" s="55">
        <f ca="1">BZ44-MAX($BZ44:BZ$258)</f>
        <v>-93.025863091265819</v>
      </c>
      <c r="CC44" s="56">
        <f ca="1">(BZ44-MAX($BZ44:BZ$258))/MAX($BZ44:BZ$258)</f>
        <v>-1.6836802333289439E-2</v>
      </c>
    </row>
    <row r="45" spans="1:81" s="58" customFormat="1" x14ac:dyDescent="0.25">
      <c r="A45" s="54">
        <v>44546</v>
      </c>
      <c r="B45" s="55">
        <v>13.98</v>
      </c>
      <c r="C45" s="55">
        <v>14.268000000000001</v>
      </c>
      <c r="D45" s="55">
        <v>13.98</v>
      </c>
      <c r="E45" s="55">
        <v>14.16</v>
      </c>
      <c r="F45" s="56">
        <f t="shared" si="0"/>
        <v>2.2235056309558132E-2</v>
      </c>
      <c r="G45" s="57"/>
      <c r="H45" s="56"/>
      <c r="I45" s="17"/>
      <c r="J45" s="55">
        <f ca="1">AVERAGE(E45:OFFSET(E45,$J$3-1,0))</f>
        <v>13.973599999999999</v>
      </c>
      <c r="K45" s="55">
        <f ca="1">AVERAGE(E45:OFFSET(E45,$K$3-1,0))</f>
        <v>14.396866666666666</v>
      </c>
      <c r="M45" s="58">
        <f t="shared" ca="1" si="1"/>
        <v>0</v>
      </c>
      <c r="N45" s="58">
        <f t="shared" ca="1" si="2"/>
        <v>0</v>
      </c>
      <c r="O45" s="58">
        <f t="shared" ca="1" si="3"/>
        <v>0</v>
      </c>
      <c r="P45" s="58">
        <f t="shared" ca="1" si="4"/>
        <v>58</v>
      </c>
      <c r="R45" s="56">
        <f t="shared" ca="1" si="5"/>
        <v>0</v>
      </c>
      <c r="S45" s="55">
        <f t="shared" ca="1" si="6"/>
        <v>0</v>
      </c>
      <c r="T45" s="55">
        <f t="shared" ca="1" si="7"/>
        <v>0</v>
      </c>
      <c r="U45" s="56">
        <f t="shared" ca="1" si="19"/>
        <v>0</v>
      </c>
      <c r="V45" s="55">
        <f t="shared" ca="1" si="20"/>
        <v>5338.5471659038567</v>
      </c>
      <c r="W45" s="55">
        <f t="shared" ca="1" si="8"/>
        <v>0</v>
      </c>
      <c r="X45" s="55">
        <f ca="1">V45-MAX(V45:$V$258)</f>
        <v>-150.63784941959238</v>
      </c>
      <c r="Y45" s="56">
        <f ca="1">(V45-MAX(V45:$V$258))/MAX(V45:$V$258)</f>
        <v>-2.7442662070794873E-2</v>
      </c>
      <c r="Z45" s="56"/>
      <c r="AA45" s="17"/>
      <c r="AB45" s="55">
        <f ca="1">E45*(2/($AB$3+1))+IF(AB46=0,AVERAGE(E46:OFFSET(E46,$AB$3-1,0))*(1-(2/($AB$3+1))),AB46*(1-(2/($AB$3+1))))</f>
        <v>14.02215982258906</v>
      </c>
      <c r="AC45" s="59">
        <f ca="1">E45*(2/($AC$3+1))+IF(AC46=0,AVERAGE(E46:OFFSET(E46,$AC$3-1,0))*(1-(2/($AC$3+1))),AC46*(1-(2/($AC$3+1))))</f>
        <v>14.256303971934575</v>
      </c>
      <c r="AE45" s="58">
        <f t="shared" ca="1" si="21"/>
        <v>0</v>
      </c>
      <c r="AF45" s="58">
        <f t="shared" ca="1" si="9"/>
        <v>0</v>
      </c>
      <c r="AG45" s="58">
        <f t="shared" ca="1" si="10"/>
        <v>0</v>
      </c>
      <c r="AH45" s="58">
        <f t="shared" ca="1" si="11"/>
        <v>59</v>
      </c>
      <c r="AJ45" s="56">
        <f t="shared" ca="1" si="12"/>
        <v>0</v>
      </c>
      <c r="AK45" s="55">
        <f t="shared" ca="1" si="13"/>
        <v>0</v>
      </c>
      <c r="AL45" s="55">
        <f t="shared" ca="1" si="14"/>
        <v>0</v>
      </c>
      <c r="AM45" s="56">
        <f t="shared" ca="1" si="22"/>
        <v>0</v>
      </c>
      <c r="AN45" s="55">
        <f t="shared" ca="1" si="23"/>
        <v>5317.4379743723721</v>
      </c>
      <c r="AO45" s="55">
        <f t="shared" ca="1" si="24"/>
        <v>0</v>
      </c>
      <c r="AP45" s="55">
        <f ca="1">AN45-MAX(AN45:$AN$258)</f>
        <v>-168.26298925833726</v>
      </c>
      <c r="AQ45" s="56">
        <f ca="1">(AN45-MAX(AN45:$AN$258))/MAX(AN45:$AN$258)</f>
        <v>-3.0673015239783039E-2</v>
      </c>
      <c r="AS45" s="55">
        <f t="shared" si="25"/>
        <v>0.30799999999999983</v>
      </c>
      <c r="AT45" s="55">
        <f t="shared" si="26"/>
        <v>0.30799999999999983</v>
      </c>
      <c r="AU45" s="55">
        <f t="shared" si="27"/>
        <v>0</v>
      </c>
      <c r="AV45" s="55">
        <f ca="1">IF(AV46=0,AVERAGE(AT45:OFFSET(AT45,$AY$3-1,0)),(AV46*($AY$3-1)+AT45)/$AY$3)</f>
        <v>8.0702845597201395E-2</v>
      </c>
      <c r="AW45" s="55">
        <f ca="1">IF(AW46=0,AVERAGE(AU45:OFFSET(AU45,$AY$3-1,0)),(AW46*($AY$3-1)+AU45)/$AY$3)</f>
        <v>8.6727456555370633E-2</v>
      </c>
      <c r="AX45" s="55">
        <f t="shared" ca="1" si="28"/>
        <v>0.93053398315304148</v>
      </c>
      <c r="AY45" s="55">
        <f t="shared" ca="1" si="29"/>
        <v>48.200860035276271</v>
      </c>
      <c r="BA45" s="58">
        <f t="shared" ca="1" si="30"/>
        <v>0</v>
      </c>
      <c r="BB45" s="58">
        <f t="shared" ca="1" si="31"/>
        <v>0</v>
      </c>
      <c r="BC45" s="58">
        <f t="shared" ca="1" si="37"/>
        <v>0</v>
      </c>
      <c r="BD45" s="58">
        <f t="shared" ca="1" si="15"/>
        <v>96</v>
      </c>
      <c r="BF45" s="56">
        <f t="shared" ca="1" si="16"/>
        <v>0</v>
      </c>
      <c r="BG45" s="75">
        <f t="shared" ca="1" si="32"/>
        <v>0</v>
      </c>
      <c r="BH45" s="55">
        <f t="shared" ca="1" si="38"/>
        <v>0</v>
      </c>
      <c r="BI45" s="56">
        <f t="shared" ca="1" si="17"/>
        <v>0</v>
      </c>
      <c r="BJ45" s="55">
        <f t="shared" ca="1" si="39"/>
        <v>5214.3838519000574</v>
      </c>
      <c r="BK45" s="76">
        <f t="shared" ca="1" si="40"/>
        <v>0</v>
      </c>
      <c r="BL45" s="55">
        <f ca="1">BJ45-MAX(BJ45:$BJ$258)</f>
        <v>-271.31711173065196</v>
      </c>
      <c r="BM45" s="56">
        <f ca="1">(BJ45-MAX(BJ45:$BJ$258))/MAX(BJ45:$BJ$258)</f>
        <v>-4.9458968603910344E-2</v>
      </c>
      <c r="BN45" s="17"/>
      <c r="BO45" s="55">
        <f t="shared" ca="1" si="33"/>
        <v>3.2069970845481022</v>
      </c>
      <c r="BQ45" s="58">
        <f t="shared" ca="1" si="41"/>
        <v>0</v>
      </c>
      <c r="BR45" s="58">
        <f t="shared" ca="1" si="34"/>
        <v>0</v>
      </c>
      <c r="BS45" s="58">
        <f t="shared" ca="1" si="42"/>
        <v>0</v>
      </c>
      <c r="BT45" s="58">
        <f t="shared" ca="1" si="18"/>
        <v>59</v>
      </c>
      <c r="BV45" s="56">
        <f t="shared" ca="1" si="35"/>
        <v>0</v>
      </c>
      <c r="BW45" s="76">
        <f t="shared" ca="1" si="43"/>
        <v>0</v>
      </c>
      <c r="BX45" s="55">
        <f t="shared" ca="1" si="44"/>
        <v>0</v>
      </c>
      <c r="BY45" s="56">
        <f t="shared" ca="1" si="46"/>
        <v>0</v>
      </c>
      <c r="BZ45" s="55">
        <f t="shared" ca="1" si="47"/>
        <v>5432.1244148410624</v>
      </c>
      <c r="CA45" s="76">
        <f t="shared" ca="1" si="36"/>
        <v>0</v>
      </c>
      <c r="CB45" s="55">
        <f ca="1">BZ45-MAX($BZ45:BZ$258)</f>
        <v>-93.025863091265819</v>
      </c>
      <c r="CC45" s="56">
        <f ca="1">(BZ45-MAX($BZ45:BZ$258))/MAX($BZ45:BZ$258)</f>
        <v>-1.6836802333289439E-2</v>
      </c>
    </row>
    <row r="46" spans="1:81" s="58" customFormat="1" x14ac:dyDescent="0.25">
      <c r="A46" s="54">
        <v>44545</v>
      </c>
      <c r="B46" s="55">
        <v>14.032</v>
      </c>
      <c r="C46" s="55">
        <v>14.032</v>
      </c>
      <c r="D46" s="55">
        <v>13.837999999999999</v>
      </c>
      <c r="E46" s="55">
        <v>13.852</v>
      </c>
      <c r="F46" s="56">
        <f t="shared" si="0"/>
        <v>-8.0206244629046353E-3</v>
      </c>
      <c r="G46" s="57"/>
      <c r="H46" s="56"/>
      <c r="I46" s="17"/>
      <c r="J46" s="55">
        <f ca="1">AVERAGE(E46:OFFSET(E46,$J$3-1,0))</f>
        <v>13.968400000000003</v>
      </c>
      <c r="K46" s="55">
        <f ca="1">AVERAGE(E46:OFFSET(E46,$K$3-1,0))</f>
        <v>14.418266666666669</v>
      </c>
      <c r="M46" s="58">
        <f t="shared" ca="1" si="1"/>
        <v>0</v>
      </c>
      <c r="N46" s="58">
        <f t="shared" ca="1" si="2"/>
        <v>0</v>
      </c>
      <c r="O46" s="58">
        <f t="shared" ca="1" si="3"/>
        <v>0</v>
      </c>
      <c r="P46" s="58">
        <f t="shared" ca="1" si="4"/>
        <v>57</v>
      </c>
      <c r="R46" s="56">
        <f t="shared" ca="1" si="5"/>
        <v>0</v>
      </c>
      <c r="S46" s="55">
        <f t="shared" ca="1" si="6"/>
        <v>0</v>
      </c>
      <c r="T46" s="55">
        <f t="shared" ca="1" si="7"/>
        <v>0</v>
      </c>
      <c r="U46" s="56">
        <f t="shared" ca="1" si="19"/>
        <v>0</v>
      </c>
      <c r="V46" s="55">
        <f t="shared" ca="1" si="20"/>
        <v>5338.5471659038567</v>
      </c>
      <c r="W46" s="55">
        <f t="shared" ca="1" si="8"/>
        <v>0</v>
      </c>
      <c r="X46" s="55">
        <f ca="1">V46-MAX(V46:$V$258)</f>
        <v>-150.63784941959238</v>
      </c>
      <c r="Y46" s="56">
        <f ca="1">(V46-MAX(V46:$V$258))/MAX(V46:$V$258)</f>
        <v>-2.7442662070794873E-2</v>
      </c>
      <c r="Z46" s="56"/>
      <c r="AA46" s="17"/>
      <c r="AB46" s="55">
        <f ca="1">E46*(2/($AB$3+1))+IF(AB47=0,AVERAGE(E47:OFFSET(E47,$AB$3-1,0))*(1-(2/($AB$3+1))),AB47*(1-(2/($AB$3+1))))</f>
        <v>13.953239733883587</v>
      </c>
      <c r="AC46" s="59">
        <f ca="1">E46*(2/($AC$3+1))+IF(AC47=0,AVERAGE(E47:OFFSET(E47,$AC$3-1,0))*(1-(2/($AC$3+1))),AC47*(1-(2/($AC$3+1))))</f>
        <v>14.26294562517144</v>
      </c>
      <c r="AE46" s="58">
        <f t="shared" ca="1" si="21"/>
        <v>0</v>
      </c>
      <c r="AF46" s="58">
        <f t="shared" ca="1" si="9"/>
        <v>0</v>
      </c>
      <c r="AG46" s="58">
        <f t="shared" ca="1" si="10"/>
        <v>0</v>
      </c>
      <c r="AH46" s="58">
        <f t="shared" ca="1" si="11"/>
        <v>58</v>
      </c>
      <c r="AJ46" s="56">
        <f t="shared" ca="1" si="12"/>
        <v>0</v>
      </c>
      <c r="AK46" s="55">
        <f t="shared" ca="1" si="13"/>
        <v>0</v>
      </c>
      <c r="AL46" s="55">
        <f t="shared" ca="1" si="14"/>
        <v>0</v>
      </c>
      <c r="AM46" s="56">
        <f t="shared" ca="1" si="22"/>
        <v>0</v>
      </c>
      <c r="AN46" s="55">
        <f t="shared" ca="1" si="23"/>
        <v>5317.4379743723721</v>
      </c>
      <c r="AO46" s="55">
        <f t="shared" ca="1" si="24"/>
        <v>0</v>
      </c>
      <c r="AP46" s="55">
        <f ca="1">AN46-MAX(AN46:$AN$258)</f>
        <v>-168.26298925833726</v>
      </c>
      <c r="AQ46" s="56">
        <f ca="1">(AN46-MAX(AN46:$AN$258))/MAX(AN46:$AN$258)</f>
        <v>-3.0673015239783039E-2</v>
      </c>
      <c r="AS46" s="55">
        <f t="shared" si="25"/>
        <v>-0.1120000000000001</v>
      </c>
      <c r="AT46" s="55">
        <f t="shared" si="26"/>
        <v>0</v>
      </c>
      <c r="AU46" s="55">
        <f t="shared" si="27"/>
        <v>0.1120000000000001</v>
      </c>
      <c r="AV46" s="55">
        <f ca="1">IF(AV47=0,AVERAGE(AT46:OFFSET(AT46,$AY$3-1,0)),(AV47*($AY$3-1)+AT46)/$AY$3)</f>
        <v>6.3218449104678429E-2</v>
      </c>
      <c r="AW46" s="55">
        <f ca="1">IF(AW47=0,AVERAGE(AU46:OFFSET(AU46,$AY$3-1,0)),(AW47*($AY$3-1)+AU46)/$AY$3)</f>
        <v>9.3398799367322219E-2</v>
      </c>
      <c r="AX46" s="55">
        <f t="shared" ca="1" si="28"/>
        <v>0.6768657577283258</v>
      </c>
      <c r="AY46" s="55">
        <f t="shared" ca="1" si="29"/>
        <v>40.364934080667588</v>
      </c>
      <c r="BA46" s="58">
        <f t="shared" ca="1" si="30"/>
        <v>0</v>
      </c>
      <c r="BB46" s="58">
        <f t="shared" ca="1" si="31"/>
        <v>0</v>
      </c>
      <c r="BC46" s="58">
        <f t="shared" ca="1" si="37"/>
        <v>0</v>
      </c>
      <c r="BD46" s="58">
        <f t="shared" ca="1" si="15"/>
        <v>95</v>
      </c>
      <c r="BF46" s="56">
        <f t="shared" ca="1" si="16"/>
        <v>0</v>
      </c>
      <c r="BG46" s="75">
        <f t="shared" ca="1" si="32"/>
        <v>0</v>
      </c>
      <c r="BH46" s="55">
        <f t="shared" ca="1" si="38"/>
        <v>0</v>
      </c>
      <c r="BI46" s="56">
        <f t="shared" ca="1" si="17"/>
        <v>0</v>
      </c>
      <c r="BJ46" s="55">
        <f t="shared" ca="1" si="39"/>
        <v>5214.3838519000574</v>
      </c>
      <c r="BK46" s="76">
        <f t="shared" ca="1" si="40"/>
        <v>0</v>
      </c>
      <c r="BL46" s="55">
        <f ca="1">BJ46-MAX(BJ46:$BJ$258)</f>
        <v>-271.31711173065196</v>
      </c>
      <c r="BM46" s="56">
        <f ca="1">(BJ46-MAX(BJ46:$BJ$258))/MAX(BJ46:$BJ$258)</f>
        <v>-4.9458968603910344E-2</v>
      </c>
      <c r="BN46" s="17"/>
      <c r="BO46" s="55">
        <f t="shared" ca="1" si="33"/>
        <v>0.3622663382118585</v>
      </c>
      <c r="BQ46" s="58">
        <f t="shared" ca="1" si="41"/>
        <v>0</v>
      </c>
      <c r="BR46" s="58">
        <f t="shared" ca="1" si="34"/>
        <v>0</v>
      </c>
      <c r="BS46" s="58">
        <f t="shared" ca="1" si="42"/>
        <v>0</v>
      </c>
      <c r="BT46" s="58">
        <f t="shared" ca="1" si="18"/>
        <v>58</v>
      </c>
      <c r="BV46" s="56">
        <f t="shared" ca="1" si="35"/>
        <v>0</v>
      </c>
      <c r="BW46" s="76">
        <f t="shared" ca="1" si="43"/>
        <v>0</v>
      </c>
      <c r="BX46" s="55">
        <f t="shared" ca="1" si="44"/>
        <v>0</v>
      </c>
      <c r="BY46" s="56">
        <f t="shared" ca="1" si="46"/>
        <v>0</v>
      </c>
      <c r="BZ46" s="55">
        <f t="shared" ca="1" si="47"/>
        <v>5432.1244148410624</v>
      </c>
      <c r="CA46" s="76">
        <f t="shared" ca="1" si="36"/>
        <v>0</v>
      </c>
      <c r="CB46" s="55">
        <f ca="1">BZ46-MAX($BZ46:BZ$258)</f>
        <v>-93.025863091265819</v>
      </c>
      <c r="CC46" s="56">
        <f ca="1">(BZ46-MAX($BZ46:BZ$258))/MAX($BZ46:BZ$258)</f>
        <v>-1.6836802333289439E-2</v>
      </c>
    </row>
    <row r="47" spans="1:81" s="58" customFormat="1" x14ac:dyDescent="0.25">
      <c r="A47" s="54">
        <v>44544</v>
      </c>
      <c r="B47" s="55">
        <v>13.948</v>
      </c>
      <c r="C47" s="55">
        <v>14.034000000000001</v>
      </c>
      <c r="D47" s="55">
        <v>13.878</v>
      </c>
      <c r="E47" s="55">
        <v>13.964</v>
      </c>
      <c r="F47" s="56">
        <f t="shared" si="0"/>
        <v>8.6680150245594945E-3</v>
      </c>
      <c r="G47" s="57"/>
      <c r="H47" s="56"/>
      <c r="I47" s="17"/>
      <c r="J47" s="55">
        <f ca="1">AVERAGE(E47:OFFSET(E47,$J$3-1,0))</f>
        <v>14.038400000000001</v>
      </c>
      <c r="K47" s="55">
        <f ca="1">AVERAGE(E47:OFFSET(E47,$K$3-1,0))</f>
        <v>14.459133333333334</v>
      </c>
      <c r="M47" s="58">
        <f t="shared" ca="1" si="1"/>
        <v>0</v>
      </c>
      <c r="N47" s="58">
        <f t="shared" ca="1" si="2"/>
        <v>0</v>
      </c>
      <c r="O47" s="58">
        <f t="shared" ca="1" si="3"/>
        <v>0</v>
      </c>
      <c r="P47" s="58">
        <f t="shared" ca="1" si="4"/>
        <v>56</v>
      </c>
      <c r="R47" s="56">
        <f t="shared" ca="1" si="5"/>
        <v>0</v>
      </c>
      <c r="S47" s="55">
        <f t="shared" ca="1" si="6"/>
        <v>0</v>
      </c>
      <c r="T47" s="55">
        <f t="shared" ca="1" si="7"/>
        <v>0</v>
      </c>
      <c r="U47" s="56">
        <f t="shared" ca="1" si="19"/>
        <v>0</v>
      </c>
      <c r="V47" s="55">
        <f t="shared" ca="1" si="20"/>
        <v>5338.5471659038567</v>
      </c>
      <c r="W47" s="55">
        <f t="shared" ca="1" si="8"/>
        <v>0</v>
      </c>
      <c r="X47" s="55">
        <f ca="1">V47-MAX(V47:$V$258)</f>
        <v>-150.63784941959238</v>
      </c>
      <c r="Y47" s="56">
        <f ca="1">(V47-MAX(V47:$V$258))/MAX(V47:$V$258)</f>
        <v>-2.7442662070794873E-2</v>
      </c>
      <c r="Z47" s="56"/>
      <c r="AA47" s="17"/>
      <c r="AB47" s="55">
        <f ca="1">E47*(2/($AB$3+1))+IF(AB48=0,AVERAGE(E48:OFFSET(E48,$AB$3-1,0))*(1-(2/($AB$3+1))),AB48*(1-(2/($AB$3+1))))</f>
        <v>14.003859600825379</v>
      </c>
      <c r="AC47" s="59">
        <f ca="1">E47*(2/($AC$3+1))+IF(AC48=0,AVERAGE(E48:OFFSET(E48,$AC$3-1,0))*(1-(2/($AC$3+1))),AC48*(1-(2/($AC$3+1))))</f>
        <v>14.291286702769469</v>
      </c>
      <c r="AE47" s="58">
        <f t="shared" ca="1" si="21"/>
        <v>0</v>
      </c>
      <c r="AF47" s="58">
        <f t="shared" ca="1" si="9"/>
        <v>0</v>
      </c>
      <c r="AG47" s="58">
        <f t="shared" ca="1" si="10"/>
        <v>0</v>
      </c>
      <c r="AH47" s="58">
        <f t="shared" ca="1" si="11"/>
        <v>57</v>
      </c>
      <c r="AJ47" s="56">
        <f t="shared" ca="1" si="12"/>
        <v>0</v>
      </c>
      <c r="AK47" s="55">
        <f t="shared" ca="1" si="13"/>
        <v>0</v>
      </c>
      <c r="AL47" s="55">
        <f t="shared" ca="1" si="14"/>
        <v>0</v>
      </c>
      <c r="AM47" s="56">
        <f t="shared" ca="1" si="22"/>
        <v>0</v>
      </c>
      <c r="AN47" s="55">
        <f t="shared" ca="1" si="23"/>
        <v>5317.4379743723721</v>
      </c>
      <c r="AO47" s="55">
        <f t="shared" ca="1" si="24"/>
        <v>0</v>
      </c>
      <c r="AP47" s="55">
        <f ca="1">AN47-MAX(AN47:$AN$258)</f>
        <v>-168.26298925833726</v>
      </c>
      <c r="AQ47" s="56">
        <f ca="1">(AN47-MAX(AN47:$AN$258))/MAX(AN47:$AN$258)</f>
        <v>-3.0673015239783039E-2</v>
      </c>
      <c r="AS47" s="55">
        <f t="shared" si="25"/>
        <v>0.12000000000000099</v>
      </c>
      <c r="AT47" s="55">
        <f t="shared" si="26"/>
        <v>0.12000000000000099</v>
      </c>
      <c r="AU47" s="55">
        <f t="shared" si="27"/>
        <v>0</v>
      </c>
      <c r="AV47" s="55">
        <f ca="1">IF(AV48=0,AVERAGE(AT47:OFFSET(AT47,$AY$3-1,0)),(AV48*($AY$3-1)+AT47)/$AY$3)</f>
        <v>6.8081406728115232E-2</v>
      </c>
      <c r="AW47" s="55">
        <f ca="1">IF(AW48=0,AVERAGE(AU47:OFFSET(AU47,$AY$3-1,0)),(AW48*($AY$3-1)+AU47)/$AY$3)</f>
        <v>9.196793778019316E-2</v>
      </c>
      <c r="AX47" s="55">
        <f t="shared" ca="1" si="28"/>
        <v>0.74027327752887495</v>
      </c>
      <c r="AY47" s="55">
        <f t="shared" ca="1" si="29"/>
        <v>42.537760424617687</v>
      </c>
      <c r="BA47" s="58">
        <f t="shared" ca="1" si="30"/>
        <v>0</v>
      </c>
      <c r="BB47" s="58">
        <f t="shared" ca="1" si="31"/>
        <v>0</v>
      </c>
      <c r="BC47" s="58">
        <f t="shared" ca="1" si="37"/>
        <v>0</v>
      </c>
      <c r="BD47" s="58">
        <f t="shared" ca="1" si="15"/>
        <v>94</v>
      </c>
      <c r="BF47" s="56">
        <f t="shared" ca="1" si="16"/>
        <v>0</v>
      </c>
      <c r="BG47" s="75">
        <f t="shared" ca="1" si="32"/>
        <v>0</v>
      </c>
      <c r="BH47" s="55">
        <f t="shared" ca="1" si="38"/>
        <v>0</v>
      </c>
      <c r="BI47" s="56">
        <f t="shared" ca="1" si="17"/>
        <v>0</v>
      </c>
      <c r="BJ47" s="55">
        <f t="shared" ca="1" si="39"/>
        <v>5214.3838519000574</v>
      </c>
      <c r="BK47" s="76">
        <f t="shared" ca="1" si="40"/>
        <v>0</v>
      </c>
      <c r="BL47" s="55">
        <f ca="1">BJ47-MAX(BJ47:$BJ$258)</f>
        <v>-271.31711173065196</v>
      </c>
      <c r="BM47" s="56">
        <f ca="1">(BJ47-MAX(BJ47:$BJ$258))/MAX(BJ47:$BJ$258)</f>
        <v>-4.9458968603910344E-2</v>
      </c>
      <c r="BN47" s="17"/>
      <c r="BO47" s="55">
        <f t="shared" ca="1" si="33"/>
        <v>2.4955960070463856</v>
      </c>
      <c r="BQ47" s="58">
        <f t="shared" ca="1" si="41"/>
        <v>0</v>
      </c>
      <c r="BR47" s="58">
        <f t="shared" ca="1" si="34"/>
        <v>0</v>
      </c>
      <c r="BS47" s="58">
        <f t="shared" ca="1" si="42"/>
        <v>0</v>
      </c>
      <c r="BT47" s="58">
        <f t="shared" ca="1" si="18"/>
        <v>57</v>
      </c>
      <c r="BV47" s="56">
        <f t="shared" ca="1" si="35"/>
        <v>0</v>
      </c>
      <c r="BW47" s="76">
        <f t="shared" ca="1" si="43"/>
        <v>0</v>
      </c>
      <c r="BX47" s="55">
        <f t="shared" ca="1" si="44"/>
        <v>0</v>
      </c>
      <c r="BY47" s="56">
        <f t="shared" ca="1" si="46"/>
        <v>0</v>
      </c>
      <c r="BZ47" s="55">
        <f t="shared" ca="1" si="47"/>
        <v>5432.1244148410624</v>
      </c>
      <c r="CA47" s="76">
        <f t="shared" ca="1" si="36"/>
        <v>0</v>
      </c>
      <c r="CB47" s="55">
        <f ca="1">BZ47-MAX($BZ47:BZ$258)</f>
        <v>-93.025863091265819</v>
      </c>
      <c r="CC47" s="56">
        <f ca="1">(BZ47-MAX($BZ47:BZ$258))/MAX($BZ47:BZ$258)</f>
        <v>-1.6836802333289439E-2</v>
      </c>
    </row>
    <row r="48" spans="1:81" s="58" customFormat="1" x14ac:dyDescent="0.25">
      <c r="A48" s="54">
        <v>44543</v>
      </c>
      <c r="B48" s="55">
        <v>14.098000000000001</v>
      </c>
      <c r="C48" s="55">
        <v>14.146000000000001</v>
      </c>
      <c r="D48" s="55">
        <v>13.821999999999999</v>
      </c>
      <c r="E48" s="55">
        <v>13.843999999999999</v>
      </c>
      <c r="F48" s="56">
        <f t="shared" si="0"/>
        <v>-1.4521640091116228E-2</v>
      </c>
      <c r="G48" s="57"/>
      <c r="H48" s="56"/>
      <c r="I48" s="17"/>
      <c r="J48" s="55">
        <f ca="1">AVERAGE(E48:OFFSET(E48,$J$3-1,0))</f>
        <v>14.113999999999999</v>
      </c>
      <c r="K48" s="55">
        <f ca="1">AVERAGE(E48:OFFSET(E48,$K$3-1,0))</f>
        <v>14.493733333333333</v>
      </c>
      <c r="M48" s="58">
        <f t="shared" ca="1" si="1"/>
        <v>0</v>
      </c>
      <c r="N48" s="58">
        <f t="shared" ca="1" si="2"/>
        <v>0</v>
      </c>
      <c r="O48" s="58">
        <f t="shared" ca="1" si="3"/>
        <v>0</v>
      </c>
      <c r="P48" s="58">
        <f t="shared" ca="1" si="4"/>
        <v>55</v>
      </c>
      <c r="R48" s="56">
        <f t="shared" ca="1" si="5"/>
        <v>0</v>
      </c>
      <c r="S48" s="55">
        <f t="shared" ca="1" si="6"/>
        <v>0</v>
      </c>
      <c r="T48" s="55">
        <f t="shared" ca="1" si="7"/>
        <v>0</v>
      </c>
      <c r="U48" s="56">
        <f t="shared" ca="1" si="19"/>
        <v>0</v>
      </c>
      <c r="V48" s="55">
        <f t="shared" ca="1" si="20"/>
        <v>5338.5471659038567</v>
      </c>
      <c r="W48" s="55">
        <f t="shared" ca="1" si="8"/>
        <v>0</v>
      </c>
      <c r="X48" s="55">
        <f ca="1">V48-MAX(V48:$V$258)</f>
        <v>-150.63784941959238</v>
      </c>
      <c r="Y48" s="56">
        <f ca="1">(V48-MAX(V48:$V$258))/MAX(V48:$V$258)</f>
        <v>-2.7442662070794873E-2</v>
      </c>
      <c r="Z48" s="56"/>
      <c r="AA48" s="17"/>
      <c r="AB48" s="55">
        <f ca="1">E48*(2/($AB$3+1))+IF(AB49=0,AVERAGE(E49:OFFSET(E49,$AB$3-1,0))*(1-(2/($AB$3+1))),AB49*(1-(2/($AB$3+1))))</f>
        <v>14.023789401238066</v>
      </c>
      <c r="AC48" s="59">
        <f ca="1">E48*(2/($AC$3+1))+IF(AC49=0,AVERAGE(E49:OFFSET(E49,$AC$3-1,0))*(1-(2/($AC$3+1))),AC49*(1-(2/($AC$3+1))))</f>
        <v>14.31385819951219</v>
      </c>
      <c r="AE48" s="58">
        <f t="shared" ca="1" si="21"/>
        <v>0</v>
      </c>
      <c r="AF48" s="58">
        <f t="shared" ca="1" si="9"/>
        <v>0</v>
      </c>
      <c r="AG48" s="58">
        <f t="shared" ca="1" si="10"/>
        <v>0</v>
      </c>
      <c r="AH48" s="58">
        <f t="shared" ca="1" si="11"/>
        <v>56</v>
      </c>
      <c r="AJ48" s="56">
        <f t="shared" ca="1" si="12"/>
        <v>0</v>
      </c>
      <c r="AK48" s="55">
        <f t="shared" ca="1" si="13"/>
        <v>0</v>
      </c>
      <c r="AL48" s="55">
        <f t="shared" ca="1" si="14"/>
        <v>0</v>
      </c>
      <c r="AM48" s="56">
        <f t="shared" ca="1" si="22"/>
        <v>0</v>
      </c>
      <c r="AN48" s="55">
        <f t="shared" ca="1" si="23"/>
        <v>5317.4379743723721</v>
      </c>
      <c r="AO48" s="55">
        <f t="shared" ca="1" si="24"/>
        <v>0</v>
      </c>
      <c r="AP48" s="55">
        <f ca="1">AN48-MAX(AN48:$AN$258)</f>
        <v>-168.26298925833726</v>
      </c>
      <c r="AQ48" s="56">
        <f ca="1">(AN48-MAX(AN48:$AN$258))/MAX(AN48:$AN$258)</f>
        <v>-3.0673015239783039E-2</v>
      </c>
      <c r="AS48" s="55">
        <f t="shared" si="25"/>
        <v>-0.20400000000000063</v>
      </c>
      <c r="AT48" s="55">
        <f t="shared" si="26"/>
        <v>0</v>
      </c>
      <c r="AU48" s="55">
        <f t="shared" si="27"/>
        <v>0.20400000000000063</v>
      </c>
      <c r="AV48" s="55">
        <f ca="1">IF(AV49=0,AVERAGE(AT48:OFFSET(AT48,$AY$3-1,0)),(AV49*($AY$3-1)+AT48)/$AY$3)</f>
        <v>6.4087668784124016E-2</v>
      </c>
      <c r="AW48" s="55">
        <f ca="1">IF(AW49=0,AVERAGE(AU48:OFFSET(AU48,$AY$3-1,0)),(AW49*($AY$3-1)+AU48)/$AY$3)</f>
        <v>9.9042394532515704E-2</v>
      </c>
      <c r="AX48" s="55">
        <f t="shared" ca="1" si="28"/>
        <v>0.64707309517929701</v>
      </c>
      <c r="AY48" s="55">
        <f t="shared" ca="1" si="29"/>
        <v>39.286240366209007</v>
      </c>
      <c r="BA48" s="58">
        <f t="shared" ca="1" si="30"/>
        <v>0</v>
      </c>
      <c r="BB48" s="58">
        <f t="shared" ca="1" si="31"/>
        <v>0</v>
      </c>
      <c r="BC48" s="58">
        <f t="shared" ca="1" si="37"/>
        <v>0</v>
      </c>
      <c r="BD48" s="58">
        <f t="shared" ca="1" si="15"/>
        <v>93</v>
      </c>
      <c r="BF48" s="56">
        <f t="shared" ca="1" si="16"/>
        <v>0</v>
      </c>
      <c r="BG48" s="75">
        <f t="shared" ca="1" si="32"/>
        <v>0</v>
      </c>
      <c r="BH48" s="55">
        <f t="shared" ca="1" si="38"/>
        <v>0</v>
      </c>
      <c r="BI48" s="56">
        <f t="shared" ca="1" si="17"/>
        <v>0</v>
      </c>
      <c r="BJ48" s="55">
        <f t="shared" ca="1" si="39"/>
        <v>5214.3838519000574</v>
      </c>
      <c r="BK48" s="76">
        <f t="shared" ca="1" si="40"/>
        <v>0</v>
      </c>
      <c r="BL48" s="55">
        <f ca="1">BJ48-MAX(BJ48:$BJ$258)</f>
        <v>-271.31711173065196</v>
      </c>
      <c r="BM48" s="56">
        <f ca="1">(BJ48-MAX(BJ48:$BJ$258))/MAX(BJ48:$BJ$258)</f>
        <v>-4.9458968603910344E-2</v>
      </c>
      <c r="BN48" s="17"/>
      <c r="BO48" s="55">
        <f t="shared" ca="1" si="33"/>
        <v>-5.6948228882833796</v>
      </c>
      <c r="BQ48" s="58">
        <f t="shared" ca="1" si="41"/>
        <v>0</v>
      </c>
      <c r="BR48" s="58">
        <f t="shared" ca="1" si="34"/>
        <v>0</v>
      </c>
      <c r="BS48" s="58">
        <f t="shared" ca="1" si="42"/>
        <v>0</v>
      </c>
      <c r="BT48" s="58">
        <f t="shared" ca="1" si="18"/>
        <v>56</v>
      </c>
      <c r="BV48" s="56">
        <f t="shared" ca="1" si="35"/>
        <v>0</v>
      </c>
      <c r="BW48" s="76">
        <f t="shared" ca="1" si="43"/>
        <v>0</v>
      </c>
      <c r="BX48" s="55">
        <f t="shared" ca="1" si="44"/>
        <v>0</v>
      </c>
      <c r="BY48" s="56">
        <f t="shared" ca="1" si="46"/>
        <v>0</v>
      </c>
      <c r="BZ48" s="55">
        <f t="shared" ca="1" si="47"/>
        <v>5432.1244148410624</v>
      </c>
      <c r="CA48" s="76">
        <f t="shared" ca="1" si="36"/>
        <v>0</v>
      </c>
      <c r="CB48" s="55">
        <f ca="1">BZ48-MAX($BZ48:BZ$258)</f>
        <v>-93.025863091265819</v>
      </c>
      <c r="CC48" s="56">
        <f ca="1">(BZ48-MAX($BZ48:BZ$258))/MAX($BZ48:BZ$258)</f>
        <v>-1.6836802333289439E-2</v>
      </c>
    </row>
    <row r="49" spans="1:81" s="58" customFormat="1" x14ac:dyDescent="0.25">
      <c r="A49" s="54">
        <v>44540</v>
      </c>
      <c r="B49" s="55">
        <v>14.092000000000001</v>
      </c>
      <c r="C49" s="55">
        <v>14.154</v>
      </c>
      <c r="D49" s="55">
        <v>14.023999999999999</v>
      </c>
      <c r="E49" s="55">
        <v>14.048</v>
      </c>
      <c r="F49" s="56">
        <f t="shared" si="0"/>
        <v>-6.0846186500637112E-3</v>
      </c>
      <c r="G49" s="57"/>
      <c r="H49" s="56"/>
      <c r="I49" s="17"/>
      <c r="J49" s="55">
        <f ca="1">AVERAGE(E49:OFFSET(E49,$J$3-1,0))</f>
        <v>14.174000000000001</v>
      </c>
      <c r="K49" s="55">
        <f ca="1">AVERAGE(E49:OFFSET(E49,$K$3-1,0))</f>
        <v>14.535133333333334</v>
      </c>
      <c r="M49" s="58">
        <f t="shared" ca="1" si="1"/>
        <v>0</v>
      </c>
      <c r="N49" s="58">
        <f t="shared" ca="1" si="2"/>
        <v>0</v>
      </c>
      <c r="O49" s="58">
        <f t="shared" ca="1" si="3"/>
        <v>0</v>
      </c>
      <c r="P49" s="58">
        <f t="shared" ca="1" si="4"/>
        <v>54</v>
      </c>
      <c r="R49" s="56">
        <f t="shared" ca="1" si="5"/>
        <v>0</v>
      </c>
      <c r="S49" s="55">
        <f t="shared" ca="1" si="6"/>
        <v>0</v>
      </c>
      <c r="T49" s="55">
        <f t="shared" ca="1" si="7"/>
        <v>0</v>
      </c>
      <c r="U49" s="56">
        <f t="shared" ca="1" si="19"/>
        <v>0</v>
      </c>
      <c r="V49" s="55">
        <f t="shared" ca="1" si="20"/>
        <v>5338.5471659038567</v>
      </c>
      <c r="W49" s="55">
        <f t="shared" ca="1" si="8"/>
        <v>0</v>
      </c>
      <c r="X49" s="55">
        <f ca="1">V49-MAX(V49:$V$258)</f>
        <v>-150.63784941959238</v>
      </c>
      <c r="Y49" s="56">
        <f ca="1">(V49-MAX(V49:$V$258))/MAX(V49:$V$258)</f>
        <v>-2.7442662070794873E-2</v>
      </c>
      <c r="Z49" s="56"/>
      <c r="AA49" s="17"/>
      <c r="AB49" s="55">
        <f ca="1">E49*(2/($AB$3+1))+IF(AB50=0,AVERAGE(E50:OFFSET(E50,$AB$3-1,0))*(1-(2/($AB$3+1))),AB50*(1-(2/($AB$3+1))))</f>
        <v>14.113684101857098</v>
      </c>
      <c r="AC49" s="59">
        <f ca="1">E49*(2/($AC$3+1))+IF(AC50=0,AVERAGE(E50:OFFSET(E50,$AC$3-1,0))*(1-(2/($AC$3+1))),AC50*(1-(2/($AC$3+1))))</f>
        <v>14.34626221327165</v>
      </c>
      <c r="AE49" s="58">
        <f t="shared" ca="1" si="21"/>
        <v>0</v>
      </c>
      <c r="AF49" s="58">
        <f t="shared" ca="1" si="9"/>
        <v>0</v>
      </c>
      <c r="AG49" s="58">
        <f t="shared" ca="1" si="10"/>
        <v>0</v>
      </c>
      <c r="AH49" s="58">
        <f t="shared" ca="1" si="11"/>
        <v>55</v>
      </c>
      <c r="AJ49" s="56">
        <f t="shared" ca="1" si="12"/>
        <v>0</v>
      </c>
      <c r="AK49" s="55">
        <f t="shared" ca="1" si="13"/>
        <v>0</v>
      </c>
      <c r="AL49" s="55">
        <f t="shared" ca="1" si="14"/>
        <v>0</v>
      </c>
      <c r="AM49" s="56">
        <f t="shared" ca="1" si="22"/>
        <v>0</v>
      </c>
      <c r="AN49" s="55">
        <f t="shared" ca="1" si="23"/>
        <v>5317.4379743723721</v>
      </c>
      <c r="AO49" s="55">
        <f t="shared" ca="1" si="24"/>
        <v>0</v>
      </c>
      <c r="AP49" s="55">
        <f ca="1">AN49-MAX(AN49:$AN$258)</f>
        <v>-168.26298925833726</v>
      </c>
      <c r="AQ49" s="56">
        <f ca="1">(AN49-MAX(AN49:$AN$258))/MAX(AN49:$AN$258)</f>
        <v>-3.0673015239783039E-2</v>
      </c>
      <c r="AS49" s="55">
        <f t="shared" si="25"/>
        <v>-8.6000000000000298E-2</v>
      </c>
      <c r="AT49" s="55">
        <f t="shared" si="26"/>
        <v>0</v>
      </c>
      <c r="AU49" s="55">
        <f t="shared" si="27"/>
        <v>8.6000000000000298E-2</v>
      </c>
      <c r="AV49" s="55">
        <f ca="1">IF(AV50=0,AVERAGE(AT49:OFFSET(AT49,$AY$3-1,0)),(AV50*($AY$3-1)+AT49)/$AY$3)</f>
        <v>6.9017489459825859E-2</v>
      </c>
      <c r="AW49" s="55">
        <f ca="1">IF(AW50=0,AVERAGE(AU49:OFFSET(AU49,$AY$3-1,0)),(AW50*($AY$3-1)+AU49)/$AY$3)</f>
        <v>9.09687325734784E-2</v>
      </c>
      <c r="AX49" s="55">
        <f t="shared" ca="1" si="28"/>
        <v>0.75869463613861154</v>
      </c>
      <c r="AY49" s="55">
        <f t="shared" ca="1" si="29"/>
        <v>43.139645766157614</v>
      </c>
      <c r="BA49" s="58">
        <f t="shared" ca="1" si="30"/>
        <v>0</v>
      </c>
      <c r="BB49" s="58">
        <f t="shared" ca="1" si="31"/>
        <v>0</v>
      </c>
      <c r="BC49" s="58">
        <f t="shared" ca="1" si="37"/>
        <v>0</v>
      </c>
      <c r="BD49" s="58">
        <f t="shared" ca="1" si="15"/>
        <v>92</v>
      </c>
      <c r="BF49" s="56">
        <f t="shared" ca="1" si="16"/>
        <v>0</v>
      </c>
      <c r="BG49" s="75">
        <f t="shared" ca="1" si="32"/>
        <v>0</v>
      </c>
      <c r="BH49" s="55">
        <f t="shared" ca="1" si="38"/>
        <v>0</v>
      </c>
      <c r="BI49" s="56">
        <f t="shared" ca="1" si="17"/>
        <v>0</v>
      </c>
      <c r="BJ49" s="55">
        <f t="shared" ca="1" si="39"/>
        <v>5214.3838519000574</v>
      </c>
      <c r="BK49" s="76">
        <f t="shared" ca="1" si="40"/>
        <v>0</v>
      </c>
      <c r="BL49" s="55">
        <f ca="1">BJ49-MAX(BJ49:$BJ$258)</f>
        <v>-271.31711173065196</v>
      </c>
      <c r="BM49" s="56">
        <f ca="1">(BJ49-MAX(BJ49:$BJ$258))/MAX(BJ49:$BJ$258)</f>
        <v>-4.9458968603910344E-2</v>
      </c>
      <c r="BN49" s="17"/>
      <c r="BO49" s="55">
        <f t="shared" ca="1" si="33"/>
        <v>-4.0043733770671057</v>
      </c>
      <c r="BQ49" s="58">
        <f t="shared" ca="1" si="41"/>
        <v>0</v>
      </c>
      <c r="BR49" s="58">
        <f t="shared" ca="1" si="34"/>
        <v>0</v>
      </c>
      <c r="BS49" s="58">
        <f t="shared" ca="1" si="42"/>
        <v>0</v>
      </c>
      <c r="BT49" s="58">
        <f t="shared" ca="1" si="18"/>
        <v>55</v>
      </c>
      <c r="BV49" s="56">
        <f t="shared" ca="1" si="35"/>
        <v>0</v>
      </c>
      <c r="BW49" s="76">
        <f t="shared" ca="1" si="43"/>
        <v>0</v>
      </c>
      <c r="BX49" s="55">
        <f t="shared" ca="1" si="44"/>
        <v>0</v>
      </c>
      <c r="BY49" s="56">
        <f t="shared" ca="1" si="46"/>
        <v>0</v>
      </c>
      <c r="BZ49" s="55">
        <f t="shared" ca="1" si="47"/>
        <v>5432.1244148410624</v>
      </c>
      <c r="CA49" s="76">
        <f t="shared" ca="1" si="36"/>
        <v>0</v>
      </c>
      <c r="CB49" s="55">
        <f ca="1">BZ49-MAX($BZ49:BZ$258)</f>
        <v>-93.025863091265819</v>
      </c>
      <c r="CC49" s="56">
        <f ca="1">(BZ49-MAX($BZ49:BZ$258))/MAX($BZ49:BZ$258)</f>
        <v>-1.6836802333289439E-2</v>
      </c>
    </row>
    <row r="50" spans="1:81" s="58" customFormat="1" x14ac:dyDescent="0.25">
      <c r="A50" s="54">
        <v>44539</v>
      </c>
      <c r="B50" s="55">
        <v>14.162000000000001</v>
      </c>
      <c r="C50" s="55">
        <v>14.214</v>
      </c>
      <c r="D50" s="55">
        <v>14.076000000000001</v>
      </c>
      <c r="E50" s="55">
        <v>14.134</v>
      </c>
      <c r="F50" s="56">
        <f t="shared" si="0"/>
        <v>-4.7880580199971545E-3</v>
      </c>
      <c r="G50" s="57"/>
      <c r="H50" s="56"/>
      <c r="I50" s="17"/>
      <c r="J50" s="55">
        <f ca="1">AVERAGE(E50:OFFSET(E50,$J$3-1,0))</f>
        <v>14.138799999999998</v>
      </c>
      <c r="K50" s="55">
        <f ca="1">AVERAGE(E50:OFFSET(E50,$K$3-1,0))</f>
        <v>14.562600000000002</v>
      </c>
      <c r="M50" s="58">
        <f t="shared" ca="1" si="1"/>
        <v>0</v>
      </c>
      <c r="N50" s="58">
        <f t="shared" ca="1" si="2"/>
        <v>0</v>
      </c>
      <c r="O50" s="58">
        <f t="shared" ca="1" si="3"/>
        <v>0</v>
      </c>
      <c r="P50" s="58">
        <f t="shared" ca="1" si="4"/>
        <v>53</v>
      </c>
      <c r="R50" s="56">
        <f t="shared" ca="1" si="5"/>
        <v>0</v>
      </c>
      <c r="S50" s="55">
        <f t="shared" ca="1" si="6"/>
        <v>0</v>
      </c>
      <c r="T50" s="55">
        <f t="shared" ca="1" si="7"/>
        <v>0</v>
      </c>
      <c r="U50" s="56">
        <f t="shared" ca="1" si="19"/>
        <v>0</v>
      </c>
      <c r="V50" s="55">
        <f t="shared" ca="1" si="20"/>
        <v>5338.5471659038567</v>
      </c>
      <c r="W50" s="55">
        <f t="shared" ca="1" si="8"/>
        <v>0</v>
      </c>
      <c r="X50" s="55">
        <f ca="1">V50-MAX(V50:$V$258)</f>
        <v>-150.63784941959238</v>
      </c>
      <c r="Y50" s="56">
        <f ca="1">(V50-MAX(V50:$V$258))/MAX(V50:$V$258)</f>
        <v>-2.7442662070794873E-2</v>
      </c>
      <c r="Z50" s="56"/>
      <c r="AA50" s="17"/>
      <c r="AB50" s="55">
        <f ca="1">E50*(2/($AB$3+1))+IF(AB51=0,AVERAGE(E51:OFFSET(E51,$AB$3-1,0))*(1-(2/($AB$3+1))),AB51*(1-(2/($AB$3+1))))</f>
        <v>14.146526152785647</v>
      </c>
      <c r="AC50" s="59">
        <f ca="1">E50*(2/($AC$3+1))+IF(AC51=0,AVERAGE(E51:OFFSET(E51,$AC$3-1,0))*(1-(2/($AC$3+1))),AC51*(1-(2/($AC$3+1))))</f>
        <v>14.366832021083487</v>
      </c>
      <c r="AE50" s="58">
        <f t="shared" ca="1" si="21"/>
        <v>0</v>
      </c>
      <c r="AF50" s="58">
        <f t="shared" ca="1" si="9"/>
        <v>0</v>
      </c>
      <c r="AG50" s="58">
        <f t="shared" ca="1" si="10"/>
        <v>0</v>
      </c>
      <c r="AH50" s="58">
        <f t="shared" ca="1" si="11"/>
        <v>54</v>
      </c>
      <c r="AJ50" s="56">
        <f t="shared" ca="1" si="12"/>
        <v>0</v>
      </c>
      <c r="AK50" s="55">
        <f t="shared" ca="1" si="13"/>
        <v>0</v>
      </c>
      <c r="AL50" s="55">
        <f t="shared" ca="1" si="14"/>
        <v>0</v>
      </c>
      <c r="AM50" s="56">
        <f t="shared" ca="1" si="22"/>
        <v>0</v>
      </c>
      <c r="AN50" s="55">
        <f t="shared" ca="1" si="23"/>
        <v>5317.4379743723721</v>
      </c>
      <c r="AO50" s="55">
        <f t="shared" ca="1" si="24"/>
        <v>0</v>
      </c>
      <c r="AP50" s="55">
        <f ca="1">AN50-MAX(AN50:$AN$258)</f>
        <v>-168.26298925833726</v>
      </c>
      <c r="AQ50" s="56">
        <f ca="1">(AN50-MAX(AN50:$AN$258))/MAX(AN50:$AN$258)</f>
        <v>-3.0673015239783039E-2</v>
      </c>
      <c r="AS50" s="55">
        <f t="shared" si="25"/>
        <v>-6.7999999999999616E-2</v>
      </c>
      <c r="AT50" s="55">
        <f t="shared" si="26"/>
        <v>0</v>
      </c>
      <c r="AU50" s="55">
        <f t="shared" si="27"/>
        <v>6.7999999999999616E-2</v>
      </c>
      <c r="AV50" s="55">
        <f ca="1">IF(AV51=0,AVERAGE(AT50:OFFSET(AT50,$AY$3-1,0)),(AV51*($AY$3-1)+AT50)/$AY$3)</f>
        <v>7.43265271105817E-2</v>
      </c>
      <c r="AW50" s="55">
        <f ca="1">IF(AW51=0,AVERAGE(AU50:OFFSET(AU50,$AY$3-1,0)),(AW51*($AY$3-1)+AU50)/$AY$3)</f>
        <v>9.1350942771438265E-2</v>
      </c>
      <c r="AX50" s="55">
        <f t="shared" ca="1" si="28"/>
        <v>0.81363721988669602</v>
      </c>
      <c r="AY50" s="55">
        <f t="shared" ca="1" si="29"/>
        <v>44.86218142002658</v>
      </c>
      <c r="BA50" s="58">
        <f t="shared" ca="1" si="30"/>
        <v>0</v>
      </c>
      <c r="BB50" s="58">
        <f t="shared" ca="1" si="31"/>
        <v>0</v>
      </c>
      <c r="BC50" s="58">
        <f t="shared" ca="1" si="37"/>
        <v>0</v>
      </c>
      <c r="BD50" s="58">
        <f t="shared" ca="1" si="15"/>
        <v>91</v>
      </c>
      <c r="BF50" s="56">
        <f t="shared" ca="1" si="16"/>
        <v>0</v>
      </c>
      <c r="BG50" s="75">
        <f t="shared" ca="1" si="32"/>
        <v>0</v>
      </c>
      <c r="BH50" s="55">
        <f t="shared" ca="1" si="38"/>
        <v>0</v>
      </c>
      <c r="BI50" s="56">
        <f t="shared" ca="1" si="17"/>
        <v>0</v>
      </c>
      <c r="BJ50" s="55">
        <f t="shared" ca="1" si="39"/>
        <v>5214.3838519000574</v>
      </c>
      <c r="BK50" s="76">
        <f t="shared" ca="1" si="40"/>
        <v>0</v>
      </c>
      <c r="BL50" s="55">
        <f ca="1">BJ50-MAX(BJ50:$BJ$258)</f>
        <v>-271.31711173065196</v>
      </c>
      <c r="BM50" s="56">
        <f ca="1">(BJ50-MAX(BJ50:$BJ$258))/MAX(BJ50:$BJ$258)</f>
        <v>-4.9458968603910344E-2</v>
      </c>
      <c r="BN50" s="17"/>
      <c r="BO50" s="55">
        <f t="shared" ca="1" si="33"/>
        <v>-3.3638725557226801</v>
      </c>
      <c r="BQ50" s="58">
        <f t="shared" ca="1" si="41"/>
        <v>0</v>
      </c>
      <c r="BR50" s="58">
        <f t="shared" ca="1" si="34"/>
        <v>0</v>
      </c>
      <c r="BS50" s="58">
        <f t="shared" ca="1" si="42"/>
        <v>0</v>
      </c>
      <c r="BT50" s="58">
        <f t="shared" ca="1" si="18"/>
        <v>54</v>
      </c>
      <c r="BV50" s="56">
        <f t="shared" ca="1" si="35"/>
        <v>0</v>
      </c>
      <c r="BW50" s="76">
        <f t="shared" ca="1" si="43"/>
        <v>0</v>
      </c>
      <c r="BX50" s="55">
        <f t="shared" ca="1" si="44"/>
        <v>0</v>
      </c>
      <c r="BY50" s="56">
        <f t="shared" ca="1" si="46"/>
        <v>0</v>
      </c>
      <c r="BZ50" s="55">
        <f t="shared" ca="1" si="47"/>
        <v>5432.1244148410624</v>
      </c>
      <c r="CA50" s="76">
        <f t="shared" ca="1" si="36"/>
        <v>0</v>
      </c>
      <c r="CB50" s="55">
        <f ca="1">BZ50-MAX($BZ50:BZ$258)</f>
        <v>-93.025863091265819</v>
      </c>
      <c r="CC50" s="56">
        <f ca="1">(BZ50-MAX($BZ50:BZ$258))/MAX($BZ50:BZ$258)</f>
        <v>-1.6836802333289439E-2</v>
      </c>
    </row>
    <row r="51" spans="1:81" s="58" customFormat="1" x14ac:dyDescent="0.25">
      <c r="A51" s="54">
        <v>44538</v>
      </c>
      <c r="B51" s="55">
        <v>14.332000000000001</v>
      </c>
      <c r="C51" s="55">
        <v>14.35</v>
      </c>
      <c r="D51" s="55">
        <v>14.055999999999999</v>
      </c>
      <c r="E51" s="55">
        <v>14.202</v>
      </c>
      <c r="F51" s="56">
        <f t="shared" si="0"/>
        <v>-9.7615395342351974E-3</v>
      </c>
      <c r="G51" s="57"/>
      <c r="H51" s="56"/>
      <c r="I51" s="17"/>
      <c r="J51" s="55">
        <f ca="1">AVERAGE(E51:OFFSET(E51,$J$3-1,0))</f>
        <v>14.1084</v>
      </c>
      <c r="K51" s="55">
        <f ca="1">AVERAGE(E51:OFFSET(E51,$K$3-1,0))</f>
        <v>14.584000000000003</v>
      </c>
      <c r="M51" s="58">
        <f t="shared" ca="1" si="1"/>
        <v>0</v>
      </c>
      <c r="N51" s="58">
        <f t="shared" ca="1" si="2"/>
        <v>0</v>
      </c>
      <c r="O51" s="58">
        <f t="shared" ca="1" si="3"/>
        <v>0</v>
      </c>
      <c r="P51" s="58">
        <f t="shared" ca="1" si="4"/>
        <v>52</v>
      </c>
      <c r="R51" s="56">
        <f t="shared" ca="1" si="5"/>
        <v>0</v>
      </c>
      <c r="S51" s="55">
        <f t="shared" ca="1" si="6"/>
        <v>0</v>
      </c>
      <c r="T51" s="55">
        <f t="shared" ca="1" si="7"/>
        <v>0</v>
      </c>
      <c r="U51" s="56">
        <f t="shared" ca="1" si="19"/>
        <v>0</v>
      </c>
      <c r="V51" s="55">
        <f t="shared" ca="1" si="20"/>
        <v>5338.5471659038567</v>
      </c>
      <c r="W51" s="55">
        <f t="shared" ca="1" si="8"/>
        <v>0</v>
      </c>
      <c r="X51" s="55">
        <f ca="1">V51-MAX(V51:$V$258)</f>
        <v>-150.63784941959238</v>
      </c>
      <c r="Y51" s="56">
        <f ca="1">(V51-MAX(V51:$V$258))/MAX(V51:$V$258)</f>
        <v>-2.7442662070794873E-2</v>
      </c>
      <c r="Z51" s="56"/>
      <c r="AA51" s="17"/>
      <c r="AB51" s="55">
        <f ca="1">E51*(2/($AB$3+1))+IF(AB52=0,AVERAGE(E52:OFFSET(E52,$AB$3-1,0))*(1-(2/($AB$3+1))),AB52*(1-(2/($AB$3+1))))</f>
        <v>14.15278922917847</v>
      </c>
      <c r="AC51" s="59">
        <f ca="1">E51*(2/($AC$3+1))+IF(AC52=0,AVERAGE(E52:OFFSET(E52,$AC$3-1,0))*(1-(2/($AC$3+1))),AC52*(1-(2/($AC$3+1))))</f>
        <v>14.382889401847866</v>
      </c>
      <c r="AE51" s="58">
        <f t="shared" ca="1" si="21"/>
        <v>0</v>
      </c>
      <c r="AF51" s="58">
        <f t="shared" ca="1" si="9"/>
        <v>0</v>
      </c>
      <c r="AG51" s="58">
        <f t="shared" ca="1" si="10"/>
        <v>0</v>
      </c>
      <c r="AH51" s="58">
        <f t="shared" ca="1" si="11"/>
        <v>53</v>
      </c>
      <c r="AJ51" s="56">
        <f t="shared" ca="1" si="12"/>
        <v>0</v>
      </c>
      <c r="AK51" s="55">
        <f t="shared" ca="1" si="13"/>
        <v>0</v>
      </c>
      <c r="AL51" s="55">
        <f t="shared" ca="1" si="14"/>
        <v>0</v>
      </c>
      <c r="AM51" s="56">
        <f t="shared" ca="1" si="22"/>
        <v>0</v>
      </c>
      <c r="AN51" s="55">
        <f t="shared" ca="1" si="23"/>
        <v>5317.4379743723721</v>
      </c>
      <c r="AO51" s="55">
        <f t="shared" ca="1" si="24"/>
        <v>0</v>
      </c>
      <c r="AP51" s="55">
        <f ca="1">AN51-MAX(AN51:$AN$258)</f>
        <v>-168.26298925833726</v>
      </c>
      <c r="AQ51" s="56">
        <f ca="1">(AN51-MAX(AN51:$AN$258))/MAX(AN51:$AN$258)</f>
        <v>-3.0673015239783039E-2</v>
      </c>
      <c r="AS51" s="55">
        <f t="shared" si="25"/>
        <v>-0.14000000000000057</v>
      </c>
      <c r="AT51" s="55">
        <f t="shared" si="26"/>
        <v>0</v>
      </c>
      <c r="AU51" s="55">
        <f t="shared" si="27"/>
        <v>0.14000000000000057</v>
      </c>
      <c r="AV51" s="55">
        <f ca="1">IF(AV52=0,AVERAGE(AT51:OFFSET(AT51,$AY$3-1,0)),(AV52*($AY$3-1)+AT51)/$AY$3)</f>
        <v>8.0043952272934135E-2</v>
      </c>
      <c r="AW51" s="55">
        <f ca="1">IF(AW52=0,AVERAGE(AU51:OFFSET(AU51,$AY$3-1,0)),(AW52*($AY$3-1)+AU51)/$AY$3)</f>
        <v>9.3147169138472E-2</v>
      </c>
      <c r="AX51" s="55">
        <f t="shared" ca="1" si="28"/>
        <v>0.85932780366026251</v>
      </c>
      <c r="AY51" s="55">
        <f t="shared" ca="1" si="29"/>
        <v>46.217122229259118</v>
      </c>
      <c r="BA51" s="58">
        <f t="shared" ca="1" si="30"/>
        <v>0</v>
      </c>
      <c r="BB51" s="58">
        <f t="shared" ca="1" si="31"/>
        <v>0</v>
      </c>
      <c r="BC51" s="58">
        <f t="shared" ca="1" si="37"/>
        <v>0</v>
      </c>
      <c r="BD51" s="58">
        <f t="shared" ca="1" si="15"/>
        <v>90</v>
      </c>
      <c r="BF51" s="56">
        <f t="shared" ca="1" si="16"/>
        <v>0</v>
      </c>
      <c r="BG51" s="75">
        <f t="shared" ca="1" si="32"/>
        <v>0</v>
      </c>
      <c r="BH51" s="55">
        <f t="shared" ca="1" si="38"/>
        <v>0</v>
      </c>
      <c r="BI51" s="56">
        <f t="shared" ca="1" si="17"/>
        <v>0</v>
      </c>
      <c r="BJ51" s="55">
        <f t="shared" ca="1" si="39"/>
        <v>5214.3838519000574</v>
      </c>
      <c r="BK51" s="76">
        <f t="shared" ca="1" si="40"/>
        <v>0</v>
      </c>
      <c r="BL51" s="55">
        <f ca="1">BJ51-MAX(BJ51:$BJ$258)</f>
        <v>-271.31711173065196</v>
      </c>
      <c r="BM51" s="56">
        <f ca="1">(BJ51-MAX(BJ51:$BJ$258))/MAX(BJ51:$BJ$258)</f>
        <v>-4.9458968603910344E-2</v>
      </c>
      <c r="BN51" s="17"/>
      <c r="BO51" s="55">
        <f t="shared" ca="1" si="33"/>
        <v>-3.2033805888767808</v>
      </c>
      <c r="BQ51" s="58">
        <f t="shared" ca="1" si="41"/>
        <v>0</v>
      </c>
      <c r="BR51" s="58">
        <f t="shared" ca="1" si="34"/>
        <v>0</v>
      </c>
      <c r="BS51" s="58">
        <f t="shared" ca="1" si="42"/>
        <v>0</v>
      </c>
      <c r="BT51" s="58">
        <f t="shared" ca="1" si="18"/>
        <v>53</v>
      </c>
      <c r="BV51" s="56">
        <f t="shared" ca="1" si="35"/>
        <v>0</v>
      </c>
      <c r="BW51" s="76">
        <f t="shared" ca="1" si="43"/>
        <v>0</v>
      </c>
      <c r="BX51" s="55">
        <f t="shared" ca="1" si="44"/>
        <v>0</v>
      </c>
      <c r="BY51" s="56">
        <f t="shared" ca="1" si="46"/>
        <v>0</v>
      </c>
      <c r="BZ51" s="55">
        <f t="shared" ca="1" si="47"/>
        <v>5432.1244148410624</v>
      </c>
      <c r="CA51" s="76">
        <f t="shared" ca="1" si="36"/>
        <v>0</v>
      </c>
      <c r="CB51" s="55">
        <f ca="1">BZ51-MAX($BZ51:BZ$258)</f>
        <v>-93.025863091265819</v>
      </c>
      <c r="CC51" s="56">
        <f ca="1">(BZ51-MAX($BZ51:BZ$258))/MAX($BZ51:BZ$258)</f>
        <v>-1.6836802333289439E-2</v>
      </c>
    </row>
    <row r="52" spans="1:81" s="58" customFormat="1" x14ac:dyDescent="0.25">
      <c r="A52" s="54">
        <v>44537</v>
      </c>
      <c r="B52" s="55">
        <v>14.252000000000001</v>
      </c>
      <c r="C52" s="55">
        <v>14.382</v>
      </c>
      <c r="D52" s="55">
        <v>14.236000000000001</v>
      </c>
      <c r="E52" s="55">
        <v>14.342000000000001</v>
      </c>
      <c r="F52" s="56">
        <f t="shared" si="0"/>
        <v>1.3998868778280604E-2</v>
      </c>
      <c r="G52" s="57"/>
      <c r="H52" s="56"/>
      <c r="I52" s="17"/>
      <c r="J52" s="55">
        <f ca="1">AVERAGE(E52:OFFSET(E52,$J$3-1,0))</f>
        <v>14.073600000000003</v>
      </c>
      <c r="K52" s="55">
        <f ca="1">AVERAGE(E52:OFFSET(E52,$K$3-1,0))</f>
        <v>14.604200000000004</v>
      </c>
      <c r="M52" s="58">
        <f t="shared" ca="1" si="1"/>
        <v>0</v>
      </c>
      <c r="N52" s="58">
        <f t="shared" ca="1" si="2"/>
        <v>0</v>
      </c>
      <c r="O52" s="58">
        <f t="shared" ca="1" si="3"/>
        <v>0</v>
      </c>
      <c r="P52" s="58">
        <f t="shared" ca="1" si="4"/>
        <v>51</v>
      </c>
      <c r="R52" s="56">
        <f t="shared" ca="1" si="5"/>
        <v>0</v>
      </c>
      <c r="S52" s="55">
        <f t="shared" ca="1" si="6"/>
        <v>0</v>
      </c>
      <c r="T52" s="55">
        <f t="shared" ca="1" si="7"/>
        <v>0</v>
      </c>
      <c r="U52" s="56">
        <f t="shared" ca="1" si="19"/>
        <v>0</v>
      </c>
      <c r="V52" s="55">
        <f t="shared" ca="1" si="20"/>
        <v>5338.5471659038567</v>
      </c>
      <c r="W52" s="55">
        <f t="shared" ca="1" si="8"/>
        <v>0</v>
      </c>
      <c r="X52" s="55">
        <f ca="1">V52-MAX(V52:$V$258)</f>
        <v>-150.63784941959238</v>
      </c>
      <c r="Y52" s="56">
        <f ca="1">(V52-MAX(V52:$V$258))/MAX(V52:$V$258)</f>
        <v>-2.7442662070794873E-2</v>
      </c>
      <c r="Z52" s="56"/>
      <c r="AA52" s="17"/>
      <c r="AB52" s="55">
        <f ca="1">E52*(2/($AB$3+1))+IF(AB53=0,AVERAGE(E53:OFFSET(E53,$AB$3-1,0))*(1-(2/($AB$3+1))),AB53*(1-(2/($AB$3+1))))</f>
        <v>14.128183843767705</v>
      </c>
      <c r="AC52" s="59">
        <f ca="1">E52*(2/($AC$3+1))+IF(AC53=0,AVERAGE(E53:OFFSET(E53,$AC$3-1,0))*(1-(2/($AC$3+1))),AC53*(1-(2/($AC$3+1))))</f>
        <v>14.395364533009786</v>
      </c>
      <c r="AE52" s="58">
        <f t="shared" ca="1" si="21"/>
        <v>0</v>
      </c>
      <c r="AF52" s="58">
        <f t="shared" ca="1" si="9"/>
        <v>0</v>
      </c>
      <c r="AG52" s="58">
        <f t="shared" ca="1" si="10"/>
        <v>0</v>
      </c>
      <c r="AH52" s="58">
        <f t="shared" ca="1" si="11"/>
        <v>52</v>
      </c>
      <c r="AJ52" s="56">
        <f t="shared" ca="1" si="12"/>
        <v>0</v>
      </c>
      <c r="AK52" s="55">
        <f t="shared" ca="1" si="13"/>
        <v>0</v>
      </c>
      <c r="AL52" s="55">
        <f t="shared" ca="1" si="14"/>
        <v>0</v>
      </c>
      <c r="AM52" s="56">
        <f t="shared" ca="1" si="22"/>
        <v>0</v>
      </c>
      <c r="AN52" s="55">
        <f t="shared" ca="1" si="23"/>
        <v>5317.4379743723721</v>
      </c>
      <c r="AO52" s="55">
        <f t="shared" ca="1" si="24"/>
        <v>0</v>
      </c>
      <c r="AP52" s="55">
        <f ca="1">AN52-MAX(AN52:$AN$258)</f>
        <v>-168.26298925833726</v>
      </c>
      <c r="AQ52" s="56">
        <f ca="1">(AN52-MAX(AN52:$AN$258))/MAX(AN52:$AN$258)</f>
        <v>-3.0673015239783039E-2</v>
      </c>
      <c r="AS52" s="55">
        <f t="shared" si="25"/>
        <v>0.1980000000000004</v>
      </c>
      <c r="AT52" s="55">
        <f t="shared" si="26"/>
        <v>0.1980000000000004</v>
      </c>
      <c r="AU52" s="55">
        <f t="shared" si="27"/>
        <v>0</v>
      </c>
      <c r="AV52" s="55">
        <f ca="1">IF(AV53=0,AVERAGE(AT52:OFFSET(AT52,$AY$3-1,0)),(AV53*($AY$3-1)+AT52)/$AY$3)</f>
        <v>8.6201179370852143E-2</v>
      </c>
      <c r="AW52" s="55">
        <f ca="1">IF(AW53=0,AVERAGE(AU52:OFFSET(AU52,$AY$3-1,0)),(AW53*($AY$3-1)+AU52)/$AY$3)</f>
        <v>8.9543105226046735E-2</v>
      </c>
      <c r="AX52" s="55">
        <f t="shared" ca="1" si="28"/>
        <v>0.96267802142043124</v>
      </c>
      <c r="AY52" s="55">
        <f t="shared" ca="1" si="29"/>
        <v>49.049207812686511</v>
      </c>
      <c r="BA52" s="58">
        <f t="shared" ca="1" si="30"/>
        <v>0</v>
      </c>
      <c r="BB52" s="58">
        <f t="shared" ca="1" si="31"/>
        <v>0</v>
      </c>
      <c r="BC52" s="58">
        <f t="shared" ca="1" si="37"/>
        <v>0</v>
      </c>
      <c r="BD52" s="58">
        <f t="shared" ca="1" si="15"/>
        <v>89</v>
      </c>
      <c r="BF52" s="56">
        <f t="shared" ca="1" si="16"/>
        <v>0</v>
      </c>
      <c r="BG52" s="75">
        <f t="shared" ca="1" si="32"/>
        <v>0</v>
      </c>
      <c r="BH52" s="55">
        <f t="shared" ca="1" si="38"/>
        <v>0</v>
      </c>
      <c r="BI52" s="56">
        <f t="shared" ca="1" si="17"/>
        <v>0</v>
      </c>
      <c r="BJ52" s="55">
        <f t="shared" ca="1" si="39"/>
        <v>5214.3838519000574</v>
      </c>
      <c r="BK52" s="76">
        <f t="shared" ca="1" si="40"/>
        <v>0</v>
      </c>
      <c r="BL52" s="55">
        <f ca="1">BJ52-MAX(BJ52:$BJ$258)</f>
        <v>-271.31711173065196</v>
      </c>
      <c r="BM52" s="56">
        <f ca="1">(BJ52-MAX(BJ52:$BJ$258))/MAX(BJ52:$BJ$258)</f>
        <v>-4.9458968603910344E-2</v>
      </c>
      <c r="BN52" s="17"/>
      <c r="BO52" s="55">
        <f t="shared" ca="1" si="33"/>
        <v>-1.0077305356156807</v>
      </c>
      <c r="BQ52" s="58">
        <f t="shared" ca="1" si="41"/>
        <v>0</v>
      </c>
      <c r="BR52" s="58">
        <f t="shared" ca="1" si="34"/>
        <v>0</v>
      </c>
      <c r="BS52" s="58">
        <f t="shared" ca="1" si="42"/>
        <v>0</v>
      </c>
      <c r="BT52" s="58">
        <f t="shared" ca="1" si="18"/>
        <v>52</v>
      </c>
      <c r="BV52" s="56">
        <f t="shared" ca="1" si="35"/>
        <v>0</v>
      </c>
      <c r="BW52" s="76">
        <f t="shared" ca="1" si="43"/>
        <v>0</v>
      </c>
      <c r="BX52" s="55">
        <f t="shared" ca="1" si="44"/>
        <v>0</v>
      </c>
      <c r="BY52" s="56">
        <f t="shared" ca="1" si="46"/>
        <v>0</v>
      </c>
      <c r="BZ52" s="55">
        <f t="shared" ca="1" si="47"/>
        <v>5432.1244148410624</v>
      </c>
      <c r="CA52" s="76">
        <f t="shared" ca="1" si="36"/>
        <v>0</v>
      </c>
      <c r="CB52" s="55">
        <f ca="1">BZ52-MAX($BZ52:BZ$258)</f>
        <v>-93.025863091265819</v>
      </c>
      <c r="CC52" s="56">
        <f ca="1">(BZ52-MAX($BZ52:BZ$258))/MAX($BZ52:BZ$258)</f>
        <v>-1.6836802333289439E-2</v>
      </c>
    </row>
    <row r="53" spans="1:81" s="58" customFormat="1" x14ac:dyDescent="0.25">
      <c r="A53" s="54">
        <v>44536</v>
      </c>
      <c r="B53" s="55">
        <v>13.978</v>
      </c>
      <c r="C53" s="55">
        <v>14.162000000000001</v>
      </c>
      <c r="D53" s="55">
        <v>13.944000000000001</v>
      </c>
      <c r="E53" s="55">
        <v>14.144</v>
      </c>
      <c r="F53" s="56">
        <f t="shared" si="0"/>
        <v>1.9607843137254832E-2</v>
      </c>
      <c r="G53" s="57"/>
      <c r="H53" s="56"/>
      <c r="I53" s="17"/>
      <c r="J53" s="55">
        <f ca="1">AVERAGE(E53:OFFSET(E53,$J$3-1,0))</f>
        <v>13.949199999999999</v>
      </c>
      <c r="K53" s="55">
        <f ca="1">AVERAGE(E53:OFFSET(E53,$K$3-1,0))</f>
        <v>14.625733333333335</v>
      </c>
      <c r="M53" s="58">
        <f t="shared" ca="1" si="1"/>
        <v>0</v>
      </c>
      <c r="N53" s="58">
        <f t="shared" ca="1" si="2"/>
        <v>0</v>
      </c>
      <c r="O53" s="58">
        <f t="shared" ca="1" si="3"/>
        <v>0</v>
      </c>
      <c r="P53" s="58">
        <f t="shared" ca="1" si="4"/>
        <v>50</v>
      </c>
      <c r="R53" s="56">
        <f t="shared" ca="1" si="5"/>
        <v>0</v>
      </c>
      <c r="S53" s="55">
        <f t="shared" ca="1" si="6"/>
        <v>0</v>
      </c>
      <c r="T53" s="55">
        <f t="shared" ca="1" si="7"/>
        <v>0</v>
      </c>
      <c r="U53" s="56">
        <f t="shared" ca="1" si="19"/>
        <v>0</v>
      </c>
      <c r="V53" s="55">
        <f t="shared" ca="1" si="20"/>
        <v>5338.5471659038567</v>
      </c>
      <c r="W53" s="55">
        <f t="shared" ca="1" si="8"/>
        <v>0</v>
      </c>
      <c r="X53" s="55">
        <f ca="1">V53-MAX(V53:$V$258)</f>
        <v>-150.63784941959238</v>
      </c>
      <c r="Y53" s="56">
        <f ca="1">(V53-MAX(V53:$V$258))/MAX(V53:$V$258)</f>
        <v>-2.7442662070794873E-2</v>
      </c>
      <c r="Z53" s="56"/>
      <c r="AA53" s="17"/>
      <c r="AB53" s="55">
        <f ca="1">E53*(2/($AB$3+1))+IF(AB54=0,AVERAGE(E54:OFFSET(E54,$AB$3-1,0))*(1-(2/($AB$3+1))),AB54*(1-(2/($AB$3+1))))</f>
        <v>14.021275765651556</v>
      </c>
      <c r="AC53" s="59">
        <f ca="1">E53*(2/($AC$3+1))+IF(AC54=0,AVERAGE(E54:OFFSET(E54,$AC$3-1,0))*(1-(2/($AC$3+1))),AC54*(1-(2/($AC$3+1))))</f>
        <v>14.399044845631149</v>
      </c>
      <c r="AE53" s="58">
        <f t="shared" ca="1" si="21"/>
        <v>0</v>
      </c>
      <c r="AF53" s="58">
        <f t="shared" ca="1" si="9"/>
        <v>0</v>
      </c>
      <c r="AG53" s="58">
        <f t="shared" ca="1" si="10"/>
        <v>0</v>
      </c>
      <c r="AH53" s="58">
        <f t="shared" ca="1" si="11"/>
        <v>51</v>
      </c>
      <c r="AJ53" s="56">
        <f t="shared" ca="1" si="12"/>
        <v>0</v>
      </c>
      <c r="AK53" s="55">
        <f t="shared" ca="1" si="13"/>
        <v>0</v>
      </c>
      <c r="AL53" s="55">
        <f t="shared" ca="1" si="14"/>
        <v>0</v>
      </c>
      <c r="AM53" s="56">
        <f t="shared" ca="1" si="22"/>
        <v>0</v>
      </c>
      <c r="AN53" s="55">
        <f t="shared" ca="1" si="23"/>
        <v>5317.4379743723721</v>
      </c>
      <c r="AO53" s="55">
        <f t="shared" ca="1" si="24"/>
        <v>0</v>
      </c>
      <c r="AP53" s="55">
        <f ca="1">AN53-MAX(AN53:$AN$258)</f>
        <v>-168.26298925833726</v>
      </c>
      <c r="AQ53" s="56">
        <f ca="1">(AN53-MAX(AN53:$AN$258))/MAX(AN53:$AN$258)</f>
        <v>-3.0673015239783039E-2</v>
      </c>
      <c r="AS53" s="55">
        <f t="shared" si="25"/>
        <v>0.27200000000000024</v>
      </c>
      <c r="AT53" s="55">
        <f t="shared" si="26"/>
        <v>0.27200000000000024</v>
      </c>
      <c r="AU53" s="55">
        <f t="shared" si="27"/>
        <v>0</v>
      </c>
      <c r="AV53" s="55">
        <f ca="1">IF(AV54=0,AVERAGE(AT53:OFFSET(AT53,$AY$3-1,0)),(AV54*($AY$3-1)+AT53)/$AY$3)</f>
        <v>7.7601270091686894E-2</v>
      </c>
      <c r="AW53" s="55">
        <f ca="1">IF(AW54=0,AVERAGE(AU53:OFFSET(AU53,$AY$3-1,0)),(AW54*($AY$3-1)+AU53)/$AY$3)</f>
        <v>9.6431036397281109E-2</v>
      </c>
      <c r="AX53" s="55">
        <f t="shared" ca="1" si="28"/>
        <v>0.80473334095447802</v>
      </c>
      <c r="AY53" s="55">
        <f t="shared" ca="1" si="29"/>
        <v>44.5901520569723</v>
      </c>
      <c r="BA53" s="58">
        <f t="shared" ca="1" si="30"/>
        <v>0</v>
      </c>
      <c r="BB53" s="58">
        <f t="shared" ca="1" si="31"/>
        <v>0</v>
      </c>
      <c r="BC53" s="58">
        <f t="shared" ca="1" si="37"/>
        <v>0</v>
      </c>
      <c r="BD53" s="58">
        <f t="shared" ca="1" si="15"/>
        <v>88</v>
      </c>
      <c r="BF53" s="56">
        <f t="shared" ca="1" si="16"/>
        <v>0</v>
      </c>
      <c r="BG53" s="75">
        <f t="shared" ca="1" si="32"/>
        <v>0</v>
      </c>
      <c r="BH53" s="55">
        <f t="shared" ca="1" si="38"/>
        <v>0</v>
      </c>
      <c r="BI53" s="56">
        <f t="shared" ca="1" si="17"/>
        <v>0</v>
      </c>
      <c r="BJ53" s="55">
        <f t="shared" ca="1" si="39"/>
        <v>5214.3838519000574</v>
      </c>
      <c r="BK53" s="76">
        <f t="shared" ca="1" si="40"/>
        <v>0</v>
      </c>
      <c r="BL53" s="55">
        <f ca="1">BJ53-MAX(BJ53:$BJ$258)</f>
        <v>-271.31711173065196</v>
      </c>
      <c r="BM53" s="56">
        <f ca="1">(BJ53-MAX(BJ53:$BJ$258))/MAX(BJ53:$BJ$258)</f>
        <v>-4.9458968603910344E-2</v>
      </c>
      <c r="BN53" s="17"/>
      <c r="BO53" s="55">
        <f t="shared" ca="1" si="33"/>
        <v>-4.6386192017260015</v>
      </c>
      <c r="BQ53" s="58">
        <f t="shared" ca="1" si="41"/>
        <v>0</v>
      </c>
      <c r="BR53" s="58">
        <f t="shared" ca="1" si="34"/>
        <v>0</v>
      </c>
      <c r="BS53" s="58">
        <f t="shared" ca="1" si="42"/>
        <v>0</v>
      </c>
      <c r="BT53" s="58">
        <f t="shared" ca="1" si="18"/>
        <v>51</v>
      </c>
      <c r="BV53" s="56">
        <f t="shared" ca="1" si="35"/>
        <v>0</v>
      </c>
      <c r="BW53" s="76">
        <f t="shared" ca="1" si="43"/>
        <v>0</v>
      </c>
      <c r="BX53" s="55">
        <f t="shared" ca="1" si="44"/>
        <v>0</v>
      </c>
      <c r="BY53" s="56">
        <f t="shared" ca="1" si="46"/>
        <v>0</v>
      </c>
      <c r="BZ53" s="55">
        <f t="shared" ca="1" si="47"/>
        <v>5432.1244148410624</v>
      </c>
      <c r="CA53" s="76">
        <f t="shared" ca="1" si="36"/>
        <v>0</v>
      </c>
      <c r="CB53" s="55">
        <f ca="1">BZ53-MAX($BZ53:BZ$258)</f>
        <v>-93.025863091265819</v>
      </c>
      <c r="CC53" s="56">
        <f ca="1">(BZ53-MAX($BZ53:BZ$258))/MAX($BZ53:BZ$258)</f>
        <v>-1.6836802333289439E-2</v>
      </c>
    </row>
    <row r="54" spans="1:81" s="58" customFormat="1" x14ac:dyDescent="0.25">
      <c r="A54" s="54">
        <v>44533</v>
      </c>
      <c r="B54" s="55">
        <v>14.11</v>
      </c>
      <c r="C54" s="55">
        <v>14.116</v>
      </c>
      <c r="D54" s="55">
        <v>13.824</v>
      </c>
      <c r="E54" s="55">
        <v>13.872</v>
      </c>
      <c r="F54" s="56">
        <f t="shared" si="0"/>
        <v>-7.8672579030181211E-3</v>
      </c>
      <c r="G54" s="57"/>
      <c r="H54" s="56"/>
      <c r="I54" s="17"/>
      <c r="J54" s="55">
        <f ca="1">AVERAGE(E54:OFFSET(E54,$J$3-1,0))</f>
        <v>13.880799999999999</v>
      </c>
      <c r="K54" s="55">
        <f ca="1">AVERAGE(E54:OFFSET(E54,$K$3-1,0))</f>
        <v>14.651400000000001</v>
      </c>
      <c r="M54" s="58">
        <f t="shared" ca="1" si="1"/>
        <v>0</v>
      </c>
      <c r="N54" s="58">
        <f t="shared" ca="1" si="2"/>
        <v>0</v>
      </c>
      <c r="O54" s="58">
        <f t="shared" ca="1" si="3"/>
        <v>0</v>
      </c>
      <c r="P54" s="58">
        <f t="shared" ca="1" si="4"/>
        <v>49</v>
      </c>
      <c r="R54" s="56">
        <f t="shared" ca="1" si="5"/>
        <v>0</v>
      </c>
      <c r="S54" s="55">
        <f t="shared" ca="1" si="6"/>
        <v>0</v>
      </c>
      <c r="T54" s="55">
        <f t="shared" ca="1" si="7"/>
        <v>0</v>
      </c>
      <c r="U54" s="56">
        <f t="shared" ca="1" si="19"/>
        <v>0</v>
      </c>
      <c r="V54" s="55">
        <f t="shared" ca="1" si="20"/>
        <v>5338.5471659038567</v>
      </c>
      <c r="W54" s="55">
        <f t="shared" ca="1" si="8"/>
        <v>0</v>
      </c>
      <c r="X54" s="55">
        <f ca="1">V54-MAX(V54:$V$258)</f>
        <v>-150.63784941959238</v>
      </c>
      <c r="Y54" s="56">
        <f ca="1">(V54-MAX(V54:$V$258))/MAX(V54:$V$258)</f>
        <v>-2.7442662070794873E-2</v>
      </c>
      <c r="Z54" s="56"/>
      <c r="AA54" s="17"/>
      <c r="AB54" s="55">
        <f ca="1">E54*(2/($AB$3+1))+IF(AB55=0,AVERAGE(E55:OFFSET(E55,$AB$3-1,0))*(1-(2/($AB$3+1))),AB55*(1-(2/($AB$3+1))))</f>
        <v>13.959913648477333</v>
      </c>
      <c r="AC54" s="59">
        <f ca="1">E54*(2/($AC$3+1))+IF(AC55=0,AVERAGE(E55:OFFSET(E55,$AC$3-1,0))*(1-(2/($AC$3+1))),AC55*(1-(2/($AC$3+1))))</f>
        <v>14.416634145329848</v>
      </c>
      <c r="AE54" s="58">
        <f t="shared" ca="1" si="21"/>
        <v>0</v>
      </c>
      <c r="AF54" s="58">
        <f t="shared" ca="1" si="9"/>
        <v>0</v>
      </c>
      <c r="AG54" s="58">
        <f t="shared" ca="1" si="10"/>
        <v>0</v>
      </c>
      <c r="AH54" s="58">
        <f t="shared" ca="1" si="11"/>
        <v>50</v>
      </c>
      <c r="AJ54" s="56">
        <f t="shared" ca="1" si="12"/>
        <v>0</v>
      </c>
      <c r="AK54" s="55">
        <f t="shared" ca="1" si="13"/>
        <v>0</v>
      </c>
      <c r="AL54" s="55">
        <f t="shared" ca="1" si="14"/>
        <v>0</v>
      </c>
      <c r="AM54" s="56">
        <f t="shared" ca="1" si="22"/>
        <v>0</v>
      </c>
      <c r="AN54" s="55">
        <f t="shared" ca="1" si="23"/>
        <v>5317.4379743723721</v>
      </c>
      <c r="AO54" s="55">
        <f t="shared" ca="1" si="24"/>
        <v>0</v>
      </c>
      <c r="AP54" s="55">
        <f ca="1">AN54-MAX(AN54:$AN$258)</f>
        <v>-168.26298925833726</v>
      </c>
      <c r="AQ54" s="56">
        <f ca="1">(AN54-MAX(AN54:$AN$258))/MAX(AN54:$AN$258)</f>
        <v>-3.0673015239783039E-2</v>
      </c>
      <c r="AS54" s="55">
        <f t="shared" si="25"/>
        <v>-0.10999999999999943</v>
      </c>
      <c r="AT54" s="55">
        <f t="shared" si="26"/>
        <v>0</v>
      </c>
      <c r="AU54" s="55">
        <f t="shared" si="27"/>
        <v>0.10999999999999943</v>
      </c>
      <c r="AV54" s="55">
        <f ca="1">IF(AV55=0,AVERAGE(AT54:OFFSET(AT54,$AY$3-1,0)),(AV55*($AY$3-1)+AT54)/$AY$3)</f>
        <v>6.2647521637201234E-2</v>
      </c>
      <c r="AW54" s="55">
        <f ca="1">IF(AW55=0,AVERAGE(AU54:OFFSET(AU54,$AY$3-1,0)),(AW55*($AY$3-1)+AU54)/$AY$3)</f>
        <v>0.10384880842784119</v>
      </c>
      <c r="AX54" s="55">
        <f t="shared" ca="1" si="28"/>
        <v>0.60325700973961138</v>
      </c>
      <c r="AY54" s="55">
        <f t="shared" ca="1" si="29"/>
        <v>37.626968481964582</v>
      </c>
      <c r="BA54" s="58">
        <f t="shared" ca="1" si="30"/>
        <v>0</v>
      </c>
      <c r="BB54" s="58">
        <f t="shared" ca="1" si="31"/>
        <v>0</v>
      </c>
      <c r="BC54" s="58">
        <f t="shared" ca="1" si="37"/>
        <v>0</v>
      </c>
      <c r="BD54" s="58">
        <f t="shared" ca="1" si="15"/>
        <v>87</v>
      </c>
      <c r="BF54" s="56">
        <f t="shared" ca="1" si="16"/>
        <v>0</v>
      </c>
      <c r="BG54" s="75">
        <f t="shared" ca="1" si="32"/>
        <v>0</v>
      </c>
      <c r="BH54" s="55">
        <f t="shared" ca="1" si="38"/>
        <v>0</v>
      </c>
      <c r="BI54" s="56">
        <f t="shared" ca="1" si="17"/>
        <v>0</v>
      </c>
      <c r="BJ54" s="55">
        <f t="shared" ca="1" si="39"/>
        <v>5214.3838519000574</v>
      </c>
      <c r="BK54" s="76">
        <f t="shared" ca="1" si="40"/>
        <v>0</v>
      </c>
      <c r="BL54" s="55">
        <f ca="1">BJ54-MAX(BJ54:$BJ$258)</f>
        <v>-271.31711173065196</v>
      </c>
      <c r="BM54" s="56">
        <f ca="1">(BJ54-MAX(BJ54:$BJ$258))/MAX(BJ54:$BJ$258)</f>
        <v>-4.9458968603910344E-2</v>
      </c>
      <c r="BN54" s="17"/>
      <c r="BO54" s="55">
        <f t="shared" ca="1" si="33"/>
        <v>-7.3965287049399198</v>
      </c>
      <c r="BQ54" s="58">
        <f t="shared" ca="1" si="41"/>
        <v>0</v>
      </c>
      <c r="BR54" s="58">
        <f t="shared" ca="1" si="34"/>
        <v>0</v>
      </c>
      <c r="BS54" s="58">
        <f t="shared" ca="1" si="42"/>
        <v>0</v>
      </c>
      <c r="BT54" s="58">
        <f t="shared" ca="1" si="18"/>
        <v>50</v>
      </c>
      <c r="BV54" s="56">
        <f t="shared" ca="1" si="35"/>
        <v>0</v>
      </c>
      <c r="BW54" s="76">
        <f t="shared" ca="1" si="43"/>
        <v>0</v>
      </c>
      <c r="BX54" s="55">
        <f t="shared" ca="1" si="44"/>
        <v>0</v>
      </c>
      <c r="BY54" s="56">
        <f t="shared" ca="1" si="46"/>
        <v>0</v>
      </c>
      <c r="BZ54" s="55">
        <f t="shared" ca="1" si="47"/>
        <v>5432.1244148410624</v>
      </c>
      <c r="CA54" s="76">
        <f t="shared" ca="1" si="36"/>
        <v>0</v>
      </c>
      <c r="CB54" s="55">
        <f ca="1">BZ54-MAX($BZ54:BZ$258)</f>
        <v>-93.025863091265819</v>
      </c>
      <c r="CC54" s="56">
        <f ca="1">(BZ54-MAX($BZ54:BZ$258))/MAX($BZ54:BZ$258)</f>
        <v>-1.6836802333289439E-2</v>
      </c>
    </row>
    <row r="55" spans="1:81" s="58" customFormat="1" x14ac:dyDescent="0.25">
      <c r="A55" s="54">
        <v>44532</v>
      </c>
      <c r="B55" s="55">
        <v>13.866</v>
      </c>
      <c r="C55" s="55">
        <v>14.02</v>
      </c>
      <c r="D55" s="55">
        <v>13.814</v>
      </c>
      <c r="E55" s="55">
        <v>13.981999999999999</v>
      </c>
      <c r="F55" s="56">
        <f t="shared" si="0"/>
        <v>-3.279155973766823E-3</v>
      </c>
      <c r="G55" s="57"/>
      <c r="H55" s="56"/>
      <c r="I55" s="17"/>
      <c r="J55" s="55">
        <f ca="1">AVERAGE(E55:OFFSET(E55,$J$3-1,0))</f>
        <v>13.831199999999999</v>
      </c>
      <c r="K55" s="55">
        <f ca="1">AVERAGE(E55:OFFSET(E55,$K$3-1,0))</f>
        <v>14.682533333333334</v>
      </c>
      <c r="M55" s="58">
        <f t="shared" ca="1" si="1"/>
        <v>0</v>
      </c>
      <c r="N55" s="58">
        <f t="shared" ca="1" si="2"/>
        <v>0</v>
      </c>
      <c r="O55" s="58">
        <f t="shared" ca="1" si="3"/>
        <v>0</v>
      </c>
      <c r="P55" s="58">
        <f t="shared" ca="1" si="4"/>
        <v>48</v>
      </c>
      <c r="R55" s="56">
        <f t="shared" ca="1" si="5"/>
        <v>0</v>
      </c>
      <c r="S55" s="55">
        <f t="shared" ca="1" si="6"/>
        <v>0</v>
      </c>
      <c r="T55" s="55">
        <f t="shared" ca="1" si="7"/>
        <v>0</v>
      </c>
      <c r="U55" s="56">
        <f t="shared" ca="1" si="19"/>
        <v>0</v>
      </c>
      <c r="V55" s="55">
        <f t="shared" ca="1" si="20"/>
        <v>5338.5471659038567</v>
      </c>
      <c r="W55" s="55">
        <f t="shared" ca="1" si="8"/>
        <v>0</v>
      </c>
      <c r="X55" s="55">
        <f ca="1">V55-MAX(V55:$V$258)</f>
        <v>-150.63784941959238</v>
      </c>
      <c r="Y55" s="56">
        <f ca="1">(V55-MAX(V55:$V$258))/MAX(V55:$V$258)</f>
        <v>-2.7442662070794873E-2</v>
      </c>
      <c r="Z55" s="56"/>
      <c r="AA55" s="17"/>
      <c r="AB55" s="55">
        <f ca="1">E55*(2/($AB$3+1))+IF(AB56=0,AVERAGE(E56:OFFSET(E56,$AB$3-1,0))*(1-(2/($AB$3+1))),AB56*(1-(2/($AB$3+1))))</f>
        <v>14.003870472715995</v>
      </c>
      <c r="AC55" s="59">
        <f ca="1">E55*(2/($AC$3+1))+IF(AC56=0,AVERAGE(E56:OFFSET(E56,$AC$3-1,0))*(1-(2/($AC$3+1))),AC56*(1-(2/($AC$3+1))))</f>
        <v>14.454195120869837</v>
      </c>
      <c r="AE55" s="58">
        <f t="shared" ca="1" si="21"/>
        <v>0</v>
      </c>
      <c r="AF55" s="58">
        <f t="shared" ca="1" si="9"/>
        <v>0</v>
      </c>
      <c r="AG55" s="58">
        <f t="shared" ca="1" si="10"/>
        <v>0</v>
      </c>
      <c r="AH55" s="58">
        <f t="shared" ca="1" si="11"/>
        <v>49</v>
      </c>
      <c r="AJ55" s="56">
        <f t="shared" ca="1" si="12"/>
        <v>0</v>
      </c>
      <c r="AK55" s="55">
        <f t="shared" ca="1" si="13"/>
        <v>0</v>
      </c>
      <c r="AL55" s="55">
        <f t="shared" ca="1" si="14"/>
        <v>0</v>
      </c>
      <c r="AM55" s="56">
        <f t="shared" ca="1" si="22"/>
        <v>0</v>
      </c>
      <c r="AN55" s="55">
        <f t="shared" ca="1" si="23"/>
        <v>5317.4379743723721</v>
      </c>
      <c r="AO55" s="55">
        <f t="shared" ca="1" si="24"/>
        <v>0</v>
      </c>
      <c r="AP55" s="55">
        <f ca="1">AN55-MAX(AN55:$AN$258)</f>
        <v>-168.26298925833726</v>
      </c>
      <c r="AQ55" s="56">
        <f ca="1">(AN55-MAX(AN55:$AN$258))/MAX(AN55:$AN$258)</f>
        <v>-3.0673015239783039E-2</v>
      </c>
      <c r="AS55" s="55">
        <f t="shared" si="25"/>
        <v>-4.6000000000001151E-2</v>
      </c>
      <c r="AT55" s="55">
        <f t="shared" si="26"/>
        <v>0</v>
      </c>
      <c r="AU55" s="55">
        <f t="shared" si="27"/>
        <v>4.6000000000001151E-2</v>
      </c>
      <c r="AV55" s="55">
        <f ca="1">IF(AV56=0,AVERAGE(AT55:OFFSET(AT55,$AY$3-1,0)),(AV56*($AY$3-1)+AT55)/$AY$3)</f>
        <v>6.7466561763139782E-2</v>
      </c>
      <c r="AW55" s="55">
        <f ca="1">IF(AW56=0,AVERAGE(AU55:OFFSET(AU55,$AY$3-1,0)),(AW56*($AY$3-1)+AU55)/$AY$3)</f>
        <v>0.10337563984536749</v>
      </c>
      <c r="AX55" s="55">
        <f t="shared" ca="1" si="28"/>
        <v>0.65263501018284742</v>
      </c>
      <c r="AY55" s="55">
        <f t="shared" ca="1" si="29"/>
        <v>39.490571491078363</v>
      </c>
      <c r="BA55" s="58">
        <f t="shared" ca="1" si="30"/>
        <v>0</v>
      </c>
      <c r="BB55" s="58">
        <f t="shared" ca="1" si="31"/>
        <v>0</v>
      </c>
      <c r="BC55" s="58">
        <f t="shared" ca="1" si="37"/>
        <v>0</v>
      </c>
      <c r="BD55" s="58">
        <f t="shared" ca="1" si="15"/>
        <v>86</v>
      </c>
      <c r="BF55" s="56">
        <f t="shared" ca="1" si="16"/>
        <v>0</v>
      </c>
      <c r="BG55" s="75">
        <f t="shared" ca="1" si="32"/>
        <v>0</v>
      </c>
      <c r="BH55" s="55">
        <f t="shared" ca="1" si="38"/>
        <v>0</v>
      </c>
      <c r="BI55" s="56">
        <f t="shared" ca="1" si="17"/>
        <v>0</v>
      </c>
      <c r="BJ55" s="55">
        <f t="shared" ca="1" si="39"/>
        <v>5214.3838519000574</v>
      </c>
      <c r="BK55" s="76">
        <f t="shared" ca="1" si="40"/>
        <v>0</v>
      </c>
      <c r="BL55" s="55">
        <f ca="1">BJ55-MAX(BJ55:$BJ$258)</f>
        <v>-271.31711173065196</v>
      </c>
      <c r="BM55" s="56">
        <f ca="1">(BJ55-MAX(BJ55:$BJ$258))/MAX(BJ55:$BJ$258)</f>
        <v>-4.9458968603910344E-2</v>
      </c>
      <c r="BN55" s="17"/>
      <c r="BO55" s="55">
        <f t="shared" ca="1" si="33"/>
        <v>-6.6871329418045971</v>
      </c>
      <c r="BQ55" s="58">
        <f t="shared" ca="1" si="41"/>
        <v>0</v>
      </c>
      <c r="BR55" s="58">
        <f t="shared" ca="1" si="34"/>
        <v>0</v>
      </c>
      <c r="BS55" s="58">
        <f t="shared" ca="1" si="42"/>
        <v>0</v>
      </c>
      <c r="BT55" s="58">
        <f t="shared" ca="1" si="18"/>
        <v>49</v>
      </c>
      <c r="BV55" s="56">
        <f t="shared" ca="1" si="35"/>
        <v>0</v>
      </c>
      <c r="BW55" s="76">
        <f t="shared" ca="1" si="43"/>
        <v>0</v>
      </c>
      <c r="BX55" s="55">
        <f t="shared" ca="1" si="44"/>
        <v>0</v>
      </c>
      <c r="BY55" s="56">
        <f t="shared" ca="1" si="46"/>
        <v>0</v>
      </c>
      <c r="BZ55" s="55">
        <f t="shared" ca="1" si="47"/>
        <v>5432.1244148410624</v>
      </c>
      <c r="CA55" s="76">
        <f t="shared" ca="1" si="36"/>
        <v>0</v>
      </c>
      <c r="CB55" s="55">
        <f ca="1">BZ55-MAX($BZ55:BZ$258)</f>
        <v>-93.025863091265819</v>
      </c>
      <c r="CC55" s="56">
        <f ca="1">(BZ55-MAX($BZ55:BZ$258))/MAX($BZ55:BZ$258)</f>
        <v>-1.6836802333289439E-2</v>
      </c>
    </row>
    <row r="56" spans="1:81" s="58" customFormat="1" x14ac:dyDescent="0.25">
      <c r="A56" s="54">
        <v>44531</v>
      </c>
      <c r="B56" s="55">
        <v>13.88</v>
      </c>
      <c r="C56" s="55">
        <v>14.058</v>
      </c>
      <c r="D56" s="55">
        <v>13.84</v>
      </c>
      <c r="E56" s="55">
        <v>14.028</v>
      </c>
      <c r="F56" s="56">
        <f t="shared" si="0"/>
        <v>2.2448979591836782E-2</v>
      </c>
      <c r="G56" s="57"/>
      <c r="H56" s="56"/>
      <c r="I56" s="17"/>
      <c r="J56" s="55">
        <f ca="1">AVERAGE(E56:OFFSET(E56,$J$3-1,0))</f>
        <v>13.970800000000001</v>
      </c>
      <c r="K56" s="55">
        <f ca="1">AVERAGE(E56:OFFSET(E56,$K$3-1,0))</f>
        <v>14.708400000000001</v>
      </c>
      <c r="M56" s="58">
        <f t="shared" ca="1" si="1"/>
        <v>0</v>
      </c>
      <c r="N56" s="58">
        <f t="shared" ca="1" si="2"/>
        <v>0</v>
      </c>
      <c r="O56" s="58">
        <f t="shared" ca="1" si="3"/>
        <v>0</v>
      </c>
      <c r="P56" s="58">
        <f t="shared" ca="1" si="4"/>
        <v>47</v>
      </c>
      <c r="R56" s="56">
        <f t="shared" ca="1" si="5"/>
        <v>0</v>
      </c>
      <c r="S56" s="55">
        <f t="shared" ca="1" si="6"/>
        <v>0</v>
      </c>
      <c r="T56" s="55">
        <f t="shared" ca="1" si="7"/>
        <v>0</v>
      </c>
      <c r="U56" s="56">
        <f t="shared" ca="1" si="19"/>
        <v>0</v>
      </c>
      <c r="V56" s="55">
        <f t="shared" ca="1" si="20"/>
        <v>5338.5471659038567</v>
      </c>
      <c r="W56" s="55">
        <f t="shared" ca="1" si="8"/>
        <v>0</v>
      </c>
      <c r="X56" s="55">
        <f ca="1">V56-MAX(V56:$V$258)</f>
        <v>-150.63784941959238</v>
      </c>
      <c r="Y56" s="56">
        <f ca="1">(V56-MAX(V56:$V$258))/MAX(V56:$V$258)</f>
        <v>-2.7442662070794873E-2</v>
      </c>
      <c r="Z56" s="56"/>
      <c r="AA56" s="17"/>
      <c r="AB56" s="55">
        <f ca="1">E56*(2/($AB$3+1))+IF(AB57=0,AVERAGE(E57:OFFSET(E57,$AB$3-1,0))*(1-(2/($AB$3+1))),AB57*(1-(2/($AB$3+1))))</f>
        <v>14.014805709073993</v>
      </c>
      <c r="AC56" s="59">
        <f ca="1">E56*(2/($AC$3+1))+IF(AC57=0,AVERAGE(E57:OFFSET(E57,$AC$3-1,0))*(1-(2/($AC$3+1))),AC57*(1-(2/($AC$3+1))))</f>
        <v>14.48676030161948</v>
      </c>
      <c r="AE56" s="58">
        <f t="shared" ca="1" si="21"/>
        <v>0</v>
      </c>
      <c r="AF56" s="58">
        <f t="shared" ca="1" si="9"/>
        <v>0</v>
      </c>
      <c r="AG56" s="58">
        <f t="shared" ca="1" si="10"/>
        <v>0</v>
      </c>
      <c r="AH56" s="58">
        <f t="shared" ca="1" si="11"/>
        <v>48</v>
      </c>
      <c r="AJ56" s="56">
        <f t="shared" ca="1" si="12"/>
        <v>0</v>
      </c>
      <c r="AK56" s="55">
        <f t="shared" ca="1" si="13"/>
        <v>0</v>
      </c>
      <c r="AL56" s="55">
        <f t="shared" ca="1" si="14"/>
        <v>0</v>
      </c>
      <c r="AM56" s="56">
        <f t="shared" ca="1" si="22"/>
        <v>0</v>
      </c>
      <c r="AN56" s="55">
        <f t="shared" ca="1" si="23"/>
        <v>5317.4379743723721</v>
      </c>
      <c r="AO56" s="55">
        <f t="shared" ca="1" si="24"/>
        <v>0</v>
      </c>
      <c r="AP56" s="55">
        <f ca="1">AN56-MAX(AN56:$AN$258)</f>
        <v>-168.26298925833726</v>
      </c>
      <c r="AQ56" s="56">
        <f ca="1">(AN56-MAX(AN56:$AN$258))/MAX(AN56:$AN$258)</f>
        <v>-3.0673015239783039E-2</v>
      </c>
      <c r="AS56" s="55">
        <f t="shared" si="25"/>
        <v>0.30799999999999983</v>
      </c>
      <c r="AT56" s="55">
        <f t="shared" si="26"/>
        <v>0.30799999999999983</v>
      </c>
      <c r="AU56" s="55">
        <f t="shared" si="27"/>
        <v>0</v>
      </c>
      <c r="AV56" s="55">
        <f ca="1">IF(AV57=0,AVERAGE(AT56:OFFSET(AT56,$AY$3-1,0)),(AV57*($AY$3-1)+AT56)/$AY$3)</f>
        <v>7.2656297283381299E-2</v>
      </c>
      <c r="AW56" s="55">
        <f ca="1">IF(AW57=0,AVERAGE(AU56:OFFSET(AU56,$AY$3-1,0)),(AW57*($AY$3-1)+AU56)/$AY$3)</f>
        <v>0.10778915060270337</v>
      </c>
      <c r="AX56" s="55">
        <f t="shared" ca="1" si="28"/>
        <v>0.67405946588430643</v>
      </c>
      <c r="AY56" s="55">
        <f t="shared" ca="1" si="29"/>
        <v>40.26496546992378</v>
      </c>
      <c r="BA56" s="58">
        <f t="shared" ca="1" si="30"/>
        <v>0</v>
      </c>
      <c r="BB56" s="58">
        <f t="shared" ca="1" si="31"/>
        <v>0</v>
      </c>
      <c r="BC56" s="58">
        <f t="shared" ca="1" si="37"/>
        <v>0</v>
      </c>
      <c r="BD56" s="58">
        <f t="shared" ca="1" si="15"/>
        <v>85</v>
      </c>
      <c r="BF56" s="56">
        <f t="shared" ca="1" si="16"/>
        <v>0</v>
      </c>
      <c r="BG56" s="75">
        <f ca="1">IF(BC57=0,0,IF(BB56&gt;0,$F$3*(E56-OFFSET(E56,BD56,0)),0))</f>
        <v>0</v>
      </c>
      <c r="BH56" s="55">
        <f t="shared" ca="1" si="38"/>
        <v>0</v>
      </c>
      <c r="BI56" s="56">
        <f t="shared" ca="1" si="17"/>
        <v>0</v>
      </c>
      <c r="BJ56" s="55">
        <f t="shared" ca="1" si="39"/>
        <v>5214.3838519000574</v>
      </c>
      <c r="BK56" s="76">
        <f t="shared" ca="1" si="40"/>
        <v>0</v>
      </c>
      <c r="BL56" s="55">
        <f ca="1">BJ56-MAX(BJ56:$BJ$258)</f>
        <v>-271.31711173065196</v>
      </c>
      <c r="BM56" s="56">
        <f ca="1">(BJ56-MAX(BJ56:$BJ$258))/MAX(BJ56:$BJ$258)</f>
        <v>-4.9458968603910344E-2</v>
      </c>
      <c r="BN56" s="17"/>
      <c r="BO56" s="55">
        <f t="shared" ca="1" si="33"/>
        <v>-6.4550546812483294</v>
      </c>
      <c r="BQ56" s="58">
        <f t="shared" ca="1" si="41"/>
        <v>0</v>
      </c>
      <c r="BR56" s="58">
        <f ca="1">IF(AND(BS57=1,OR(AND(AB57&gt;AC57,AB56&lt;AC56),AND(BO56&lt;BO57,BO57&lt;BO58,BO58&lt;BO59))),1,0)</f>
        <v>0</v>
      </c>
      <c r="BS56" s="58">
        <f t="shared" ca="1" si="42"/>
        <v>0</v>
      </c>
      <c r="BT56" s="58">
        <f t="shared" ca="1" si="18"/>
        <v>48</v>
      </c>
      <c r="BV56" s="56">
        <f t="shared" ca="1" si="35"/>
        <v>0</v>
      </c>
      <c r="BW56" s="76">
        <f t="shared" ca="1" si="43"/>
        <v>0</v>
      </c>
      <c r="BX56" s="55">
        <f t="shared" ca="1" si="44"/>
        <v>0</v>
      </c>
      <c r="BY56" s="56">
        <f t="shared" ca="1" si="46"/>
        <v>0</v>
      </c>
      <c r="BZ56" s="55">
        <f t="shared" ca="1" si="47"/>
        <v>5432.1244148410624</v>
      </c>
      <c r="CA56" s="76">
        <f t="shared" ca="1" si="36"/>
        <v>0</v>
      </c>
      <c r="CB56" s="55">
        <f ca="1">BZ56-MAX($BZ56:BZ$258)</f>
        <v>-93.025863091265819</v>
      </c>
      <c r="CC56" s="56">
        <f ca="1">(BZ56-MAX($BZ56:BZ$258))/MAX($BZ56:BZ$258)</f>
        <v>-1.6836802333289439E-2</v>
      </c>
    </row>
    <row r="57" spans="1:81" s="58" customFormat="1" x14ac:dyDescent="0.25">
      <c r="A57" s="54">
        <v>44530</v>
      </c>
      <c r="B57" s="55">
        <v>13.53</v>
      </c>
      <c r="C57" s="55">
        <v>13.852</v>
      </c>
      <c r="D57" s="55">
        <v>13.497999999999999</v>
      </c>
      <c r="E57" s="55">
        <v>13.72</v>
      </c>
      <c r="F57" s="56">
        <f t="shared" si="0"/>
        <v>-5.9411679466743195E-3</v>
      </c>
      <c r="G57" s="57"/>
      <c r="H57" s="56"/>
      <c r="I57" s="17"/>
      <c r="J57" s="55">
        <f ca="1">AVERAGE(E57:OFFSET(E57,$J$3-1,0))</f>
        <v>14.092000000000002</v>
      </c>
      <c r="K57" s="55">
        <f ca="1">AVERAGE(E57:OFFSET(E57,$K$3-1,0))</f>
        <v>14.735666666666667</v>
      </c>
      <c r="M57" s="58">
        <f t="shared" ca="1" si="1"/>
        <v>0</v>
      </c>
      <c r="N57" s="58">
        <f t="shared" ca="1" si="2"/>
        <v>0</v>
      </c>
      <c r="O57" s="58">
        <f t="shared" ca="1" si="3"/>
        <v>0</v>
      </c>
      <c r="P57" s="58">
        <f t="shared" ca="1" si="4"/>
        <v>46</v>
      </c>
      <c r="R57" s="56">
        <f t="shared" ca="1" si="5"/>
        <v>0</v>
      </c>
      <c r="S57" s="55">
        <f t="shared" ca="1" si="6"/>
        <v>0</v>
      </c>
      <c r="T57" s="55">
        <f t="shared" ca="1" si="7"/>
        <v>0</v>
      </c>
      <c r="U57" s="56">
        <f t="shared" ca="1" si="19"/>
        <v>0</v>
      </c>
      <c r="V57" s="55">
        <f t="shared" ca="1" si="20"/>
        <v>5338.5471659038567</v>
      </c>
      <c r="W57" s="55">
        <f t="shared" ca="1" si="8"/>
        <v>0</v>
      </c>
      <c r="X57" s="55">
        <f ca="1">V57-MAX(V57:$V$258)</f>
        <v>-150.63784941959238</v>
      </c>
      <c r="Y57" s="56">
        <f ca="1">(V57-MAX(V57:$V$258))/MAX(V57:$V$258)</f>
        <v>-2.7442662070794873E-2</v>
      </c>
      <c r="Z57" s="56"/>
      <c r="AA57" s="17"/>
      <c r="AB57" s="55">
        <f ca="1">E57*(2/($AB$3+1))+IF(AB58=0,AVERAGE(E58:OFFSET(E58,$AB$3-1,0))*(1-(2/($AB$3+1))),AB58*(1-(2/($AB$3+1))))</f>
        <v>14.008208563610989</v>
      </c>
      <c r="AC57" s="59">
        <f ca="1">E57*(2/($AC$3+1))+IF(AC58=0,AVERAGE(E58:OFFSET(E58,$AC$3-1,0))*(1-(2/($AC$3+1))),AC58*(1-(2/($AC$3+1))))</f>
        <v>14.518398943110478</v>
      </c>
      <c r="AE57" s="58">
        <f t="shared" ca="1" si="21"/>
        <v>0</v>
      </c>
      <c r="AF57" s="58">
        <f t="shared" ca="1" si="9"/>
        <v>0</v>
      </c>
      <c r="AG57" s="58">
        <f t="shared" ca="1" si="10"/>
        <v>0</v>
      </c>
      <c r="AH57" s="58">
        <f t="shared" ca="1" si="11"/>
        <v>47</v>
      </c>
      <c r="AJ57" s="56">
        <f t="shared" ca="1" si="12"/>
        <v>0</v>
      </c>
      <c r="AK57" s="55">
        <f t="shared" ca="1" si="13"/>
        <v>0</v>
      </c>
      <c r="AL57" s="55">
        <f t="shared" ca="1" si="14"/>
        <v>0</v>
      </c>
      <c r="AM57" s="56">
        <f t="shared" ca="1" si="22"/>
        <v>0</v>
      </c>
      <c r="AN57" s="55">
        <f t="shared" ca="1" si="23"/>
        <v>5317.4379743723721</v>
      </c>
      <c r="AO57" s="55">
        <f t="shared" ca="1" si="24"/>
        <v>0</v>
      </c>
      <c r="AP57" s="55">
        <f ca="1">AN57-MAX(AN57:$AN$258)</f>
        <v>-168.26298925833726</v>
      </c>
      <c r="AQ57" s="56">
        <f ca="1">(AN57-MAX(AN57:$AN$258))/MAX(AN57:$AN$258)</f>
        <v>-3.0673015239783039E-2</v>
      </c>
      <c r="AS57" s="55">
        <f t="shared" si="25"/>
        <v>-8.1999999999998963E-2</v>
      </c>
      <c r="AT57" s="55">
        <f t="shared" si="26"/>
        <v>0</v>
      </c>
      <c r="AU57" s="55">
        <f t="shared" si="27"/>
        <v>8.1999999999998963E-2</v>
      </c>
      <c r="AV57" s="55">
        <f ca="1">IF(AV58=0,AVERAGE(AT57:OFFSET(AT57,$AY$3-1,0)),(AV58*($AY$3-1)+AT57)/$AY$3)</f>
        <v>5.4552935535949094E-2</v>
      </c>
      <c r="AW57" s="55">
        <f ca="1">IF(AW58=0,AVERAGE(AU57:OFFSET(AU57,$AY$3-1,0)),(AW58*($AY$3-1)+AU57)/$AY$3)</f>
        <v>0.11608062372598825</v>
      </c>
      <c r="AX57" s="55">
        <f t="shared" ca="1" si="28"/>
        <v>0.46995729162106259</v>
      </c>
      <c r="AY57" s="55">
        <f t="shared" ca="1" si="29"/>
        <v>31.970812641964287</v>
      </c>
      <c r="BA57" s="58">
        <f t="shared" ca="1" si="30"/>
        <v>0</v>
      </c>
      <c r="BB57" s="58">
        <f t="shared" ca="1" si="31"/>
        <v>0</v>
      </c>
      <c r="BC57" s="58">
        <f t="shared" ca="1" si="37"/>
        <v>0</v>
      </c>
      <c r="BD57" s="58">
        <f t="shared" ca="1" si="15"/>
        <v>84</v>
      </c>
      <c r="BF57" s="56">
        <f t="shared" ca="1" si="16"/>
        <v>0</v>
      </c>
      <c r="BG57" s="75">
        <f t="shared" ca="1" si="32"/>
        <v>0</v>
      </c>
      <c r="BH57" s="55">
        <f t="shared" ca="1" si="38"/>
        <v>0</v>
      </c>
      <c r="BI57" s="56">
        <f t="shared" ca="1" si="17"/>
        <v>0</v>
      </c>
      <c r="BJ57" s="55">
        <f t="shared" ca="1" si="39"/>
        <v>5214.3838519000574</v>
      </c>
      <c r="BK57" s="76">
        <f t="shared" ca="1" si="40"/>
        <v>0</v>
      </c>
      <c r="BL57" s="55">
        <f ca="1">BJ57-MAX(BJ57:$BJ$258)</f>
        <v>-271.31711173065196</v>
      </c>
      <c r="BM57" s="56">
        <f ca="1">(BJ57-MAX(BJ57:$BJ$258))/MAX(BJ57:$BJ$258)</f>
        <v>-4.9458968603910344E-2</v>
      </c>
      <c r="BN57" s="17"/>
      <c r="BO57" s="55">
        <f t="shared" ca="1" si="33"/>
        <v>-7.7212806026365381</v>
      </c>
      <c r="BQ57" s="58">
        <f t="shared" ca="1" si="41"/>
        <v>0</v>
      </c>
      <c r="BR57" s="58">
        <f t="shared" ca="1" si="34"/>
        <v>0</v>
      </c>
      <c r="BS57" s="58">
        <f t="shared" ca="1" si="42"/>
        <v>0</v>
      </c>
      <c r="BT57" s="58">
        <f t="shared" ca="1" si="18"/>
        <v>47</v>
      </c>
      <c r="BV57" s="56">
        <f t="shared" ca="1" si="35"/>
        <v>0</v>
      </c>
      <c r="BW57" s="76">
        <f t="shared" ca="1" si="43"/>
        <v>0</v>
      </c>
      <c r="BX57" s="55">
        <f t="shared" ca="1" si="44"/>
        <v>0</v>
      </c>
      <c r="BY57" s="56">
        <f t="shared" ca="1" si="46"/>
        <v>0</v>
      </c>
      <c r="BZ57" s="55">
        <f t="shared" ca="1" si="47"/>
        <v>5432.1244148410624</v>
      </c>
      <c r="CA57" s="76">
        <f t="shared" ca="1" si="36"/>
        <v>0</v>
      </c>
      <c r="CB57" s="55">
        <f ca="1">BZ57-MAX($BZ57:BZ$258)</f>
        <v>-93.025863091265819</v>
      </c>
      <c r="CC57" s="56">
        <f ca="1">(BZ57-MAX($BZ57:BZ$258))/MAX($BZ57:BZ$258)</f>
        <v>-1.6836802333289439E-2</v>
      </c>
    </row>
    <row r="58" spans="1:81" s="58" customFormat="1" x14ac:dyDescent="0.25">
      <c r="A58" s="54">
        <v>44529</v>
      </c>
      <c r="B58" s="55">
        <v>13.85</v>
      </c>
      <c r="C58" s="55">
        <v>13.981999999999999</v>
      </c>
      <c r="D58" s="55">
        <v>13.75</v>
      </c>
      <c r="E58" s="55">
        <v>13.802</v>
      </c>
      <c r="F58" s="56">
        <f t="shared" si="0"/>
        <v>1.3065179095713475E-2</v>
      </c>
      <c r="G58" s="57"/>
      <c r="H58" s="56"/>
      <c r="I58" s="17"/>
      <c r="J58" s="55">
        <f ca="1">AVERAGE(E58:OFFSET(E58,$J$3-1,0))</f>
        <v>14.273199999999999</v>
      </c>
      <c r="K58" s="55">
        <f ca="1">AVERAGE(E58:OFFSET(E58,$K$3-1,0))</f>
        <v>14.772066666666666</v>
      </c>
      <c r="M58" s="58">
        <f t="shared" ca="1" si="1"/>
        <v>0</v>
      </c>
      <c r="N58" s="58">
        <f t="shared" ca="1" si="2"/>
        <v>0</v>
      </c>
      <c r="O58" s="58">
        <f t="shared" ca="1" si="3"/>
        <v>0</v>
      </c>
      <c r="P58" s="58">
        <f t="shared" ca="1" si="4"/>
        <v>45</v>
      </c>
      <c r="R58" s="56">
        <f t="shared" ca="1" si="5"/>
        <v>0</v>
      </c>
      <c r="S58" s="55">
        <f t="shared" ca="1" si="6"/>
        <v>0</v>
      </c>
      <c r="T58" s="55">
        <f t="shared" ca="1" si="7"/>
        <v>0</v>
      </c>
      <c r="U58" s="56">
        <f t="shared" ca="1" si="19"/>
        <v>0</v>
      </c>
      <c r="V58" s="55">
        <f t="shared" ca="1" si="20"/>
        <v>5338.5471659038567</v>
      </c>
      <c r="W58" s="55">
        <f t="shared" ca="1" si="8"/>
        <v>0</v>
      </c>
      <c r="X58" s="55">
        <f ca="1">V58-MAX(V58:$V$258)</f>
        <v>-150.63784941959238</v>
      </c>
      <c r="Y58" s="56">
        <f ca="1">(V58-MAX(V58:$V$258))/MAX(V58:$V$258)</f>
        <v>-2.7442662070794873E-2</v>
      </c>
      <c r="Z58" s="56"/>
      <c r="AA58" s="17"/>
      <c r="AB58" s="55">
        <f ca="1">E58*(2/($AB$3+1))+IF(AB59=0,AVERAGE(E59:OFFSET(E59,$AB$3-1,0))*(1-(2/($AB$3+1))),AB59*(1-(2/($AB$3+1))))</f>
        <v>14.152312845416482</v>
      </c>
      <c r="AC58" s="59">
        <f ca="1">E58*(2/($AC$3+1))+IF(AC59=0,AVERAGE(E59:OFFSET(E59,$AC$3-1,0))*(1-(2/($AC$3+1))),AC59*(1-(2/($AC$3+1))))</f>
        <v>14.573460939187063</v>
      </c>
      <c r="AE58" s="58">
        <f t="shared" ca="1" si="21"/>
        <v>0</v>
      </c>
      <c r="AF58" s="58">
        <f t="shared" ca="1" si="9"/>
        <v>0</v>
      </c>
      <c r="AG58" s="58">
        <f t="shared" ca="1" si="10"/>
        <v>0</v>
      </c>
      <c r="AH58" s="58">
        <f t="shared" ca="1" si="11"/>
        <v>46</v>
      </c>
      <c r="AJ58" s="56">
        <f t="shared" ca="1" si="12"/>
        <v>0</v>
      </c>
      <c r="AK58" s="55">
        <f t="shared" ca="1" si="13"/>
        <v>0</v>
      </c>
      <c r="AL58" s="55">
        <f t="shared" ca="1" si="14"/>
        <v>0</v>
      </c>
      <c r="AM58" s="56">
        <f t="shared" ca="1" si="22"/>
        <v>0</v>
      </c>
      <c r="AN58" s="55">
        <f t="shared" ca="1" si="23"/>
        <v>5317.4379743723721</v>
      </c>
      <c r="AO58" s="55">
        <f t="shared" ca="1" si="24"/>
        <v>0</v>
      </c>
      <c r="AP58" s="55">
        <f ca="1">AN58-MAX(AN58:$AN$258)</f>
        <v>-168.26298925833726</v>
      </c>
      <c r="AQ58" s="56">
        <f ca="1">(AN58-MAX(AN58:$AN$258))/MAX(AN58:$AN$258)</f>
        <v>-3.0673015239783039E-2</v>
      </c>
      <c r="AS58" s="55">
        <f t="shared" si="25"/>
        <v>0.17799999999999905</v>
      </c>
      <c r="AT58" s="55">
        <f t="shared" si="26"/>
        <v>0.17799999999999905</v>
      </c>
      <c r="AU58" s="55">
        <f t="shared" si="27"/>
        <v>0</v>
      </c>
      <c r="AV58" s="55">
        <f ca="1">IF(AV59=0,AVERAGE(AT58:OFFSET(AT58,$AY$3-1,0)),(AV59*($AY$3-1)+AT58)/$AY$3)</f>
        <v>5.8749315192560568E-2</v>
      </c>
      <c r="AW58" s="55">
        <f ca="1">IF(AW59=0,AVERAGE(AU58:OFFSET(AU58,$AY$3-1,0)),(AW59*($AY$3-1)+AU58)/$AY$3)</f>
        <v>0.11870221016644895</v>
      </c>
      <c r="AX58" s="55">
        <f t="shared" ca="1" si="28"/>
        <v>0.49493025538597762</v>
      </c>
      <c r="AY58" s="55">
        <f t="shared" ca="1" si="29"/>
        <v>33.107247217910583</v>
      </c>
      <c r="BA58" s="58">
        <f t="shared" ca="1" si="30"/>
        <v>0</v>
      </c>
      <c r="BB58" s="58">
        <f t="shared" ca="1" si="31"/>
        <v>0</v>
      </c>
      <c r="BC58" s="58">
        <f t="shared" ca="1" si="37"/>
        <v>0</v>
      </c>
      <c r="BD58" s="58">
        <f t="shared" ca="1" si="15"/>
        <v>83</v>
      </c>
      <c r="BF58" s="56">
        <f t="shared" ca="1" si="16"/>
        <v>0</v>
      </c>
      <c r="BG58" s="75">
        <f t="shared" ca="1" si="32"/>
        <v>0</v>
      </c>
      <c r="BH58" s="55">
        <f t="shared" ca="1" si="38"/>
        <v>0</v>
      </c>
      <c r="BI58" s="56">
        <f t="shared" ca="1" si="17"/>
        <v>0</v>
      </c>
      <c r="BJ58" s="55">
        <f t="shared" ca="1" si="39"/>
        <v>5214.3838519000574</v>
      </c>
      <c r="BK58" s="76">
        <f t="shared" ca="1" si="40"/>
        <v>0</v>
      </c>
      <c r="BL58" s="55">
        <f ca="1">BJ58-MAX(BJ58:$BJ$258)</f>
        <v>-271.31711173065196</v>
      </c>
      <c r="BM58" s="56">
        <f ca="1">(BJ58-MAX(BJ58:$BJ$258))/MAX(BJ58:$BJ$258)</f>
        <v>-4.9458968603910344E-2</v>
      </c>
      <c r="BN58" s="17"/>
      <c r="BO58" s="55">
        <f t="shared" ca="1" si="33"/>
        <v>-7.728305923251777</v>
      </c>
      <c r="BQ58" s="58">
        <f t="shared" ca="1" si="41"/>
        <v>0</v>
      </c>
      <c r="BR58" s="58">
        <f t="shared" ca="1" si="34"/>
        <v>0</v>
      </c>
      <c r="BS58" s="58">
        <f t="shared" ca="1" si="42"/>
        <v>0</v>
      </c>
      <c r="BT58" s="58">
        <f t="shared" ca="1" si="18"/>
        <v>46</v>
      </c>
      <c r="BV58" s="56">
        <f t="shared" ca="1" si="35"/>
        <v>0</v>
      </c>
      <c r="BW58" s="76">
        <f t="shared" ca="1" si="43"/>
        <v>0</v>
      </c>
      <c r="BX58" s="55">
        <f t="shared" ca="1" si="44"/>
        <v>0</v>
      </c>
      <c r="BY58" s="56">
        <f t="shared" ca="1" si="46"/>
        <v>0</v>
      </c>
      <c r="BZ58" s="55">
        <f t="shared" ca="1" si="47"/>
        <v>5432.1244148410624</v>
      </c>
      <c r="CA58" s="76">
        <f t="shared" ca="1" si="36"/>
        <v>0</v>
      </c>
      <c r="CB58" s="55">
        <f ca="1">BZ58-MAX($BZ58:BZ$258)</f>
        <v>-93.025863091265819</v>
      </c>
      <c r="CC58" s="56">
        <f ca="1">(BZ58-MAX($BZ58:BZ$258))/MAX($BZ58:BZ$258)</f>
        <v>-1.6836802333289439E-2</v>
      </c>
    </row>
    <row r="59" spans="1:81" s="58" customFormat="1" x14ac:dyDescent="0.25">
      <c r="A59" s="54">
        <v>44526</v>
      </c>
      <c r="B59" s="55">
        <v>13.83</v>
      </c>
      <c r="C59" s="55">
        <v>14.04</v>
      </c>
      <c r="D59" s="55">
        <v>13.624000000000001</v>
      </c>
      <c r="E59" s="55">
        <v>13.624000000000001</v>
      </c>
      <c r="F59" s="56">
        <f t="shared" si="0"/>
        <v>-7.1934604904632105E-2</v>
      </c>
      <c r="G59" s="57"/>
      <c r="H59" s="56"/>
      <c r="I59" s="17"/>
      <c r="J59" s="55">
        <f ca="1">AVERAGE(E59:OFFSET(E59,$J$3-1,0))</f>
        <v>14.4472</v>
      </c>
      <c r="K59" s="55">
        <f ca="1">AVERAGE(E59:OFFSET(E59,$K$3-1,0))</f>
        <v>14.804733333333333</v>
      </c>
      <c r="M59" s="58">
        <f t="shared" ca="1" si="1"/>
        <v>0</v>
      </c>
      <c r="N59" s="58">
        <f t="shared" ca="1" si="2"/>
        <v>0</v>
      </c>
      <c r="O59" s="58">
        <f t="shared" ca="1" si="3"/>
        <v>0</v>
      </c>
      <c r="P59" s="58">
        <f t="shared" ca="1" si="4"/>
        <v>44</v>
      </c>
      <c r="R59" s="56">
        <f t="shared" ca="1" si="5"/>
        <v>0</v>
      </c>
      <c r="S59" s="55">
        <f t="shared" ca="1" si="6"/>
        <v>0</v>
      </c>
      <c r="T59" s="55">
        <f t="shared" ca="1" si="7"/>
        <v>0</v>
      </c>
      <c r="U59" s="56">
        <f t="shared" ca="1" si="19"/>
        <v>0</v>
      </c>
      <c r="V59" s="55">
        <f t="shared" ca="1" si="20"/>
        <v>5338.5471659038567</v>
      </c>
      <c r="W59" s="55">
        <f t="shared" ca="1" si="8"/>
        <v>0</v>
      </c>
      <c r="X59" s="55">
        <f ca="1">V59-MAX(V59:$V$258)</f>
        <v>-150.63784941959238</v>
      </c>
      <c r="Y59" s="56">
        <f ca="1">(V59-MAX(V59:$V$258))/MAX(V59:$V$258)</f>
        <v>-2.7442662070794873E-2</v>
      </c>
      <c r="Z59" s="56"/>
      <c r="AA59" s="17"/>
      <c r="AB59" s="55">
        <f ca="1">E59*(2/($AB$3+1))+IF(AB60=0,AVERAGE(E60:OFFSET(E60,$AB$3-1,0))*(1-(2/($AB$3+1))),AB60*(1-(2/($AB$3+1))))</f>
        <v>14.32746926812472</v>
      </c>
      <c r="AC59" s="59">
        <f ca="1">E59*(2/($AC$3+1))+IF(AC60=0,AVERAGE(E60:OFFSET(E60,$AC$3-1,0))*(1-(2/($AC$3+1))),AC60*(1-(2/($AC$3+1))))</f>
        <v>14.626665141889619</v>
      </c>
      <c r="AE59" s="58">
        <f t="shared" ca="1" si="21"/>
        <v>0</v>
      </c>
      <c r="AF59" s="58">
        <f t="shared" ca="1" si="9"/>
        <v>0</v>
      </c>
      <c r="AG59" s="58">
        <f t="shared" ca="1" si="10"/>
        <v>0</v>
      </c>
      <c r="AH59" s="58">
        <f t="shared" ca="1" si="11"/>
        <v>45</v>
      </c>
      <c r="AJ59" s="56">
        <f t="shared" ca="1" si="12"/>
        <v>0</v>
      </c>
      <c r="AK59" s="55">
        <f t="shared" ca="1" si="13"/>
        <v>0</v>
      </c>
      <c r="AL59" s="55">
        <f t="shared" ca="1" si="14"/>
        <v>0</v>
      </c>
      <c r="AM59" s="56">
        <f t="shared" ca="1" si="22"/>
        <v>0</v>
      </c>
      <c r="AN59" s="55">
        <f t="shared" ca="1" si="23"/>
        <v>5317.4379743723721</v>
      </c>
      <c r="AO59" s="55">
        <f t="shared" ca="1" si="24"/>
        <v>0</v>
      </c>
      <c r="AP59" s="55">
        <f ca="1">AN59-MAX(AN59:$AN$258)</f>
        <v>-168.26298925833726</v>
      </c>
      <c r="AQ59" s="56">
        <f ca="1">(AN59-MAX(AN59:$AN$258))/MAX(AN59:$AN$258)</f>
        <v>-3.0673015239783039E-2</v>
      </c>
      <c r="AS59" s="55">
        <f t="shared" si="25"/>
        <v>-1.0559999999999992</v>
      </c>
      <c r="AT59" s="55">
        <f t="shared" si="26"/>
        <v>0</v>
      </c>
      <c r="AU59" s="55">
        <f t="shared" si="27"/>
        <v>1.0559999999999992</v>
      </c>
      <c r="AV59" s="55">
        <f ca="1">IF(AV60=0,AVERAGE(AT59:OFFSET(AT59,$AY$3-1,0)),(AV60*($AY$3-1)+AT59)/$AY$3)</f>
        <v>4.9576185591988377E-2</v>
      </c>
      <c r="AW59" s="55">
        <f ca="1">IF(AW60=0,AVERAGE(AU59:OFFSET(AU59,$AY$3-1,0)),(AW60*($AY$3-1)+AU59)/$AY$3)</f>
        <v>0.12783314941002194</v>
      </c>
      <c r="AX59" s="55">
        <f t="shared" ca="1" si="28"/>
        <v>0.38781948047742987</v>
      </c>
      <c r="AY59" s="55">
        <f t="shared" ca="1" si="29"/>
        <v>27.94451914913418</v>
      </c>
      <c r="BA59" s="58">
        <f t="shared" ca="1" si="30"/>
        <v>0</v>
      </c>
      <c r="BB59" s="58">
        <f t="shared" ca="1" si="31"/>
        <v>0</v>
      </c>
      <c r="BC59" s="58">
        <f t="shared" ca="1" si="37"/>
        <v>0</v>
      </c>
      <c r="BD59" s="58">
        <f t="shared" ca="1" si="15"/>
        <v>82</v>
      </c>
      <c r="BF59" s="56">
        <f t="shared" ca="1" si="16"/>
        <v>0</v>
      </c>
      <c r="BG59" s="75">
        <f t="shared" ca="1" si="32"/>
        <v>0</v>
      </c>
      <c r="BH59" s="55">
        <f t="shared" ca="1" si="38"/>
        <v>0</v>
      </c>
      <c r="BI59" s="56">
        <f t="shared" ca="1" si="17"/>
        <v>0</v>
      </c>
      <c r="BJ59" s="55">
        <f t="shared" ca="1" si="39"/>
        <v>5214.3838519000574</v>
      </c>
      <c r="BK59" s="76">
        <f t="shared" ca="1" si="40"/>
        <v>0</v>
      </c>
      <c r="BL59" s="55">
        <f ca="1">BJ59-MAX(BJ59:$BJ$258)</f>
        <v>-271.31711173065196</v>
      </c>
      <c r="BM59" s="56">
        <f ca="1">(BJ59-MAX(BJ59:$BJ$258))/MAX(BJ59:$BJ$258)</f>
        <v>-4.9458968603910344E-2</v>
      </c>
      <c r="BN59" s="17"/>
      <c r="BO59" s="55">
        <f t="shared" ca="1" si="33"/>
        <v>-8.2435344827586192</v>
      </c>
      <c r="BQ59" s="58">
        <f t="shared" ca="1" si="41"/>
        <v>0</v>
      </c>
      <c r="BR59" s="58">
        <f t="shared" ca="1" si="34"/>
        <v>0</v>
      </c>
      <c r="BS59" s="58">
        <f t="shared" ca="1" si="42"/>
        <v>0</v>
      </c>
      <c r="BT59" s="58">
        <f t="shared" ca="1" si="18"/>
        <v>45</v>
      </c>
      <c r="BV59" s="56">
        <f t="shared" ca="1" si="35"/>
        <v>0</v>
      </c>
      <c r="BW59" s="76">
        <f t="shared" ca="1" si="43"/>
        <v>0</v>
      </c>
      <c r="BX59" s="55">
        <f t="shared" ca="1" si="44"/>
        <v>0</v>
      </c>
      <c r="BY59" s="56">
        <f t="shared" ca="1" si="46"/>
        <v>0</v>
      </c>
      <c r="BZ59" s="55">
        <f t="shared" ca="1" si="47"/>
        <v>5432.1244148410624</v>
      </c>
      <c r="CA59" s="76">
        <f t="shared" ca="1" si="36"/>
        <v>0</v>
      </c>
      <c r="CB59" s="55">
        <f ca="1">BZ59-MAX($BZ59:BZ$258)</f>
        <v>-93.025863091265819</v>
      </c>
      <c r="CC59" s="56">
        <f ca="1">(BZ59-MAX($BZ59:BZ$258))/MAX($BZ59:BZ$258)</f>
        <v>-1.6836802333289439E-2</v>
      </c>
    </row>
    <row r="60" spans="1:81" s="58" customFormat="1" x14ac:dyDescent="0.25">
      <c r="A60" s="54">
        <v>44525</v>
      </c>
      <c r="B60" s="55">
        <v>14.666</v>
      </c>
      <c r="C60" s="55">
        <v>14.698</v>
      </c>
      <c r="D60" s="55">
        <v>14.582000000000001</v>
      </c>
      <c r="E60" s="55">
        <v>14.68</v>
      </c>
      <c r="F60" s="56">
        <f t="shared" si="0"/>
        <v>3.1433647669809606E-3</v>
      </c>
      <c r="G60" s="57"/>
      <c r="H60" s="56"/>
      <c r="I60" s="17"/>
      <c r="J60" s="55">
        <f ca="1">AVERAGE(E60:OFFSET(E60,$J$3-1,0))</f>
        <v>14.62</v>
      </c>
      <c r="K60" s="55">
        <f ca="1">AVERAGE(E60:OFFSET(E60,$K$3-1,0))</f>
        <v>14.843799999999998</v>
      </c>
      <c r="M60" s="58">
        <f t="shared" ca="1" si="1"/>
        <v>0</v>
      </c>
      <c r="N60" s="58">
        <f t="shared" ca="1" si="2"/>
        <v>0</v>
      </c>
      <c r="O60" s="58">
        <f t="shared" ca="1" si="3"/>
        <v>0</v>
      </c>
      <c r="P60" s="58">
        <f t="shared" ca="1" si="4"/>
        <v>43</v>
      </c>
      <c r="R60" s="56">
        <f t="shared" ca="1" si="5"/>
        <v>0</v>
      </c>
      <c r="S60" s="55">
        <f t="shared" ca="1" si="6"/>
        <v>0</v>
      </c>
      <c r="T60" s="55">
        <f t="shared" ca="1" si="7"/>
        <v>0</v>
      </c>
      <c r="U60" s="56">
        <f t="shared" ca="1" si="19"/>
        <v>0</v>
      </c>
      <c r="V60" s="55">
        <f t="shared" ca="1" si="20"/>
        <v>5338.5471659038567</v>
      </c>
      <c r="W60" s="55">
        <f t="shared" ca="1" si="8"/>
        <v>0</v>
      </c>
      <c r="X60" s="55">
        <f ca="1">V60-MAX(V60:$V$258)</f>
        <v>-150.63784941959238</v>
      </c>
      <c r="Y60" s="56">
        <f ca="1">(V60-MAX(V60:$V$258))/MAX(V60:$V$258)</f>
        <v>-2.7442662070794873E-2</v>
      </c>
      <c r="Z60" s="56"/>
      <c r="AA60" s="17"/>
      <c r="AB60" s="55">
        <f ca="1">E60*(2/($AB$3+1))+IF(AB61=0,AVERAGE(E61:OFFSET(E61,$AB$3-1,0))*(1-(2/($AB$3+1))),AB61*(1-(2/($AB$3+1))))</f>
        <v>14.67920390218708</v>
      </c>
      <c r="AC60" s="59">
        <f ca="1">E60*(2/($AC$3+1))+IF(AC61=0,AVERAGE(E61:OFFSET(E61,$AC$3-1,0))*(1-(2/($AC$3+1))),AC61*(1-(2/($AC$3+1))))</f>
        <v>14.695814462019937</v>
      </c>
      <c r="AE60" s="58">
        <f t="shared" ca="1" si="21"/>
        <v>0</v>
      </c>
      <c r="AF60" s="58">
        <f t="shared" ca="1" si="9"/>
        <v>0</v>
      </c>
      <c r="AG60" s="58">
        <f t="shared" ca="1" si="10"/>
        <v>0</v>
      </c>
      <c r="AH60" s="58">
        <f t="shared" ca="1" si="11"/>
        <v>44</v>
      </c>
      <c r="AJ60" s="56">
        <f t="shared" ca="1" si="12"/>
        <v>0</v>
      </c>
      <c r="AK60" s="55">
        <f t="shared" ca="1" si="13"/>
        <v>0</v>
      </c>
      <c r="AL60" s="55">
        <f t="shared" ca="1" si="14"/>
        <v>0</v>
      </c>
      <c r="AM60" s="56">
        <f t="shared" ca="1" si="22"/>
        <v>0</v>
      </c>
      <c r="AN60" s="55">
        <f t="shared" ca="1" si="23"/>
        <v>5317.4379743723721</v>
      </c>
      <c r="AO60" s="55">
        <f t="shared" ca="1" si="24"/>
        <v>0</v>
      </c>
      <c r="AP60" s="55">
        <f ca="1">AN60-MAX(AN60:$AN$258)</f>
        <v>-168.26298925833726</v>
      </c>
      <c r="AQ60" s="56">
        <f ca="1">(AN60-MAX(AN60:$AN$258))/MAX(AN60:$AN$258)</f>
        <v>-3.0673015239783039E-2</v>
      </c>
      <c r="AS60" s="55">
        <f t="shared" si="25"/>
        <v>4.5999999999999375E-2</v>
      </c>
      <c r="AT60" s="55">
        <f t="shared" si="26"/>
        <v>4.5999999999999375E-2</v>
      </c>
      <c r="AU60" s="55">
        <f t="shared" si="27"/>
        <v>0</v>
      </c>
      <c r="AV60" s="55">
        <f ca="1">IF(AV61=0,AVERAGE(AT60:OFFSET(AT60,$AY$3-1,0)),(AV61*($AY$3-1)+AT60)/$AY$3)</f>
        <v>5.3389738329833632E-2</v>
      </c>
      <c r="AW60" s="55">
        <f ca="1">IF(AW61=0,AVERAGE(AU60:OFFSET(AU60,$AY$3-1,0)),(AW61*($AY$3-1)+AU60)/$AY$3)</f>
        <v>5.6435699364639089E-2</v>
      </c>
      <c r="AX60" s="55">
        <f t="shared" ca="1" si="28"/>
        <v>0.94602776134437405</v>
      </c>
      <c r="AY60" s="55">
        <f t="shared" ca="1" si="29"/>
        <v>48.613271615962454</v>
      </c>
      <c r="BA60" s="58">
        <f t="shared" ca="1" si="30"/>
        <v>0</v>
      </c>
      <c r="BB60" s="58">
        <f t="shared" ca="1" si="31"/>
        <v>0</v>
      </c>
      <c r="BC60" s="58">
        <f t="shared" ca="1" si="37"/>
        <v>0</v>
      </c>
      <c r="BD60" s="58">
        <f t="shared" ca="1" si="15"/>
        <v>81</v>
      </c>
      <c r="BF60" s="56">
        <f t="shared" ca="1" si="16"/>
        <v>0</v>
      </c>
      <c r="BG60" s="75">
        <f t="shared" ca="1" si="32"/>
        <v>0</v>
      </c>
      <c r="BH60" s="55">
        <f t="shared" ca="1" si="38"/>
        <v>0</v>
      </c>
      <c r="BI60" s="56">
        <f t="shared" ca="1" si="17"/>
        <v>0</v>
      </c>
      <c r="BJ60" s="55">
        <f t="shared" ca="1" si="39"/>
        <v>5214.3838519000574</v>
      </c>
      <c r="BK60" s="76">
        <f t="shared" ca="1" si="40"/>
        <v>0</v>
      </c>
      <c r="BL60" s="55">
        <f ca="1">BJ60-MAX(BJ60:$BJ$258)</f>
        <v>-271.31711173065196</v>
      </c>
      <c r="BM60" s="56">
        <f ca="1">(BJ60-MAX(BJ60:$BJ$258))/MAX(BJ60:$BJ$258)</f>
        <v>-4.9458968603910344E-2</v>
      </c>
      <c r="BN60" s="17"/>
      <c r="BO60" s="55">
        <f t="shared" ca="1" si="33"/>
        <v>-0.55548028722396392</v>
      </c>
      <c r="BQ60" s="58">
        <f t="shared" ca="1" si="41"/>
        <v>0</v>
      </c>
      <c r="BR60" s="58">
        <f t="shared" ca="1" si="34"/>
        <v>0</v>
      </c>
      <c r="BS60" s="58">
        <f t="shared" ca="1" si="42"/>
        <v>0</v>
      </c>
      <c r="BT60" s="58">
        <f t="shared" ca="1" si="18"/>
        <v>44</v>
      </c>
      <c r="BV60" s="56">
        <f t="shared" ca="1" si="35"/>
        <v>0</v>
      </c>
      <c r="BW60" s="76">
        <f t="shared" ca="1" si="43"/>
        <v>0</v>
      </c>
      <c r="BX60" s="55">
        <f t="shared" ca="1" si="44"/>
        <v>0</v>
      </c>
      <c r="BY60" s="56">
        <f t="shared" ca="1" si="46"/>
        <v>0</v>
      </c>
      <c r="BZ60" s="55">
        <f t="shared" ca="1" si="47"/>
        <v>5432.1244148410624</v>
      </c>
      <c r="CA60" s="76">
        <f t="shared" ca="1" si="36"/>
        <v>0</v>
      </c>
      <c r="CB60" s="55">
        <f ca="1">BZ60-MAX($BZ60:BZ$258)</f>
        <v>-93.025863091265819</v>
      </c>
      <c r="CC60" s="56">
        <f ca="1">(BZ60-MAX($BZ60:BZ$258))/MAX($BZ60:BZ$258)</f>
        <v>-1.6836802333289439E-2</v>
      </c>
    </row>
    <row r="61" spans="1:81" s="58" customFormat="1" x14ac:dyDescent="0.25">
      <c r="A61" s="54">
        <v>44524</v>
      </c>
      <c r="B61" s="55">
        <v>14.66</v>
      </c>
      <c r="C61" s="55">
        <v>14.788</v>
      </c>
      <c r="D61" s="55">
        <v>14.624000000000001</v>
      </c>
      <c r="E61" s="55">
        <v>14.634</v>
      </c>
      <c r="F61" s="56">
        <f t="shared" si="0"/>
        <v>5.4697114727209062E-4</v>
      </c>
      <c r="G61" s="57"/>
      <c r="H61" s="56"/>
      <c r="I61" s="17"/>
      <c r="J61" s="55">
        <f ca="1">AVERAGE(E61:OFFSET(E61,$J$3-1,0))</f>
        <v>14.650400000000001</v>
      </c>
      <c r="K61" s="55">
        <f ca="1">AVERAGE(E61:OFFSET(E61,$K$3-1,0))</f>
        <v>14.841066666666666</v>
      </c>
      <c r="M61" s="58">
        <f t="shared" ca="1" si="1"/>
        <v>0</v>
      </c>
      <c r="N61" s="58">
        <f t="shared" ca="1" si="2"/>
        <v>0</v>
      </c>
      <c r="O61" s="58">
        <f t="shared" ca="1" si="3"/>
        <v>0</v>
      </c>
      <c r="P61" s="58">
        <f t="shared" ca="1" si="4"/>
        <v>42</v>
      </c>
      <c r="R61" s="56">
        <f t="shared" ca="1" si="5"/>
        <v>0</v>
      </c>
      <c r="S61" s="55">
        <f t="shared" ca="1" si="6"/>
        <v>0</v>
      </c>
      <c r="T61" s="55">
        <f t="shared" ca="1" si="7"/>
        <v>0</v>
      </c>
      <c r="U61" s="56">
        <f t="shared" ca="1" si="19"/>
        <v>0</v>
      </c>
      <c r="V61" s="55">
        <f t="shared" ca="1" si="20"/>
        <v>5338.5471659038567</v>
      </c>
      <c r="W61" s="55">
        <f t="shared" ca="1" si="8"/>
        <v>0</v>
      </c>
      <c r="X61" s="55">
        <f ca="1">V61-MAX(V61:$V$258)</f>
        <v>-150.63784941959238</v>
      </c>
      <c r="Y61" s="56">
        <f ca="1">(V61-MAX(V61:$V$258))/MAX(V61:$V$258)</f>
        <v>-2.7442662070794873E-2</v>
      </c>
      <c r="Z61" s="56"/>
      <c r="AA61" s="17"/>
      <c r="AB61" s="55">
        <f ca="1">E61*(2/($AB$3+1))+IF(AB62=0,AVERAGE(E62:OFFSET(E62,$AB$3-1,0))*(1-(2/($AB$3+1))),AB62*(1-(2/($AB$3+1))))</f>
        <v>14.67880585328062</v>
      </c>
      <c r="AC61" s="59">
        <f ca="1">E61*(2/($AC$3+1))+IF(AC62=0,AVERAGE(E62:OFFSET(E62,$AC$3-1,0))*(1-(2/($AC$3+1))),AC62*(1-(2/($AC$3+1))))</f>
        <v>14.696905114573035</v>
      </c>
      <c r="AE61" s="58">
        <f t="shared" ca="1" si="21"/>
        <v>0</v>
      </c>
      <c r="AF61" s="58">
        <f t="shared" ca="1" si="9"/>
        <v>0</v>
      </c>
      <c r="AG61" s="58">
        <f t="shared" ca="1" si="10"/>
        <v>0</v>
      </c>
      <c r="AH61" s="58">
        <f t="shared" ca="1" si="11"/>
        <v>43</v>
      </c>
      <c r="AJ61" s="56">
        <f t="shared" ca="1" si="12"/>
        <v>0</v>
      </c>
      <c r="AK61" s="55">
        <f t="shared" ca="1" si="13"/>
        <v>0</v>
      </c>
      <c r="AL61" s="55">
        <f t="shared" ca="1" si="14"/>
        <v>0</v>
      </c>
      <c r="AM61" s="56">
        <f t="shared" ca="1" si="22"/>
        <v>0</v>
      </c>
      <c r="AN61" s="55">
        <f t="shared" ca="1" si="23"/>
        <v>5317.4379743723721</v>
      </c>
      <c r="AO61" s="55">
        <f t="shared" ca="1" si="24"/>
        <v>0</v>
      </c>
      <c r="AP61" s="55">
        <f ca="1">AN61-MAX(AN61:$AN$258)</f>
        <v>-168.26298925833726</v>
      </c>
      <c r="AQ61" s="56">
        <f ca="1">(AN61-MAX(AN61:$AN$258))/MAX(AN61:$AN$258)</f>
        <v>-3.0673015239783039E-2</v>
      </c>
      <c r="AS61" s="55">
        <f t="shared" si="25"/>
        <v>8.0000000000008953E-3</v>
      </c>
      <c r="AT61" s="55">
        <f t="shared" si="26"/>
        <v>8.0000000000008953E-3</v>
      </c>
      <c r="AU61" s="55">
        <f t="shared" si="27"/>
        <v>0</v>
      </c>
      <c r="AV61" s="55">
        <f ca="1">IF(AV62=0,AVERAGE(AT61:OFFSET(AT61,$AY$3-1,0)),(AV62*($AY$3-1)+AT61)/$AY$3)</f>
        <v>5.395817973982088E-2</v>
      </c>
      <c r="AW61" s="55">
        <f ca="1">IF(AW62=0,AVERAGE(AU61:OFFSET(AU61,$AY$3-1,0)),(AW62*($AY$3-1)+AU61)/$AY$3)</f>
        <v>6.077690700807286E-2</v>
      </c>
      <c r="AX61" s="55">
        <f t="shared" ca="1" si="28"/>
        <v>0.88780726753096761</v>
      </c>
      <c r="AY61" s="55">
        <f t="shared" ca="1" si="29"/>
        <v>47.028490821105713</v>
      </c>
      <c r="BA61" s="58">
        <f t="shared" ca="1" si="30"/>
        <v>0</v>
      </c>
      <c r="BB61" s="58">
        <f t="shared" ca="1" si="31"/>
        <v>0</v>
      </c>
      <c r="BC61" s="58">
        <f t="shared" ca="1" si="37"/>
        <v>0</v>
      </c>
      <c r="BD61" s="58">
        <f t="shared" ca="1" si="15"/>
        <v>80</v>
      </c>
      <c r="BF61" s="56">
        <f t="shared" ca="1" si="16"/>
        <v>0</v>
      </c>
      <c r="BG61" s="75">
        <f t="shared" ca="1" si="32"/>
        <v>0</v>
      </c>
      <c r="BH61" s="55">
        <f t="shared" ca="1" si="38"/>
        <v>0</v>
      </c>
      <c r="BI61" s="56">
        <f t="shared" ca="1" si="17"/>
        <v>0</v>
      </c>
      <c r="BJ61" s="55">
        <f t="shared" ca="1" si="39"/>
        <v>5214.3838519000574</v>
      </c>
      <c r="BK61" s="76">
        <f t="shared" ca="1" si="40"/>
        <v>0</v>
      </c>
      <c r="BL61" s="55">
        <f ca="1">BJ61-MAX(BJ61:$BJ$258)</f>
        <v>-271.31711173065196</v>
      </c>
      <c r="BM61" s="56">
        <f ca="1">(BJ61-MAX(BJ61:$BJ$258))/MAX(BJ61:$BJ$258)</f>
        <v>-4.9458968603910344E-2</v>
      </c>
      <c r="BN61" s="17"/>
      <c r="BO61" s="55">
        <f t="shared" ca="1" si="33"/>
        <v>-1.8511066398390286</v>
      </c>
      <c r="BQ61" s="58">
        <f t="shared" ca="1" si="41"/>
        <v>0</v>
      </c>
      <c r="BR61" s="58">
        <f t="shared" ca="1" si="34"/>
        <v>0</v>
      </c>
      <c r="BS61" s="58">
        <f t="shared" ca="1" si="42"/>
        <v>0</v>
      </c>
      <c r="BT61" s="58">
        <f t="shared" ca="1" si="18"/>
        <v>43</v>
      </c>
      <c r="BV61" s="56">
        <f t="shared" ca="1" si="35"/>
        <v>0</v>
      </c>
      <c r="BW61" s="76">
        <f t="shared" ca="1" si="43"/>
        <v>0</v>
      </c>
      <c r="BX61" s="55">
        <f t="shared" ca="1" si="44"/>
        <v>0</v>
      </c>
      <c r="BY61" s="56">
        <f t="shared" ca="1" si="46"/>
        <v>0</v>
      </c>
      <c r="BZ61" s="55">
        <f t="shared" ca="1" si="47"/>
        <v>5432.1244148410624</v>
      </c>
      <c r="CA61" s="76">
        <f t="shared" ca="1" si="36"/>
        <v>0</v>
      </c>
      <c r="CB61" s="55">
        <f ca="1">BZ61-MAX($BZ61:BZ$258)</f>
        <v>-93.025863091265819</v>
      </c>
      <c r="CC61" s="56">
        <f ca="1">(BZ61-MAX($BZ61:BZ$258))/MAX($BZ61:BZ$258)</f>
        <v>-1.6836802333289439E-2</v>
      </c>
    </row>
    <row r="62" spans="1:81" s="58" customFormat="1" x14ac:dyDescent="0.25">
      <c r="A62" s="54">
        <v>44523</v>
      </c>
      <c r="B62" s="55">
        <v>14.64</v>
      </c>
      <c r="C62" s="55">
        <v>14.768000000000001</v>
      </c>
      <c r="D62" s="55">
        <v>14.48</v>
      </c>
      <c r="E62" s="55">
        <v>14.625999999999999</v>
      </c>
      <c r="F62" s="56">
        <f t="shared" si="0"/>
        <v>-3.1352235550710095E-3</v>
      </c>
      <c r="G62" s="57"/>
      <c r="H62" s="56"/>
      <c r="I62" s="17"/>
      <c r="J62" s="55">
        <f ca="1">AVERAGE(E62:OFFSET(E62,$J$3-1,0))</f>
        <v>14.7196</v>
      </c>
      <c r="K62" s="55">
        <f ca="1">AVERAGE(E62:OFFSET(E62,$K$3-1,0))</f>
        <v>14.834599999999998</v>
      </c>
      <c r="M62" s="58">
        <f t="shared" ca="1" si="1"/>
        <v>0</v>
      </c>
      <c r="N62" s="58">
        <f t="shared" ca="1" si="2"/>
        <v>0</v>
      </c>
      <c r="O62" s="58">
        <f t="shared" ca="1" si="3"/>
        <v>0</v>
      </c>
      <c r="P62" s="58">
        <f t="shared" ca="1" si="4"/>
        <v>41</v>
      </c>
      <c r="R62" s="56">
        <f t="shared" ca="1" si="5"/>
        <v>0</v>
      </c>
      <c r="S62" s="55">
        <f t="shared" ca="1" si="6"/>
        <v>0</v>
      </c>
      <c r="T62" s="55">
        <f t="shared" ca="1" si="7"/>
        <v>0</v>
      </c>
      <c r="U62" s="56">
        <f t="shared" ca="1" si="19"/>
        <v>0</v>
      </c>
      <c r="V62" s="55">
        <f t="shared" ca="1" si="20"/>
        <v>5338.5471659038567</v>
      </c>
      <c r="W62" s="55">
        <f t="shared" ca="1" si="8"/>
        <v>0</v>
      </c>
      <c r="X62" s="55">
        <f ca="1">V62-MAX(V62:$V$258)</f>
        <v>-150.63784941959238</v>
      </c>
      <c r="Y62" s="56">
        <f ca="1">(V62-MAX(V62:$V$258))/MAX(V62:$V$258)</f>
        <v>-2.7442662070794873E-2</v>
      </c>
      <c r="Z62" s="56"/>
      <c r="AA62" s="17"/>
      <c r="AB62" s="55">
        <f ca="1">E62*(2/($AB$3+1))+IF(AB63=0,AVERAGE(E63:OFFSET(E63,$AB$3-1,0))*(1-(2/($AB$3+1))),AB63*(1-(2/($AB$3+1))))</f>
        <v>14.701208779920929</v>
      </c>
      <c r="AC62" s="59">
        <f ca="1">E62*(2/($AC$3+1))+IF(AC63=0,AVERAGE(E63:OFFSET(E63,$AC$3-1,0))*(1-(2/($AC$3+1))),AC63*(1-(2/($AC$3+1))))</f>
        <v>14.701243398336691</v>
      </c>
      <c r="AE62" s="58">
        <f t="shared" ca="1" si="21"/>
        <v>0</v>
      </c>
      <c r="AF62" s="58">
        <f t="shared" ca="1" si="9"/>
        <v>1</v>
      </c>
      <c r="AG62" s="58">
        <f t="shared" ca="1" si="10"/>
        <v>0</v>
      </c>
      <c r="AH62" s="58">
        <f t="shared" ca="1" si="11"/>
        <v>42</v>
      </c>
      <c r="AJ62" s="56">
        <f t="shared" ca="1" si="12"/>
        <v>7.7659888004715683E-2</v>
      </c>
      <c r="AK62" s="55">
        <f t="shared" ca="1" si="13"/>
        <v>1.0540000000000003</v>
      </c>
      <c r="AL62" s="55">
        <f t="shared" ca="1" si="14"/>
        <v>0</v>
      </c>
      <c r="AM62" s="56">
        <f t="shared" ca="1" si="22"/>
        <v>-3.1352235550710095E-3</v>
      </c>
      <c r="AN62" s="55">
        <f t="shared" ca="1" si="23"/>
        <v>5317.4379743723721</v>
      </c>
      <c r="AO62" s="55">
        <f t="shared" ca="1" si="24"/>
        <v>383.19291843214017</v>
      </c>
      <c r="AP62" s="55">
        <f ca="1">AN62-MAX(AN62:$AN$258)</f>
        <v>-168.26298925833726</v>
      </c>
      <c r="AQ62" s="56">
        <f ca="1">(AN62-MAX(AN62:$AN$258))/MAX(AN62:$AN$258)</f>
        <v>-3.0673015239783039E-2</v>
      </c>
      <c r="AS62" s="55">
        <f t="shared" si="25"/>
        <v>-4.6000000000001151E-2</v>
      </c>
      <c r="AT62" s="55">
        <f t="shared" si="26"/>
        <v>0</v>
      </c>
      <c r="AU62" s="55">
        <f t="shared" si="27"/>
        <v>4.6000000000001151E-2</v>
      </c>
      <c r="AV62" s="55">
        <f ca="1">IF(AV63=0,AVERAGE(AT62:OFFSET(AT62,$AY$3-1,0)),(AV63*($AY$3-1)+AT62)/$AY$3)</f>
        <v>5.7493424335191654E-2</v>
      </c>
      <c r="AW62" s="55">
        <f ca="1">IF(AW63=0,AVERAGE(AU62:OFFSET(AU62,$AY$3-1,0)),(AW63*($AY$3-1)+AU62)/$AY$3)</f>
        <v>6.5452053701001545E-2</v>
      </c>
      <c r="AX62" s="55">
        <f t="shared" ca="1" si="28"/>
        <v>0.87840520020706225</v>
      </c>
      <c r="AY62" s="55">
        <f t="shared" ca="1" si="29"/>
        <v>46.763350107326843</v>
      </c>
      <c r="BA62" s="58">
        <f t="shared" ca="1" si="30"/>
        <v>0</v>
      </c>
      <c r="BB62" s="58">
        <f t="shared" ca="1" si="31"/>
        <v>0</v>
      </c>
      <c r="BC62" s="58">
        <f t="shared" ca="1" si="37"/>
        <v>0</v>
      </c>
      <c r="BD62" s="58">
        <f t="shared" ca="1" si="15"/>
        <v>79</v>
      </c>
      <c r="BF62" s="56">
        <f t="shared" ca="1" si="16"/>
        <v>0</v>
      </c>
      <c r="BG62" s="75">
        <f t="shared" ca="1" si="32"/>
        <v>0</v>
      </c>
      <c r="BH62" s="55">
        <f t="shared" ca="1" si="38"/>
        <v>0</v>
      </c>
      <c r="BI62" s="56">
        <f t="shared" ca="1" si="17"/>
        <v>0</v>
      </c>
      <c r="BJ62" s="55">
        <f t="shared" ca="1" si="39"/>
        <v>5214.3838519000574</v>
      </c>
      <c r="BK62" s="76">
        <f t="shared" ca="1" si="40"/>
        <v>0</v>
      </c>
      <c r="BL62" s="55">
        <f ca="1">BJ62-MAX(BJ62:$BJ$258)</f>
        <v>-271.31711173065196</v>
      </c>
      <c r="BM62" s="56">
        <f ca="1">(BJ62-MAX(BJ62:$BJ$258))/MAX(BJ62:$BJ$258)</f>
        <v>-4.9458968603910344E-2</v>
      </c>
      <c r="BN62" s="17"/>
      <c r="BO62" s="55">
        <f t="shared" ca="1" si="33"/>
        <v>-2.1672240802675602</v>
      </c>
      <c r="BQ62" s="58">
        <f t="shared" ca="1" si="41"/>
        <v>0</v>
      </c>
      <c r="BR62" s="58">
        <f t="shared" ca="1" si="34"/>
        <v>0</v>
      </c>
      <c r="BS62" s="58">
        <f t="shared" ca="1" si="42"/>
        <v>0</v>
      </c>
      <c r="BT62" s="58">
        <f t="shared" ca="1" si="18"/>
        <v>42</v>
      </c>
      <c r="BV62" s="56">
        <f t="shared" ca="1" si="35"/>
        <v>0</v>
      </c>
      <c r="BW62" s="76">
        <f t="shared" ca="1" si="43"/>
        <v>0</v>
      </c>
      <c r="BX62" s="55">
        <f t="shared" ca="1" si="44"/>
        <v>0</v>
      </c>
      <c r="BY62" s="56">
        <f t="shared" ca="1" si="46"/>
        <v>0</v>
      </c>
      <c r="BZ62" s="55">
        <f t="shared" ca="1" si="47"/>
        <v>5432.1244148410624</v>
      </c>
      <c r="CA62" s="76">
        <f t="shared" ca="1" si="36"/>
        <v>0</v>
      </c>
      <c r="CB62" s="55">
        <f ca="1">BZ62-MAX($BZ62:BZ$258)</f>
        <v>-93.025863091265819</v>
      </c>
      <c r="CC62" s="56">
        <f ca="1">(BZ62-MAX($BZ62:BZ$258))/MAX($BZ62:BZ$258)</f>
        <v>-1.6836802333289439E-2</v>
      </c>
    </row>
    <row r="63" spans="1:81" s="58" customFormat="1" x14ac:dyDescent="0.25">
      <c r="A63" s="54">
        <v>44522</v>
      </c>
      <c r="B63" s="55">
        <v>14.587999999999999</v>
      </c>
      <c r="C63" s="55">
        <v>14.708</v>
      </c>
      <c r="D63" s="55">
        <v>14.53</v>
      </c>
      <c r="E63" s="55">
        <v>14.672000000000001</v>
      </c>
      <c r="F63" s="56">
        <f t="shared" si="0"/>
        <v>1.2700165654334628E-2</v>
      </c>
      <c r="G63" s="57"/>
      <c r="H63" s="56"/>
      <c r="I63" s="17"/>
      <c r="J63" s="55">
        <f ca="1">AVERAGE(E63:OFFSET(E63,$J$3-1,0))</f>
        <v>14.7912</v>
      </c>
      <c r="K63" s="55">
        <f ca="1">AVERAGE(E63:OFFSET(E63,$K$3-1,0))</f>
        <v>14.836999999999998</v>
      </c>
      <c r="M63" s="58">
        <f t="shared" ca="1" si="1"/>
        <v>0</v>
      </c>
      <c r="N63" s="58">
        <f t="shared" ca="1" si="2"/>
        <v>1</v>
      </c>
      <c r="O63" s="58">
        <f t="shared" ca="1" si="3"/>
        <v>0</v>
      </c>
      <c r="P63" s="58">
        <f t="shared" ca="1" si="4"/>
        <v>40</v>
      </c>
      <c r="R63" s="56">
        <f t="shared" ca="1" si="5"/>
        <v>5.0852313422145912E-2</v>
      </c>
      <c r="S63" s="55">
        <f t="shared" ca="1" si="6"/>
        <v>0.71000000000000085</v>
      </c>
      <c r="T63" s="55">
        <f t="shared" ca="1" si="7"/>
        <v>0</v>
      </c>
      <c r="U63" s="56">
        <f t="shared" ca="1" si="19"/>
        <v>1.2700165654334628E-2</v>
      </c>
      <c r="V63" s="55">
        <f t="shared" ca="1" si="20"/>
        <v>5338.5471659038567</v>
      </c>
      <c r="W63" s="55">
        <f t="shared" ca="1" si="8"/>
        <v>258.34027315919741</v>
      </c>
      <c r="X63" s="55">
        <f ca="1">V63-MAX(V63:$V$258)</f>
        <v>-150.63784941959238</v>
      </c>
      <c r="Y63" s="56">
        <f ca="1">(V63-MAX(V63:$V$258))/MAX(V63:$V$258)</f>
        <v>-2.7442662070794873E-2</v>
      </c>
      <c r="Z63" s="56"/>
      <c r="AA63" s="17"/>
      <c r="AB63" s="55">
        <f ca="1">E63*(2/($AB$3+1))+IF(AB64=0,AVERAGE(E64:OFFSET(E64,$AB$3-1,0))*(1-(2/($AB$3+1))),AB64*(1-(2/($AB$3+1))))</f>
        <v>14.738813169881393</v>
      </c>
      <c r="AC63" s="59">
        <f ca="1">E63*(2/($AC$3+1))+IF(AC64=0,AVERAGE(E64:OFFSET(E64,$AC$3-1,0))*(1-(2/($AC$3+1))),AC64*(1-(2/($AC$3+1))))</f>
        <v>14.70643259822198</v>
      </c>
      <c r="AE63" s="58">
        <f t="shared" ca="1" si="21"/>
        <v>0</v>
      </c>
      <c r="AF63" s="58">
        <f t="shared" ca="1" si="9"/>
        <v>0</v>
      </c>
      <c r="AG63" s="58">
        <f t="shared" ca="1" si="10"/>
        <v>1</v>
      </c>
      <c r="AH63" s="58">
        <f t="shared" ca="1" si="11"/>
        <v>41</v>
      </c>
      <c r="AJ63" s="56">
        <f t="shared" ca="1" si="12"/>
        <v>0</v>
      </c>
      <c r="AK63" s="55">
        <f t="shared" ca="1" si="13"/>
        <v>0</v>
      </c>
      <c r="AL63" s="55">
        <f t="shared" ca="1" si="14"/>
        <v>363.56064367375717</v>
      </c>
      <c r="AM63" s="56">
        <f t="shared" ca="1" si="22"/>
        <v>1.2700165654334628E-2</v>
      </c>
      <c r="AN63" s="55">
        <f t="shared" ca="1" si="23"/>
        <v>5334.1617639813658</v>
      </c>
      <c r="AO63" s="55">
        <f t="shared" ca="1" si="24"/>
        <v>0</v>
      </c>
      <c r="AP63" s="55">
        <f ca="1">AN63-MAX(AN63:$AN$258)</f>
        <v>-151.53919964934357</v>
      </c>
      <c r="AQ63" s="56">
        <f ca="1">(AN63-MAX(AN63:$AN$258))/MAX(AN63:$AN$258)</f>
        <v>-2.7624400355400962E-2</v>
      </c>
      <c r="AS63" s="55">
        <f t="shared" si="25"/>
        <v>0.18400000000000105</v>
      </c>
      <c r="AT63" s="55">
        <f t="shared" si="26"/>
        <v>0.18400000000000105</v>
      </c>
      <c r="AU63" s="55">
        <f t="shared" si="27"/>
        <v>0</v>
      </c>
      <c r="AV63" s="55">
        <f ca="1">IF(AV64=0,AVERAGE(AT63:OFFSET(AT63,$AY$3-1,0)),(AV64*($AY$3-1)+AT63)/$AY$3)</f>
        <v>6.1915995437898698E-2</v>
      </c>
      <c r="AW63" s="55">
        <f ca="1">IF(AW64=0,AVERAGE(AU63:OFFSET(AU63,$AY$3-1,0)),(AW64*($AY$3-1)+AU63)/$AY$3)</f>
        <v>6.6948365524155423E-2</v>
      </c>
      <c r="AX63" s="55">
        <f t="shared" ca="1" si="28"/>
        <v>0.92483206950823893</v>
      </c>
      <c r="AY63" s="55">
        <f t="shared" ca="1" si="29"/>
        <v>48.047415884156457</v>
      </c>
      <c r="BA63" s="58">
        <f t="shared" ca="1" si="30"/>
        <v>0</v>
      </c>
      <c r="BB63" s="58">
        <f t="shared" ca="1" si="31"/>
        <v>0</v>
      </c>
      <c r="BC63" s="58">
        <f t="shared" ca="1" si="37"/>
        <v>0</v>
      </c>
      <c r="BD63" s="58">
        <f t="shared" ca="1" si="15"/>
        <v>78</v>
      </c>
      <c r="BF63" s="56">
        <f t="shared" ca="1" si="16"/>
        <v>0</v>
      </c>
      <c r="BG63" s="75">
        <f t="shared" ca="1" si="32"/>
        <v>0</v>
      </c>
      <c r="BH63" s="55">
        <f t="shared" ca="1" si="38"/>
        <v>0</v>
      </c>
      <c r="BI63" s="56">
        <f t="shared" ca="1" si="17"/>
        <v>0</v>
      </c>
      <c r="BJ63" s="55">
        <f t="shared" ca="1" si="39"/>
        <v>5214.3838519000574</v>
      </c>
      <c r="BK63" s="76">
        <f t="shared" ca="1" si="40"/>
        <v>0</v>
      </c>
      <c r="BL63" s="55">
        <f ca="1">BJ63-MAX(BJ63:$BJ$258)</f>
        <v>-271.31711173065196</v>
      </c>
      <c r="BM63" s="56">
        <f ca="1">(BJ63-MAX(BJ63:$BJ$258))/MAX(BJ63:$BJ$258)</f>
        <v>-4.9458968603910344E-2</v>
      </c>
      <c r="BN63" s="17"/>
      <c r="BO63" s="55">
        <f t="shared" ca="1" si="33"/>
        <v>-0.87825969463585229</v>
      </c>
      <c r="BQ63" s="58">
        <f t="shared" ca="1" si="41"/>
        <v>0</v>
      </c>
      <c r="BR63" s="58">
        <f t="shared" ca="1" si="34"/>
        <v>0</v>
      </c>
      <c r="BS63" s="58">
        <f t="shared" ca="1" si="42"/>
        <v>0</v>
      </c>
      <c r="BT63" s="58">
        <f t="shared" ca="1" si="18"/>
        <v>41</v>
      </c>
      <c r="BV63" s="56">
        <f t="shared" ca="1" si="35"/>
        <v>0</v>
      </c>
      <c r="BW63" s="76">
        <f t="shared" ca="1" si="43"/>
        <v>0</v>
      </c>
      <c r="BX63" s="55">
        <f t="shared" ca="1" si="44"/>
        <v>0</v>
      </c>
      <c r="BY63" s="56">
        <f t="shared" ca="1" si="46"/>
        <v>0</v>
      </c>
      <c r="BZ63" s="55">
        <f t="shared" ca="1" si="47"/>
        <v>5432.1244148410624</v>
      </c>
      <c r="CA63" s="76">
        <f t="shared" ca="1" si="36"/>
        <v>0</v>
      </c>
      <c r="CB63" s="55">
        <f ca="1">BZ63-MAX($BZ63:BZ$258)</f>
        <v>-93.025863091265819</v>
      </c>
      <c r="CC63" s="56">
        <f ca="1">(BZ63-MAX($BZ63:BZ$258))/MAX($BZ63:BZ$258)</f>
        <v>-1.6836802333289439E-2</v>
      </c>
    </row>
    <row r="64" spans="1:81" s="58" customFormat="1" x14ac:dyDescent="0.25">
      <c r="A64" s="54">
        <v>44519</v>
      </c>
      <c r="B64" s="55">
        <v>14.898</v>
      </c>
      <c r="C64" s="55">
        <v>14.916</v>
      </c>
      <c r="D64" s="55">
        <v>14.35</v>
      </c>
      <c r="E64" s="55">
        <v>14.488</v>
      </c>
      <c r="F64" s="56">
        <f t="shared" si="0"/>
        <v>-2.3193096008630065E-2</v>
      </c>
      <c r="G64" s="57"/>
      <c r="H64" s="56"/>
      <c r="I64" s="17"/>
      <c r="J64" s="55">
        <f ca="1">AVERAGE(E64:OFFSET(E64,$J$3-1,0))</f>
        <v>14.856</v>
      </c>
      <c r="K64" s="55">
        <f ca="1">AVERAGE(E64:OFFSET(E64,$K$3-1,0))</f>
        <v>14.83713333333333</v>
      </c>
      <c r="M64" s="58">
        <f t="shared" ca="1" si="1"/>
        <v>0</v>
      </c>
      <c r="N64" s="58">
        <f t="shared" ca="1" si="2"/>
        <v>0</v>
      </c>
      <c r="O64" s="58">
        <f t="shared" ca="1" si="3"/>
        <v>1</v>
      </c>
      <c r="P64" s="58">
        <f t="shared" ca="1" si="4"/>
        <v>39</v>
      </c>
      <c r="R64" s="56">
        <f t="shared" ca="1" si="5"/>
        <v>0</v>
      </c>
      <c r="S64" s="55">
        <f t="shared" ca="1" si="6"/>
        <v>0</v>
      </c>
      <c r="T64" s="55">
        <f t="shared" ca="1" si="7"/>
        <v>363.85953966084099</v>
      </c>
      <c r="U64" s="56">
        <f t="shared" ca="1" si="19"/>
        <v>-2.3193096008630065E-2</v>
      </c>
      <c r="V64" s="55">
        <f t="shared" ca="1" si="20"/>
        <v>5271.5970106062623</v>
      </c>
      <c r="W64" s="55">
        <f t="shared" ca="1" si="8"/>
        <v>0</v>
      </c>
      <c r="X64" s="55">
        <f ca="1">V64-MAX(V64:$V$258)</f>
        <v>-217.58800471718678</v>
      </c>
      <c r="Y64" s="56">
        <f ca="1">(V64-MAX(V64:$V$258))/MAX(V64:$V$258)</f>
        <v>-3.9639400768925519E-2</v>
      </c>
      <c r="Z64" s="56"/>
      <c r="AA64" s="17"/>
      <c r="AB64" s="55">
        <f ca="1">E64*(2/($AB$3+1))+IF(AB65=0,AVERAGE(E65:OFFSET(E65,$AB$3-1,0))*(1-(2/($AB$3+1))),AB65*(1-(2/($AB$3+1))))</f>
        <v>14.772219754822089</v>
      </c>
      <c r="AC64" s="59">
        <f ca="1">E64*(2/($AC$3+1))+IF(AC65=0,AVERAGE(E65:OFFSET(E65,$AC$3-1,0))*(1-(2/($AC$3+1))),AC65*(1-(2/($AC$3+1))))</f>
        <v>14.708807260168323</v>
      </c>
      <c r="AE64" s="58">
        <f t="shared" ca="1" si="21"/>
        <v>0</v>
      </c>
      <c r="AF64" s="58">
        <f t="shared" ca="1" si="9"/>
        <v>0</v>
      </c>
      <c r="AG64" s="58">
        <f t="shared" ca="1" si="10"/>
        <v>1</v>
      </c>
      <c r="AH64" s="58">
        <f t="shared" ca="1" si="11"/>
        <v>40</v>
      </c>
      <c r="AJ64" s="56">
        <f t="shared" ca="1" si="12"/>
        <v>0</v>
      </c>
      <c r="AK64" s="55">
        <f t="shared" ca="1" si="13"/>
        <v>0</v>
      </c>
      <c r="AL64" s="55">
        <f t="shared" ca="1" si="14"/>
        <v>363.56064367375717</v>
      </c>
      <c r="AM64" s="56">
        <f t="shared" ca="1" si="22"/>
        <v>-2.3193096008630065E-2</v>
      </c>
      <c r="AN64" s="55">
        <f t="shared" ca="1" si="23"/>
        <v>5267.2666055453947</v>
      </c>
      <c r="AO64" s="55">
        <f t="shared" ca="1" si="24"/>
        <v>0</v>
      </c>
      <c r="AP64" s="55">
        <f ca="1">AN64-MAX(AN64:$AN$258)</f>
        <v>-218.43435808531467</v>
      </c>
      <c r="AQ64" s="56">
        <f ca="1">(AN64-MAX(AN64:$AN$258))/MAX(AN64:$AN$258)</f>
        <v>-3.9818859892928611E-2</v>
      </c>
      <c r="AS64" s="55">
        <f t="shared" si="25"/>
        <v>-0.34400000000000119</v>
      </c>
      <c r="AT64" s="55">
        <f t="shared" si="26"/>
        <v>0</v>
      </c>
      <c r="AU64" s="55">
        <f t="shared" si="27"/>
        <v>0.34400000000000119</v>
      </c>
      <c r="AV64" s="55">
        <f ca="1">IF(AV65=0,AVERAGE(AT64:OFFSET(AT64,$AY$3-1,0)),(AV65*($AY$3-1)+AT64)/$AY$3)</f>
        <v>5.2524918163890821E-2</v>
      </c>
      <c r="AW64" s="55">
        <f ca="1">IF(AW65=0,AVERAGE(AU64:OFFSET(AU64,$AY$3-1,0)),(AW65*($AY$3-1)+AU64)/$AY$3)</f>
        <v>7.2098239795244295E-2</v>
      </c>
      <c r="AX64" s="55">
        <f t="shared" ca="1" si="28"/>
        <v>0.72851873101284004</v>
      </c>
      <c r="AY64" s="55">
        <f t="shared" ca="1" si="29"/>
        <v>42.146996612872016</v>
      </c>
      <c r="BA64" s="58">
        <f t="shared" ca="1" si="30"/>
        <v>0</v>
      </c>
      <c r="BB64" s="58">
        <f t="shared" ca="1" si="31"/>
        <v>0</v>
      </c>
      <c r="BC64" s="58">
        <f t="shared" ca="1" si="37"/>
        <v>0</v>
      </c>
      <c r="BD64" s="58">
        <f t="shared" ca="1" si="15"/>
        <v>77</v>
      </c>
      <c r="BF64" s="56">
        <f t="shared" ca="1" si="16"/>
        <v>0</v>
      </c>
      <c r="BG64" s="75">
        <f t="shared" ca="1" si="32"/>
        <v>0</v>
      </c>
      <c r="BH64" s="55">
        <f t="shared" ca="1" si="38"/>
        <v>0</v>
      </c>
      <c r="BI64" s="56">
        <f t="shared" ca="1" si="17"/>
        <v>0</v>
      </c>
      <c r="BJ64" s="55">
        <f t="shared" ca="1" si="39"/>
        <v>5214.3838519000574</v>
      </c>
      <c r="BK64" s="76">
        <f ca="1">BH65*BG64</f>
        <v>0</v>
      </c>
      <c r="BL64" s="55">
        <f ca="1">BJ64-MAX(BJ64:$BJ$258)</f>
        <v>-271.31711173065196</v>
      </c>
      <c r="BM64" s="56">
        <f ca="1">(BJ64-MAX(BJ64:$BJ$258))/MAX(BJ64:$BJ$258)</f>
        <v>-4.9458968603910344E-2</v>
      </c>
      <c r="BN64" s="17"/>
      <c r="BO64" s="55">
        <f t="shared" ca="1" si="33"/>
        <v>-3.9129858071362267</v>
      </c>
      <c r="BQ64" s="58">
        <f t="shared" ca="1" si="41"/>
        <v>0</v>
      </c>
      <c r="BR64" s="58">
        <f t="shared" ca="1" si="34"/>
        <v>0</v>
      </c>
      <c r="BS64" s="58">
        <f t="shared" ca="1" si="42"/>
        <v>0</v>
      </c>
      <c r="BT64" s="58">
        <f t="shared" ca="1" si="18"/>
        <v>40</v>
      </c>
      <c r="BV64" s="56">
        <f t="shared" ca="1" si="35"/>
        <v>0</v>
      </c>
      <c r="BW64" s="76">
        <f t="shared" ca="1" si="43"/>
        <v>0</v>
      </c>
      <c r="BX64" s="55">
        <f t="shared" ca="1" si="44"/>
        <v>0</v>
      </c>
      <c r="BY64" s="56">
        <f t="shared" ca="1" si="46"/>
        <v>0</v>
      </c>
      <c r="BZ64" s="55">
        <f t="shared" ca="1" si="47"/>
        <v>5432.1244148410624</v>
      </c>
      <c r="CA64" s="76">
        <f ca="1">BX65*BW64</f>
        <v>0</v>
      </c>
      <c r="CB64" s="55">
        <f ca="1">BZ64-MAX($BZ64:BZ$258)</f>
        <v>-93.025863091265819</v>
      </c>
      <c r="CC64" s="56">
        <f ca="1">(BZ64-MAX($BZ64:BZ$258))/MAX($BZ64:BZ$258)</f>
        <v>-1.6836802333289439E-2</v>
      </c>
    </row>
    <row r="65" spans="1:81" s="58" customFormat="1" x14ac:dyDescent="0.25">
      <c r="A65" s="54">
        <v>44518</v>
      </c>
      <c r="B65" s="55">
        <v>14.932</v>
      </c>
      <c r="C65" s="55">
        <v>15.028</v>
      </c>
      <c r="D65" s="55">
        <v>14.778</v>
      </c>
      <c r="E65" s="55">
        <v>14.832000000000001</v>
      </c>
      <c r="F65" s="56">
        <f t="shared" si="0"/>
        <v>-9.8798397863818499E-3</v>
      </c>
      <c r="G65" s="57"/>
      <c r="H65" s="56"/>
      <c r="I65" s="17"/>
      <c r="J65" s="55">
        <f ca="1">AVERAGE(E65:OFFSET(E65,$J$3-1,0))</f>
        <v>14.931999999999999</v>
      </c>
      <c r="K65" s="55">
        <f ca="1">AVERAGE(E65:OFFSET(E65,$K$3-1,0))</f>
        <v>14.839799999999997</v>
      </c>
      <c r="M65" s="58">
        <f t="shared" ca="1" si="1"/>
        <v>0</v>
      </c>
      <c r="N65" s="58">
        <f t="shared" ca="1" si="2"/>
        <v>0</v>
      </c>
      <c r="O65" s="58">
        <f t="shared" ca="1" si="3"/>
        <v>1</v>
      </c>
      <c r="P65" s="58">
        <f t="shared" ca="1" si="4"/>
        <v>38</v>
      </c>
      <c r="R65" s="56">
        <f t="shared" ca="1" si="5"/>
        <v>0</v>
      </c>
      <c r="S65" s="55">
        <f t="shared" ca="1" si="6"/>
        <v>0</v>
      </c>
      <c r="T65" s="55">
        <f t="shared" ca="1" si="7"/>
        <v>363.85953966084099</v>
      </c>
      <c r="U65" s="56">
        <f t="shared" ca="1" si="19"/>
        <v>-9.8798397863818499E-3</v>
      </c>
      <c r="V65" s="55">
        <f t="shared" ca="1" si="20"/>
        <v>5396.7646922495924</v>
      </c>
      <c r="W65" s="55">
        <f t="shared" ca="1" si="8"/>
        <v>0</v>
      </c>
      <c r="X65" s="55">
        <f ca="1">V65-MAX(V65:$V$258)</f>
        <v>-92.420323073856707</v>
      </c>
      <c r="Y65" s="56">
        <f ca="1">(V65-MAX(V65:$V$258))/MAX(V65:$V$258)</f>
        <v>-1.6836802333289699E-2</v>
      </c>
      <c r="Z65" s="56"/>
      <c r="AA65" s="17"/>
      <c r="AB65" s="55">
        <f ca="1">E65*(2/($AB$3+1))+IF(AB66=0,AVERAGE(E66:OFFSET(E66,$AB$3-1,0))*(1-(2/($AB$3+1))),AB66*(1-(2/($AB$3+1))))</f>
        <v>14.914329632233134</v>
      </c>
      <c r="AC65" s="59">
        <f ca="1">E65*(2/($AC$3+1))+IF(AC66=0,AVERAGE(E66:OFFSET(E66,$AC$3-1,0))*(1-(2/($AC$3+1))),AC66*(1-(2/($AC$3+1))))</f>
        <v>14.724035347076482</v>
      </c>
      <c r="AE65" s="58">
        <f t="shared" ca="1" si="21"/>
        <v>0</v>
      </c>
      <c r="AF65" s="58">
        <f t="shared" ca="1" si="9"/>
        <v>0</v>
      </c>
      <c r="AG65" s="58">
        <f t="shared" ca="1" si="10"/>
        <v>1</v>
      </c>
      <c r="AH65" s="58">
        <f t="shared" ca="1" si="11"/>
        <v>39</v>
      </c>
      <c r="AJ65" s="56">
        <f t="shared" ca="1" si="12"/>
        <v>0</v>
      </c>
      <c r="AK65" s="55">
        <f t="shared" ca="1" si="13"/>
        <v>0</v>
      </c>
      <c r="AL65" s="55">
        <f t="shared" ca="1" si="14"/>
        <v>363.56064367375717</v>
      </c>
      <c r="AM65" s="56">
        <f t="shared" ca="1" si="22"/>
        <v>-9.8798397863818499E-3</v>
      </c>
      <c r="AN65" s="55">
        <f t="shared" ca="1" si="23"/>
        <v>5392.3314669691672</v>
      </c>
      <c r="AO65" s="55">
        <f t="shared" ca="1" si="24"/>
        <v>0</v>
      </c>
      <c r="AP65" s="55">
        <f ca="1">AN65-MAX(AN65:$AN$258)</f>
        <v>-93.369496661542144</v>
      </c>
      <c r="AQ65" s="56">
        <f ca="1">(AN65-MAX(AN65:$AN$258))/MAX(AN65:$AN$258)</f>
        <v>-1.7020522496681185E-2</v>
      </c>
      <c r="AS65" s="55">
        <f t="shared" si="25"/>
        <v>-0.14799999999999969</v>
      </c>
      <c r="AT65" s="55">
        <f t="shared" si="26"/>
        <v>0</v>
      </c>
      <c r="AU65" s="55">
        <f t="shared" si="27"/>
        <v>0.14799999999999969</v>
      </c>
      <c r="AV65" s="55">
        <f ca="1">IF(AV66=0,AVERAGE(AT65:OFFSET(AT65,$AY$3-1,0)),(AV66*($AY$3-1)+AT65)/$AY$3)</f>
        <v>5.6565296484190113E-2</v>
      </c>
      <c r="AW65" s="55">
        <f ca="1">IF(AW66=0,AVERAGE(AU65:OFFSET(AU65,$AY$3-1,0)),(AW66*($AY$3-1)+AU65)/$AY$3)</f>
        <v>5.1182719779493756E-2</v>
      </c>
      <c r="AX65" s="55">
        <f t="shared" ca="1" si="28"/>
        <v>1.1051639445478016</v>
      </c>
      <c r="AY65" s="55">
        <f t="shared" ca="1" si="29"/>
        <v>52.497761393362445</v>
      </c>
      <c r="BA65" s="58">
        <f t="shared" ca="1" si="30"/>
        <v>0</v>
      </c>
      <c r="BB65" s="58">
        <f t="shared" ca="1" si="31"/>
        <v>0</v>
      </c>
      <c r="BC65" s="58">
        <f t="shared" ca="1" si="37"/>
        <v>0</v>
      </c>
      <c r="BD65" s="58">
        <f t="shared" ca="1" si="15"/>
        <v>76</v>
      </c>
      <c r="BF65" s="56">
        <f t="shared" ca="1" si="16"/>
        <v>0</v>
      </c>
      <c r="BG65" s="75">
        <f t="shared" ca="1" si="32"/>
        <v>0</v>
      </c>
      <c r="BH65" s="55">
        <f t="shared" ca="1" si="38"/>
        <v>0</v>
      </c>
      <c r="BI65" s="56">
        <f t="shared" ca="1" si="17"/>
        <v>0</v>
      </c>
      <c r="BJ65" s="55">
        <f t="shared" ca="1" si="39"/>
        <v>5214.3838519000574</v>
      </c>
      <c r="BK65" s="76">
        <f t="shared" ca="1" si="40"/>
        <v>0</v>
      </c>
      <c r="BL65" s="55">
        <f ca="1">BJ65-MAX(BJ65:$BJ$258)</f>
        <v>-271.31711173065196</v>
      </c>
      <c r="BM65" s="56">
        <f ca="1">(BJ65-MAX(BJ65:$BJ$258))/MAX(BJ65:$BJ$258)</f>
        <v>-4.9458968603910344E-2</v>
      </c>
      <c r="BN65" s="17"/>
      <c r="BO65" s="55">
        <f t="shared" ca="1" si="33"/>
        <v>-1.1331822423676807</v>
      </c>
      <c r="BQ65" s="58">
        <f t="shared" ca="1" si="41"/>
        <v>0</v>
      </c>
      <c r="BR65" s="58">
        <f t="shared" ca="1" si="34"/>
        <v>1</v>
      </c>
      <c r="BS65" s="58">
        <f t="shared" ca="1" si="42"/>
        <v>0</v>
      </c>
      <c r="BT65" s="58">
        <f t="shared" ca="1" si="18"/>
        <v>39</v>
      </c>
      <c r="BV65" s="56">
        <f t="shared" ca="1" si="35"/>
        <v>9.2838196286472163E-2</v>
      </c>
      <c r="BW65" s="76">
        <f t="shared" ca="1" si="43"/>
        <v>1.2600000000000016</v>
      </c>
      <c r="BX65" s="55">
        <f t="shared" ca="1" si="44"/>
        <v>0</v>
      </c>
      <c r="BY65" s="56">
        <f t="shared" ca="1" si="46"/>
        <v>-9.8798397863818499E-3</v>
      </c>
      <c r="BZ65" s="55">
        <f t="shared" ca="1" si="47"/>
        <v>5432.1244148410624</v>
      </c>
      <c r="CA65" s="76">
        <f t="shared" ref="CA65:CA128" ca="1" si="49">BX66*BW65</f>
        <v>461.46687990154703</v>
      </c>
      <c r="CB65" s="55">
        <f ca="1">BZ65-MAX($BZ65:BZ$258)</f>
        <v>-93.025863091265819</v>
      </c>
      <c r="CC65" s="56">
        <f ca="1">(BZ65-MAX($BZ65:BZ$258))/MAX($BZ65:BZ$258)</f>
        <v>-1.6836802333289439E-2</v>
      </c>
    </row>
    <row r="66" spans="1:81" s="58" customFormat="1" x14ac:dyDescent="0.25">
      <c r="A66" s="54">
        <v>44517</v>
      </c>
      <c r="B66" s="55">
        <v>15.034000000000001</v>
      </c>
      <c r="C66" s="55">
        <v>15.064</v>
      </c>
      <c r="D66" s="55">
        <v>14.98</v>
      </c>
      <c r="E66" s="55">
        <v>14.98</v>
      </c>
      <c r="F66" s="56">
        <f t="shared" si="0"/>
        <v>-2.6695141484245344E-4</v>
      </c>
      <c r="G66" s="57"/>
      <c r="H66" s="56"/>
      <c r="I66" s="17"/>
      <c r="J66" s="55">
        <f ca="1">AVERAGE(E66:OFFSET(E66,$J$3-1,0))</f>
        <v>14.9572</v>
      </c>
      <c r="K66" s="55">
        <f ca="1">AVERAGE(E66:OFFSET(E66,$K$3-1,0))</f>
        <v>14.829866666666664</v>
      </c>
      <c r="M66" s="58">
        <f t="shared" ca="1" si="1"/>
        <v>0</v>
      </c>
      <c r="N66" s="58">
        <f t="shared" ca="1" si="2"/>
        <v>0</v>
      </c>
      <c r="O66" s="58">
        <f t="shared" ca="1" si="3"/>
        <v>1</v>
      </c>
      <c r="P66" s="58">
        <f t="shared" ca="1" si="4"/>
        <v>37</v>
      </c>
      <c r="R66" s="56">
        <f t="shared" ca="1" si="5"/>
        <v>0</v>
      </c>
      <c r="S66" s="55">
        <f t="shared" ca="1" si="6"/>
        <v>0</v>
      </c>
      <c r="T66" s="55">
        <f t="shared" ca="1" si="7"/>
        <v>363.85953966084099</v>
      </c>
      <c r="U66" s="56">
        <f t="shared" ca="1" si="19"/>
        <v>-2.6695141484245344E-4</v>
      </c>
      <c r="V66" s="55">
        <f t="shared" ca="1" si="20"/>
        <v>5450.6159041193969</v>
      </c>
      <c r="W66" s="55">
        <f t="shared" ca="1" si="8"/>
        <v>0</v>
      </c>
      <c r="X66" s="55">
        <f ca="1">V66-MAX(V66:$V$258)</f>
        <v>-38.569111204052206</v>
      </c>
      <c r="Y66" s="56">
        <f ca="1">(V66-MAX(V66:$V$258))/MAX(V66:$V$258)</f>
        <v>-7.026382076097599E-3</v>
      </c>
      <c r="Z66" s="56"/>
      <c r="AA66" s="17"/>
      <c r="AB66" s="55">
        <f ca="1">E66*(2/($AB$3+1))+IF(AB67=0,AVERAGE(E67:OFFSET(E67,$AB$3-1,0))*(1-(2/($AB$3+1))),AB67*(1-(2/($AB$3+1))))</f>
        <v>14.9554944483497</v>
      </c>
      <c r="AC66" s="59">
        <f ca="1">E66*(2/($AC$3+1))+IF(AC67=0,AVERAGE(E67:OFFSET(E67,$AC$3-1,0))*(1-(2/($AC$3+1))),AC67*(1-(2/($AC$3+1))))</f>
        <v>14.716589508943825</v>
      </c>
      <c r="AE66" s="58">
        <f t="shared" ca="1" si="21"/>
        <v>0</v>
      </c>
      <c r="AF66" s="58">
        <f t="shared" ca="1" si="9"/>
        <v>0</v>
      </c>
      <c r="AG66" s="58">
        <f t="shared" ca="1" si="10"/>
        <v>1</v>
      </c>
      <c r="AH66" s="58">
        <f t="shared" ca="1" si="11"/>
        <v>38</v>
      </c>
      <c r="AJ66" s="56">
        <f t="shared" ca="1" si="12"/>
        <v>0</v>
      </c>
      <c r="AK66" s="55">
        <f t="shared" ca="1" si="13"/>
        <v>0</v>
      </c>
      <c r="AL66" s="55">
        <f t="shared" ca="1" si="14"/>
        <v>363.56064367375717</v>
      </c>
      <c r="AM66" s="56">
        <f t="shared" ca="1" si="22"/>
        <v>-2.6695141484245344E-4</v>
      </c>
      <c r="AN66" s="55">
        <f t="shared" ca="1" si="23"/>
        <v>5446.1384422328829</v>
      </c>
      <c r="AO66" s="55">
        <f t="shared" ca="1" si="24"/>
        <v>0</v>
      </c>
      <c r="AP66" s="55">
        <f ca="1">AN66-MAX(AN66:$AN$258)</f>
        <v>-39.562521397826458</v>
      </c>
      <c r="AQ66" s="56">
        <f ca="1">(AN66-MAX(AN66:$AN$258))/MAX(AN66:$AN$258)</f>
        <v>-7.2119354773655065E-3</v>
      </c>
      <c r="AS66" s="55">
        <f t="shared" si="25"/>
        <v>-3.9999999999995595E-3</v>
      </c>
      <c r="AT66" s="55">
        <f t="shared" si="26"/>
        <v>0</v>
      </c>
      <c r="AU66" s="55">
        <f t="shared" si="27"/>
        <v>3.9999999999995595E-3</v>
      </c>
      <c r="AV66" s="55">
        <f ca="1">IF(AV67=0,AVERAGE(AT66:OFFSET(AT66,$AY$3-1,0)),(AV67*($AY$3-1)+AT66)/$AY$3)</f>
        <v>6.0916473136820116E-2</v>
      </c>
      <c r="AW66" s="55">
        <f ca="1">IF(AW67=0,AVERAGE(AU66:OFFSET(AU66,$AY$3-1,0)),(AW67*($AY$3-1)+AU66)/$AY$3)</f>
        <v>4.3735236685608685E-2</v>
      </c>
      <c r="AX66" s="55">
        <f t="shared" ca="1" si="28"/>
        <v>1.3928465409875102</v>
      </c>
      <c r="AY66" s="55">
        <f t="shared" ca="1" si="29"/>
        <v>58.208770062316354</v>
      </c>
      <c r="BA66" s="58">
        <f t="shared" ca="1" si="30"/>
        <v>0</v>
      </c>
      <c r="BB66" s="58">
        <f t="shared" ca="1" si="31"/>
        <v>0</v>
      </c>
      <c r="BC66" s="58">
        <f t="shared" ca="1" si="37"/>
        <v>0</v>
      </c>
      <c r="BD66" s="58">
        <f t="shared" ca="1" si="15"/>
        <v>75</v>
      </c>
      <c r="BF66" s="56">
        <f t="shared" ca="1" si="16"/>
        <v>0</v>
      </c>
      <c r="BG66" s="75">
        <f t="shared" ca="1" si="32"/>
        <v>0</v>
      </c>
      <c r="BH66" s="55">
        <f t="shared" ca="1" si="38"/>
        <v>0</v>
      </c>
      <c r="BI66" s="56">
        <f t="shared" ca="1" si="17"/>
        <v>0</v>
      </c>
      <c r="BJ66" s="55">
        <f t="shared" ca="1" si="39"/>
        <v>5214.3838519000574</v>
      </c>
      <c r="BK66" s="76">
        <f t="shared" ca="1" si="40"/>
        <v>0</v>
      </c>
      <c r="BL66" s="55">
        <f ca="1">BJ66-MAX(BJ66:$BJ$258)</f>
        <v>-271.31711173065196</v>
      </c>
      <c r="BM66" s="56">
        <f ca="1">(BJ66-MAX(BJ66:$BJ$258))/MAX(BJ66:$BJ$258)</f>
        <v>-4.9458968603910344E-2</v>
      </c>
      <c r="BN66" s="17"/>
      <c r="BO66" s="55">
        <f t="shared" ca="1" si="33"/>
        <v>-0.70263820760970708</v>
      </c>
      <c r="BQ66" s="58">
        <f t="shared" ca="1" si="41"/>
        <v>0</v>
      </c>
      <c r="BR66" s="58">
        <f t="shared" ca="1" si="34"/>
        <v>0</v>
      </c>
      <c r="BS66" s="58">
        <f t="shared" ca="1" si="42"/>
        <v>1</v>
      </c>
      <c r="BT66" s="58">
        <f t="shared" ca="1" si="18"/>
        <v>38</v>
      </c>
      <c r="BV66" s="56">
        <f t="shared" ca="1" si="35"/>
        <v>0</v>
      </c>
      <c r="BW66" s="76">
        <f t="shared" ca="1" si="43"/>
        <v>0</v>
      </c>
      <c r="BX66" s="55">
        <f t="shared" ca="1" si="44"/>
        <v>366.24355547741783</v>
      </c>
      <c r="BY66" s="56">
        <f t="shared" ca="1" si="46"/>
        <v>-2.6695141484245344E-4</v>
      </c>
      <c r="BZ66" s="55">
        <f t="shared" ca="1" si="47"/>
        <v>5486.3284610517203</v>
      </c>
      <c r="CA66" s="76">
        <f t="shared" ca="1" si="49"/>
        <v>0</v>
      </c>
      <c r="CB66" s="55">
        <f ca="1">BZ66-MAX($BZ66:BZ$258)</f>
        <v>-38.821816880607912</v>
      </c>
      <c r="CC66" s="56">
        <f ca="1">(BZ66-MAX($BZ66:BZ$258))/MAX($BZ66:BZ$258)</f>
        <v>-7.0263820760973336E-3</v>
      </c>
    </row>
    <row r="67" spans="1:81" s="58" customFormat="1" x14ac:dyDescent="0.25">
      <c r="A67" s="54">
        <v>44516</v>
      </c>
      <c r="B67" s="55">
        <v>15.054</v>
      </c>
      <c r="C67" s="55">
        <v>15.07</v>
      </c>
      <c r="D67" s="55">
        <v>14.932</v>
      </c>
      <c r="E67" s="55">
        <v>14.984</v>
      </c>
      <c r="F67" s="56">
        <f t="shared" si="0"/>
        <v>-8.0021339023739202E-4</v>
      </c>
      <c r="G67" s="57"/>
      <c r="H67" s="56"/>
      <c r="I67" s="17"/>
      <c r="J67" s="55">
        <f ca="1">AVERAGE(E67:OFFSET(E67,$J$3-1,0))</f>
        <v>14.9308</v>
      </c>
      <c r="K67" s="55">
        <f ca="1">AVERAGE(E67:OFFSET(E67,$K$3-1,0))</f>
        <v>14.805933333333332</v>
      </c>
      <c r="M67" s="58">
        <f t="shared" ca="1" si="1"/>
        <v>0</v>
      </c>
      <c r="N67" s="58">
        <f t="shared" ca="1" si="2"/>
        <v>0</v>
      </c>
      <c r="O67" s="58">
        <f t="shared" ca="1" si="3"/>
        <v>1</v>
      </c>
      <c r="P67" s="58">
        <f t="shared" ca="1" si="4"/>
        <v>36</v>
      </c>
      <c r="R67" s="56">
        <f t="shared" ca="1" si="5"/>
        <v>0</v>
      </c>
      <c r="S67" s="55">
        <f t="shared" ca="1" si="6"/>
        <v>0</v>
      </c>
      <c r="T67" s="55">
        <f t="shared" ca="1" si="7"/>
        <v>363.85953966084099</v>
      </c>
      <c r="U67" s="56">
        <f t="shared" ca="1" si="19"/>
        <v>-8.0021339023739202E-4</v>
      </c>
      <c r="V67" s="55">
        <f t="shared" ca="1" si="20"/>
        <v>5452.07134227804</v>
      </c>
      <c r="W67" s="55">
        <f t="shared" ca="1" si="8"/>
        <v>0</v>
      </c>
      <c r="X67" s="55">
        <f ca="1">V67-MAX(V67:$V$258)</f>
        <v>-37.113673045409087</v>
      </c>
      <c r="Y67" s="56">
        <f ca="1">(V67-MAX(V67:$V$258))/MAX(V67:$V$258)</f>
        <v>-6.7612355826600192E-3</v>
      </c>
      <c r="Z67" s="56"/>
      <c r="AA67" s="17"/>
      <c r="AB67" s="55">
        <f ca="1">E67*(2/($AB$3+1))+IF(AB68=0,AVERAGE(E68:OFFSET(E68,$AB$3-1,0))*(1-(2/($AB$3+1))),AB68*(1-(2/($AB$3+1))))</f>
        <v>14.943241672524547</v>
      </c>
      <c r="AC67" s="59">
        <f ca="1">E67*(2/($AC$3+1))+IF(AC68=0,AVERAGE(E68:OFFSET(E68,$AC$3-1,0))*(1-(2/($AC$3+1))),AC68*(1-(2/($AC$3+1))))</f>
        <v>14.698423268181328</v>
      </c>
      <c r="AE67" s="58">
        <f t="shared" ca="1" si="21"/>
        <v>0</v>
      </c>
      <c r="AF67" s="58">
        <f t="shared" ca="1" si="9"/>
        <v>0</v>
      </c>
      <c r="AG67" s="58">
        <f t="shared" ca="1" si="10"/>
        <v>1</v>
      </c>
      <c r="AH67" s="58">
        <f t="shared" ca="1" si="11"/>
        <v>37</v>
      </c>
      <c r="AJ67" s="56">
        <f t="shared" ca="1" si="12"/>
        <v>0</v>
      </c>
      <c r="AK67" s="55">
        <f t="shared" ca="1" si="13"/>
        <v>0</v>
      </c>
      <c r="AL67" s="55">
        <f t="shared" ca="1" si="14"/>
        <v>363.56064367375717</v>
      </c>
      <c r="AM67" s="56">
        <f t="shared" ca="1" si="22"/>
        <v>-8.0021339023739202E-4</v>
      </c>
      <c r="AN67" s="55">
        <f t="shared" ca="1" si="23"/>
        <v>5447.5926848075778</v>
      </c>
      <c r="AO67" s="55">
        <f t="shared" ca="1" si="24"/>
        <v>0</v>
      </c>
      <c r="AP67" s="55">
        <f ca="1">AN67-MAX(AN67:$AN$258)</f>
        <v>-38.108278823131513</v>
      </c>
      <c r="AQ67" s="56">
        <f ca="1">(AN67-MAX(AN67:$AN$258))/MAX(AN67:$AN$258)</f>
        <v>-6.9468385308975285E-3</v>
      </c>
      <c r="AS67" s="55">
        <f t="shared" si="25"/>
        <v>-1.2000000000000455E-2</v>
      </c>
      <c r="AT67" s="55">
        <f t="shared" si="26"/>
        <v>0</v>
      </c>
      <c r="AU67" s="55">
        <f t="shared" si="27"/>
        <v>1.2000000000000455E-2</v>
      </c>
      <c r="AV67" s="55">
        <f ca="1">IF(AV68=0,AVERAGE(AT67:OFFSET(AT67,$AY$3-1,0)),(AV68*($AY$3-1)+AT67)/$AY$3)</f>
        <v>6.5602355685806274E-2</v>
      </c>
      <c r="AW67" s="55">
        <f ca="1">IF(AW68=0,AVERAGE(AU67:OFFSET(AU67,$AY$3-1,0)),(AW68*($AY$3-1)+AU67)/$AY$3)</f>
        <v>4.6791793353732465E-2</v>
      </c>
      <c r="AX67" s="55">
        <f t="shared" ca="1" si="28"/>
        <v>1.4020055865324799</v>
      </c>
      <c r="AY67" s="55">
        <f t="shared" ca="1" si="29"/>
        <v>58.36812347120334</v>
      </c>
      <c r="BA67" s="58">
        <f t="shared" ca="1" si="30"/>
        <v>0</v>
      </c>
      <c r="BB67" s="58">
        <f t="shared" ca="1" si="31"/>
        <v>0</v>
      </c>
      <c r="BC67" s="58">
        <f t="shared" ca="1" si="37"/>
        <v>0</v>
      </c>
      <c r="BD67" s="58">
        <f t="shared" ca="1" si="15"/>
        <v>74</v>
      </c>
      <c r="BF67" s="56">
        <f t="shared" ca="1" si="16"/>
        <v>0</v>
      </c>
      <c r="BG67" s="75">
        <f t="shared" ca="1" si="32"/>
        <v>0</v>
      </c>
      <c r="BH67" s="55">
        <f t="shared" ca="1" si="38"/>
        <v>0</v>
      </c>
      <c r="BI67" s="56">
        <f t="shared" ca="1" si="17"/>
        <v>0</v>
      </c>
      <c r="BJ67" s="55">
        <f t="shared" ca="1" si="39"/>
        <v>5214.3838519000574</v>
      </c>
      <c r="BK67" s="76">
        <f t="shared" ca="1" si="40"/>
        <v>0</v>
      </c>
      <c r="BL67" s="55">
        <f ca="1">BJ67-MAX(BJ67:$BJ$258)</f>
        <v>-271.31711173065196</v>
      </c>
      <c r="BM67" s="56">
        <f ca="1">(BJ67-MAX(BJ67:$BJ$258))/MAX(BJ67:$BJ$258)</f>
        <v>-4.9458968603910344E-2</v>
      </c>
      <c r="BN67" s="17"/>
      <c r="BO67" s="55">
        <f t="shared" ca="1" si="33"/>
        <v>0.75309306078537031</v>
      </c>
      <c r="BQ67" s="58">
        <f t="shared" ca="1" si="41"/>
        <v>0</v>
      </c>
      <c r="BR67" s="58">
        <f t="shared" ca="1" si="34"/>
        <v>0</v>
      </c>
      <c r="BS67" s="58">
        <f t="shared" ca="1" si="42"/>
        <v>1</v>
      </c>
      <c r="BT67" s="58">
        <f t="shared" ca="1" si="18"/>
        <v>37</v>
      </c>
      <c r="BV67" s="56">
        <f t="shared" ca="1" si="35"/>
        <v>0</v>
      </c>
      <c r="BW67" s="76">
        <f t="shared" ca="1" si="43"/>
        <v>0</v>
      </c>
      <c r="BX67" s="55">
        <f t="shared" ca="1" si="44"/>
        <v>366.24355547741783</v>
      </c>
      <c r="BY67" s="56">
        <f t="shared" ca="1" si="46"/>
        <v>-8.0021339023739202E-4</v>
      </c>
      <c r="BZ67" s="55">
        <f t="shared" ca="1" si="47"/>
        <v>5487.7934352736302</v>
      </c>
      <c r="CA67" s="76">
        <f t="shared" ca="1" si="49"/>
        <v>0</v>
      </c>
      <c r="CB67" s="55">
        <f ca="1">BZ67-MAX($BZ67:BZ$258)</f>
        <v>-37.356842658698042</v>
      </c>
      <c r="CC67" s="56">
        <f ca="1">(BZ67-MAX($BZ67:BZ$258))/MAX($BZ67:BZ$258)</f>
        <v>-6.7612355826596731E-3</v>
      </c>
    </row>
    <row r="68" spans="1:81" s="58" customFormat="1" x14ac:dyDescent="0.25">
      <c r="A68" s="54">
        <v>44515</v>
      </c>
      <c r="B68" s="55">
        <v>14.81</v>
      </c>
      <c r="C68" s="55">
        <v>15.018000000000001</v>
      </c>
      <c r="D68" s="55">
        <v>14.808</v>
      </c>
      <c r="E68" s="55">
        <v>14.996</v>
      </c>
      <c r="F68" s="56">
        <f t="shared" si="0"/>
        <v>8.6090933548561566E-3</v>
      </c>
      <c r="G68" s="57"/>
      <c r="H68" s="56"/>
      <c r="I68" s="17"/>
      <c r="J68" s="55">
        <f ca="1">AVERAGE(E68:OFFSET(E68,$J$3-1,0))</f>
        <v>14.8864</v>
      </c>
      <c r="K68" s="55">
        <f ca="1">AVERAGE(E68:OFFSET(E68,$K$3-1,0))</f>
        <v>14.782733333333333</v>
      </c>
      <c r="M68" s="58">
        <f t="shared" ca="1" si="1"/>
        <v>0</v>
      </c>
      <c r="N68" s="58">
        <f t="shared" ca="1" si="2"/>
        <v>0</v>
      </c>
      <c r="O68" s="58">
        <f t="shared" ca="1" si="3"/>
        <v>1</v>
      </c>
      <c r="P68" s="58">
        <f t="shared" ca="1" si="4"/>
        <v>35</v>
      </c>
      <c r="R68" s="56">
        <f t="shared" ca="1" si="5"/>
        <v>0</v>
      </c>
      <c r="S68" s="55">
        <f t="shared" ca="1" si="6"/>
        <v>0</v>
      </c>
      <c r="T68" s="55">
        <f t="shared" ca="1" si="7"/>
        <v>363.85953966084099</v>
      </c>
      <c r="U68" s="56">
        <f t="shared" ca="1" si="19"/>
        <v>8.6090933548561566E-3</v>
      </c>
      <c r="V68" s="55">
        <f t="shared" ca="1" si="20"/>
        <v>5456.4376567539703</v>
      </c>
      <c r="W68" s="55">
        <f t="shared" ca="1" si="8"/>
        <v>0</v>
      </c>
      <c r="X68" s="55">
        <f ca="1">V68-MAX(V68:$V$258)</f>
        <v>-32.74735856947882</v>
      </c>
      <c r="Y68" s="56">
        <f ca="1">(V68-MAX(V68:$V$258))/MAX(V68:$V$258)</f>
        <v>-5.9657961023471149E-3</v>
      </c>
      <c r="Z68" s="56"/>
      <c r="AA68" s="17"/>
      <c r="AB68" s="55">
        <f ca="1">E68*(2/($AB$3+1))+IF(AB69=0,AVERAGE(E69:OFFSET(E69,$AB$3-1,0))*(1-(2/($AB$3+1))),AB69*(1-(2/($AB$3+1))))</f>
        <v>14.922862508786819</v>
      </c>
      <c r="AC68" s="59">
        <f ca="1">E68*(2/($AC$3+1))+IF(AC69=0,AVERAGE(E69:OFFSET(E69,$AC$3-1,0))*(1-(2/($AC$3+1))),AC69*(1-(2/($AC$3+1))))</f>
        <v>14.678728321159351</v>
      </c>
      <c r="AE68" s="58">
        <f t="shared" ca="1" si="21"/>
        <v>0</v>
      </c>
      <c r="AF68" s="58">
        <f t="shared" ca="1" si="9"/>
        <v>0</v>
      </c>
      <c r="AG68" s="58">
        <f t="shared" ca="1" si="10"/>
        <v>1</v>
      </c>
      <c r="AH68" s="58">
        <f t="shared" ca="1" si="11"/>
        <v>36</v>
      </c>
      <c r="AJ68" s="56">
        <f t="shared" ca="1" si="12"/>
        <v>0</v>
      </c>
      <c r="AK68" s="55">
        <f t="shared" ca="1" si="13"/>
        <v>0</v>
      </c>
      <c r="AL68" s="55">
        <f t="shared" ca="1" si="14"/>
        <v>363.56064367375717</v>
      </c>
      <c r="AM68" s="56">
        <f t="shared" ca="1" si="22"/>
        <v>8.6090933548561566E-3</v>
      </c>
      <c r="AN68" s="55">
        <f t="shared" ca="1" si="23"/>
        <v>5451.9554125316627</v>
      </c>
      <c r="AO68" s="55">
        <f t="shared" ca="1" si="24"/>
        <v>0</v>
      </c>
      <c r="AP68" s="55">
        <f ca="1">AN68-MAX(AN68:$AN$258)</f>
        <v>-33.745551099046679</v>
      </c>
      <c r="AQ68" s="56">
        <f ca="1">(AN68-MAX(AN68:$AN$258))/MAX(AN68:$AN$258)</f>
        <v>-6.1515476914935953E-3</v>
      </c>
      <c r="AS68" s="55">
        <f t="shared" si="25"/>
        <v>0.12800000000000011</v>
      </c>
      <c r="AT68" s="55">
        <f t="shared" si="26"/>
        <v>0.12800000000000011</v>
      </c>
      <c r="AU68" s="55">
        <f t="shared" si="27"/>
        <v>0</v>
      </c>
      <c r="AV68" s="55">
        <f ca="1">IF(AV69=0,AVERAGE(AT68:OFFSET(AT68,$AY$3-1,0)),(AV69*($AY$3-1)+AT68)/$AY$3)</f>
        <v>7.0648690738560602E-2</v>
      </c>
      <c r="AW68" s="55">
        <f ca="1">IF(AW69=0,AVERAGE(AU68:OFFSET(AU68,$AY$3-1,0)),(AW69*($AY$3-1)+AU68)/$AY$3)</f>
        <v>4.946808515017339E-2</v>
      </c>
      <c r="AX68" s="55">
        <f t="shared" ca="1" si="28"/>
        <v>1.4281670803324591</v>
      </c>
      <c r="AY68" s="55">
        <f t="shared" ca="1" si="29"/>
        <v>58.816672538733116</v>
      </c>
      <c r="BA68" s="58">
        <f t="shared" ca="1" si="30"/>
        <v>0</v>
      </c>
      <c r="BB68" s="58">
        <f t="shared" ca="1" si="31"/>
        <v>0</v>
      </c>
      <c r="BC68" s="58">
        <f t="shared" ca="1" si="37"/>
        <v>0</v>
      </c>
      <c r="BD68" s="58">
        <f t="shared" ca="1" si="15"/>
        <v>73</v>
      </c>
      <c r="BF68" s="56">
        <f t="shared" ca="1" si="16"/>
        <v>0</v>
      </c>
      <c r="BG68" s="75">
        <f t="shared" ca="1" si="32"/>
        <v>0</v>
      </c>
      <c r="BH68" s="55">
        <f t="shared" ca="1" si="38"/>
        <v>0</v>
      </c>
      <c r="BI68" s="56">
        <f t="shared" ca="1" si="17"/>
        <v>0</v>
      </c>
      <c r="BJ68" s="55">
        <f t="shared" ca="1" si="39"/>
        <v>5214.3838519000574</v>
      </c>
      <c r="BK68" s="76">
        <f t="shared" ca="1" si="40"/>
        <v>0</v>
      </c>
      <c r="BL68" s="55">
        <f ca="1">BJ68-MAX(BJ68:$BJ$258)</f>
        <v>-271.31711173065196</v>
      </c>
      <c r="BM68" s="56">
        <f ca="1">(BJ68-MAX(BJ68:$BJ$258))/MAX(BJ68:$BJ$258)</f>
        <v>-4.9458968603910344E-2</v>
      </c>
      <c r="BN68" s="17"/>
      <c r="BO68" s="55">
        <f t="shared" ca="1" si="33"/>
        <v>1.4889009204114734</v>
      </c>
      <c r="BQ68" s="58">
        <f t="shared" ca="1" si="41"/>
        <v>0</v>
      </c>
      <c r="BR68" s="58">
        <f t="shared" ca="1" si="34"/>
        <v>0</v>
      </c>
      <c r="BS68" s="58">
        <f t="shared" ca="1" si="42"/>
        <v>1</v>
      </c>
      <c r="BT68" s="58">
        <f t="shared" ca="1" si="18"/>
        <v>36</v>
      </c>
      <c r="BV68" s="56">
        <f t="shared" ca="1" si="35"/>
        <v>0</v>
      </c>
      <c r="BW68" s="76">
        <f t="shared" ca="1" si="43"/>
        <v>0</v>
      </c>
      <c r="BX68" s="55">
        <f t="shared" ca="1" si="44"/>
        <v>366.24355547741783</v>
      </c>
      <c r="BY68" s="56">
        <f t="shared" ca="1" si="46"/>
        <v>8.6090933548561566E-3</v>
      </c>
      <c r="BZ68" s="55">
        <f t="shared" ca="1" si="47"/>
        <v>5492.1883579393589</v>
      </c>
      <c r="CA68" s="76">
        <f t="shared" ca="1" si="49"/>
        <v>0</v>
      </c>
      <c r="CB68" s="55">
        <f ca="1">BZ68-MAX($BZ68:BZ$258)</f>
        <v>-32.961919992969342</v>
      </c>
      <c r="CC68" s="56">
        <f ca="1">(BZ68-MAX($BZ68:BZ$258))/MAX($BZ68:BZ$258)</f>
        <v>-5.9657961023468582E-3</v>
      </c>
    </row>
    <row r="69" spans="1:81" s="58" customFormat="1" x14ac:dyDescent="0.25">
      <c r="A69" s="54">
        <v>44512</v>
      </c>
      <c r="B69" s="55">
        <v>14.932</v>
      </c>
      <c r="C69" s="55">
        <v>14.956</v>
      </c>
      <c r="D69" s="55">
        <v>14.832000000000001</v>
      </c>
      <c r="E69" s="55">
        <v>14.868</v>
      </c>
      <c r="F69" s="56">
        <f t="shared" ref="F69:F132" si="50">E69/E70-1</f>
        <v>-6.0168471720818406E-3</v>
      </c>
      <c r="G69" s="57"/>
      <c r="H69" s="56"/>
      <c r="I69" s="17"/>
      <c r="J69" s="55">
        <f ca="1">AVERAGE(E69:OFFSET(E69,$J$3-1,0))</f>
        <v>14.869200000000001</v>
      </c>
      <c r="K69" s="55">
        <f ca="1">AVERAGE(E69:OFFSET(E69,$K$3-1,0))</f>
        <v>14.742533333333334</v>
      </c>
      <c r="M69" s="58">
        <f t="shared" ref="M69:M132" ca="1" si="51">IF(AND(J70&lt;K70,J69&gt;K69,V69&lt;&gt;0),1,0)</f>
        <v>0</v>
      </c>
      <c r="N69" s="58">
        <f t="shared" ref="N69:N132" ca="1" si="52">IF(AND(O70=1,AND(J70&gt;K70,J69&lt;K69)),1,0)</f>
        <v>0</v>
      </c>
      <c r="O69" s="58">
        <f t="shared" ref="O69:O132" ca="1" si="53">IF(O70-N69&lt;0,0,M69+O70-N69)</f>
        <v>1</v>
      </c>
      <c r="P69" s="58">
        <f t="shared" ref="P69:P132" ca="1" si="54">IF(M69=1,0,P70+1)</f>
        <v>34</v>
      </c>
      <c r="R69" s="56">
        <f t="shared" ref="R69:R132" ca="1" si="55">IF(O70=0,0,IF(N69&gt;0,E69/OFFSET(E69,P69,0)-1,0))</f>
        <v>0</v>
      </c>
      <c r="S69" s="55">
        <f t="shared" ref="S69:S132" ca="1" si="56">IF(O70=0,0,IF(N69&gt;0,(E69-OFFSET(E69,P69,0))*$F$3,0))</f>
        <v>0</v>
      </c>
      <c r="T69" s="55">
        <f t="shared" ref="T69:T132" ca="1" si="57">IF(M69+O69=2,V69/($E69*$F$3),IF(M69+O69=1,T70,0))</f>
        <v>363.85953966084099</v>
      </c>
      <c r="U69" s="56">
        <f t="shared" ref="U69:U132" ca="1" si="58">IF(O70=0,0,$E69/$E70-1)</f>
        <v>-6.0168471720818406E-3</v>
      </c>
      <c r="V69" s="55">
        <f t="shared" ca="1" si="20"/>
        <v>5409.8636356773823</v>
      </c>
      <c r="W69" s="55">
        <f t="shared" ref="W69:W132" ca="1" si="59">T70*S69</f>
        <v>0</v>
      </c>
      <c r="X69" s="55">
        <f ca="1">V69-MAX(V69:$V$258)</f>
        <v>-79.321379646066816</v>
      </c>
      <c r="Y69" s="56">
        <f ca="1">(V69-MAX(V69:$V$258))/MAX(V69:$V$258)</f>
        <v>-1.4450483892351153E-2</v>
      </c>
      <c r="Z69" s="56"/>
      <c r="AA69" s="17"/>
      <c r="AB69" s="55">
        <f ca="1">E69*(2/($AB$3+1))+IF(AB70=0,AVERAGE(E70:OFFSET(E70,$AB$3-1,0))*(1-(2/($AB$3+1))),AB70*(1-(2/($AB$3+1))))</f>
        <v>14.886293763180227</v>
      </c>
      <c r="AC69" s="59">
        <f ca="1">E69*(2/($AC$3+1))+IF(AC70=0,AVERAGE(E70:OFFSET(E70,$AC$3-1,0))*(1-(2/($AC$3+1))),AC70*(1-(2/($AC$3+1))))</f>
        <v>14.656847515722063</v>
      </c>
      <c r="AE69" s="58">
        <f t="shared" ca="1" si="21"/>
        <v>0</v>
      </c>
      <c r="AF69" s="58">
        <f t="shared" ref="AF69:AF132" ca="1" si="60">IF(AND(AG70=1,AND(AB70&gt;AC70,AB69&lt;AC69)),1,0)</f>
        <v>0</v>
      </c>
      <c r="AG69" s="58">
        <f t="shared" ref="AG69:AG132" ca="1" si="61">IF(AG70-AF69&lt;0,0,AE69+AG70-AF69)</f>
        <v>1</v>
      </c>
      <c r="AH69" s="58">
        <f t="shared" ref="AH69:AH132" ca="1" si="62">IF(AE69=1,0,AH70+1)</f>
        <v>35</v>
      </c>
      <c r="AJ69" s="56">
        <f t="shared" ref="AJ69:AJ132" ca="1" si="63">IF(AG70=0,0,IF(AF69&gt;0,E69/OFFSET(E69,AH69,0)-1,0))</f>
        <v>0</v>
      </c>
      <c r="AK69" s="55">
        <f t="shared" ref="AK69:AK132" ca="1" si="64">IF(AG70=0,0,IF(AF69&gt;0,$F$3*(E69-OFFSET(E69,AH69,0)),0))</f>
        <v>0</v>
      </c>
      <c r="AL69" s="55">
        <f t="shared" ref="AL69:AL132" ca="1" si="65">IF(AE69+AG69=2,AN69/($E69*$F$3),IF(AE69+AG69=1,AL70,0))</f>
        <v>363.56064367375717</v>
      </c>
      <c r="AM69" s="56">
        <f t="shared" ref="AM69:AM132" ca="1" si="66">IF(AG70=0,0,$E69/$E70-1)</f>
        <v>-6.0168471720818406E-3</v>
      </c>
      <c r="AN69" s="55">
        <f t="shared" ref="AN69:AN132" ca="1" si="67">AN70*(1+AM69)</f>
        <v>5405.4196501414217</v>
      </c>
      <c r="AO69" s="55">
        <f t="shared" ref="AO69:AO132" ca="1" si="68">AL70*AK69</f>
        <v>0</v>
      </c>
      <c r="AP69" s="55">
        <f ca="1">AN69-MAX(AN69:$AN$258)</f>
        <v>-80.281313489287641</v>
      </c>
      <c r="AQ69" s="56">
        <f ca="1">(AN69-MAX(AN69:$AN$258))/MAX(AN69:$AN$258)</f>
        <v>-1.4634649978469385E-2</v>
      </c>
      <c r="AS69" s="55">
        <f t="shared" si="25"/>
        <v>-8.9999999999999858E-2</v>
      </c>
      <c r="AT69" s="55">
        <f t="shared" si="26"/>
        <v>0</v>
      </c>
      <c r="AU69" s="55">
        <f t="shared" si="27"/>
        <v>8.9999999999999858E-2</v>
      </c>
      <c r="AV69" s="55">
        <f ca="1">IF(AV70=0,AVERAGE(AT69:OFFSET(AT69,$AY$3-1,0)),(AV70*($AY$3-1)+AT69)/$AY$3)</f>
        <v>6.6237051564603716E-2</v>
      </c>
      <c r="AW69" s="55">
        <f ca="1">IF(AW70=0,AVERAGE(AU69:OFFSET(AU69,$AY$3-1,0)),(AW70*($AY$3-1)+AU69)/$AY$3)</f>
        <v>5.3273322469417496E-2</v>
      </c>
      <c r="AX69" s="55">
        <f t="shared" ca="1" si="28"/>
        <v>1.2433437318017528</v>
      </c>
      <c r="AY69" s="55">
        <f t="shared" ca="1" si="29"/>
        <v>55.423683592311335</v>
      </c>
      <c r="BA69" s="58">
        <f t="shared" ca="1" si="30"/>
        <v>0</v>
      </c>
      <c r="BB69" s="58">
        <f t="shared" ca="1" si="31"/>
        <v>0</v>
      </c>
      <c r="BC69" s="58">
        <f t="shared" ca="1" si="37"/>
        <v>0</v>
      </c>
      <c r="BD69" s="58">
        <f t="shared" ref="BD69:BD132" ca="1" si="69">IF(BA69=1,0,BD70+1)</f>
        <v>72</v>
      </c>
      <c r="BF69" s="56">
        <f t="shared" ref="BF69:BF132" ca="1" si="70">IF(BC70=0,0,IF(BB69&gt;0,E69/OFFSET(E69,BD69,0)-1,0))</f>
        <v>0</v>
      </c>
      <c r="BG69" s="75">
        <f t="shared" ref="BG69:BG132" ca="1" si="71">IF(BC70=0,0,IF(BB69&gt;0,$F$3*(E69-OFFSET(E69,BD69,0)),0))</f>
        <v>0</v>
      </c>
      <c r="BH69" s="55">
        <f t="shared" ref="BH69:BH132" ca="1" si="72">IF(BA69+BC69=2,BJ69/($E69*$F$3),IF(BA69+BC69=1,BH70,0))</f>
        <v>0</v>
      </c>
      <c r="BI69" s="56">
        <f t="shared" ref="BI69:BI130" ca="1" si="73">IF(BC70=0,0,$E69/$E70-1)</f>
        <v>0</v>
      </c>
      <c r="BJ69" s="55">
        <f t="shared" ca="1" si="39"/>
        <v>5214.3838519000574</v>
      </c>
      <c r="BK69" s="76">
        <f t="shared" ca="1" si="40"/>
        <v>0</v>
      </c>
      <c r="BL69" s="55">
        <f ca="1">BJ69-MAX(BJ69:$BJ$258)</f>
        <v>-271.31711173065196</v>
      </c>
      <c r="BM69" s="56">
        <f ca="1">(BJ69-MAX(BJ69:$BJ$258))/MAX(BJ69:$BJ$258)</f>
        <v>-4.9458968603910344E-2</v>
      </c>
      <c r="BN69" s="17"/>
      <c r="BO69" s="55">
        <f t="shared" ca="1" si="33"/>
        <v>0.40518638573743271</v>
      </c>
      <c r="BQ69" s="58">
        <f t="shared" ca="1" si="41"/>
        <v>0</v>
      </c>
      <c r="BR69" s="58">
        <f t="shared" ca="1" si="34"/>
        <v>0</v>
      </c>
      <c r="BS69" s="58">
        <f t="shared" ca="1" si="42"/>
        <v>1</v>
      </c>
      <c r="BT69" s="58">
        <f t="shared" ref="BT69:BT132" ca="1" si="74">IF(BQ69=1,0,BT70+1)</f>
        <v>35</v>
      </c>
      <c r="BV69" s="56">
        <f t="shared" ca="1" si="35"/>
        <v>0</v>
      </c>
      <c r="BW69" s="76">
        <f t="shared" ca="1" si="43"/>
        <v>0</v>
      </c>
      <c r="BX69" s="55">
        <f t="shared" ca="1" si="44"/>
        <v>366.24355547741783</v>
      </c>
      <c r="BY69" s="56">
        <f t="shared" ca="1" si="46"/>
        <v>-6.0168471720818406E-3</v>
      </c>
      <c r="BZ69" s="55">
        <f t="shared" ca="1" si="47"/>
        <v>5445.3091828382485</v>
      </c>
      <c r="CA69" s="76">
        <f t="shared" ca="1" si="49"/>
        <v>0</v>
      </c>
      <c r="CB69" s="55">
        <f ca="1">BZ69-MAX($BZ69:BZ$258)</f>
        <v>-79.841095094079719</v>
      </c>
      <c r="CC69" s="56">
        <f ca="1">(BZ69-MAX($BZ69:BZ$258))/MAX($BZ69:BZ$258)</f>
        <v>-1.4450483892350994E-2</v>
      </c>
    </row>
    <row r="70" spans="1:81" s="58" customFormat="1" x14ac:dyDescent="0.25">
      <c r="A70" s="54">
        <v>44511</v>
      </c>
      <c r="B70" s="55">
        <v>14.888</v>
      </c>
      <c r="C70" s="55">
        <v>15</v>
      </c>
      <c r="D70" s="55">
        <v>14.866</v>
      </c>
      <c r="E70" s="55">
        <v>14.958</v>
      </c>
      <c r="F70" s="56">
        <f t="shared" si="50"/>
        <v>7.4084051724137012E-3</v>
      </c>
      <c r="G70" s="57"/>
      <c r="H70" s="56"/>
      <c r="I70" s="17"/>
      <c r="J70" s="55">
        <f ca="1">AVERAGE(E70:OFFSET(E70,$J$3-1,0))</f>
        <v>14.8856</v>
      </c>
      <c r="K70" s="55">
        <f ca="1">AVERAGE(E70:OFFSET(E70,$K$3-1,0))</f>
        <v>14.710199999999999</v>
      </c>
      <c r="M70" s="58">
        <f t="shared" ca="1" si="51"/>
        <v>0</v>
      </c>
      <c r="N70" s="58">
        <f t="shared" ca="1" si="52"/>
        <v>0</v>
      </c>
      <c r="O70" s="58">
        <f t="shared" ca="1" si="53"/>
        <v>1</v>
      </c>
      <c r="P70" s="58">
        <f t="shared" ca="1" si="54"/>
        <v>33</v>
      </c>
      <c r="R70" s="56">
        <f t="shared" ca="1" si="55"/>
        <v>0</v>
      </c>
      <c r="S70" s="55">
        <f t="shared" ca="1" si="56"/>
        <v>0</v>
      </c>
      <c r="T70" s="55">
        <f t="shared" ca="1" si="57"/>
        <v>363.85953966084099</v>
      </c>
      <c r="U70" s="56">
        <f t="shared" ca="1" si="58"/>
        <v>7.4084051724137012E-3</v>
      </c>
      <c r="V70" s="55">
        <f t="shared" ref="V70:V133" ca="1" si="75">V71*(1+U70)</f>
        <v>5442.6109942468584</v>
      </c>
      <c r="W70" s="55">
        <f t="shared" ca="1" si="59"/>
        <v>0</v>
      </c>
      <c r="X70" s="55">
        <f ca="1">V70-MAX(V70:$V$258)</f>
        <v>-46.574021076590725</v>
      </c>
      <c r="Y70" s="56">
        <f ca="1">(V70-MAX(V70:$V$258))/MAX(V70:$V$258)</f>
        <v>-8.4846877900045352E-3</v>
      </c>
      <c r="Z70" s="56"/>
      <c r="AA70" s="17"/>
      <c r="AB70" s="55">
        <f ca="1">E70*(2/($AB$3+1))+IF(AB71=0,AVERAGE(E71:OFFSET(E71,$AB$3-1,0))*(1-(2/($AB$3+1))),AB71*(1-(2/($AB$3+1))))</f>
        <v>14.895440644770339</v>
      </c>
      <c r="AC70" s="59">
        <f ca="1">E70*(2/($AC$3+1))+IF(AC71=0,AVERAGE(E71:OFFSET(E71,$AC$3-1,0))*(1-(2/($AC$3+1))),AC71*(1-(2/($AC$3+1))))</f>
        <v>14.642285275427032</v>
      </c>
      <c r="AE70" s="58">
        <f t="shared" ref="AE70:AE133" ca="1" si="76">IF(AND(AB71&lt;AC71,AB70&gt;AC70,AN70&lt;&gt;0),1,0)</f>
        <v>0</v>
      </c>
      <c r="AF70" s="58">
        <f t="shared" ca="1" si="60"/>
        <v>0</v>
      </c>
      <c r="AG70" s="58">
        <f t="shared" ca="1" si="61"/>
        <v>1</v>
      </c>
      <c r="AH70" s="58">
        <f t="shared" ca="1" si="62"/>
        <v>34</v>
      </c>
      <c r="AJ70" s="56">
        <f t="shared" ca="1" si="63"/>
        <v>0</v>
      </c>
      <c r="AK70" s="55">
        <f t="shared" ca="1" si="64"/>
        <v>0</v>
      </c>
      <c r="AL70" s="55">
        <f t="shared" ca="1" si="65"/>
        <v>363.56064367375717</v>
      </c>
      <c r="AM70" s="56">
        <f t="shared" ca="1" si="66"/>
        <v>7.4084051724137012E-3</v>
      </c>
      <c r="AN70" s="55">
        <f t="shared" ca="1" si="67"/>
        <v>5438.1401080720598</v>
      </c>
      <c r="AO70" s="55">
        <f t="shared" ca="1" si="68"/>
        <v>0</v>
      </c>
      <c r="AP70" s="55">
        <f ca="1">AN70-MAX(AN70:$AN$258)</f>
        <v>-47.560855558649564</v>
      </c>
      <c r="AQ70" s="56">
        <f ca="1">(AN70-MAX(AN70:$AN$258))/MAX(AN70:$AN$258)</f>
        <v>-8.6699686829395505E-3</v>
      </c>
      <c r="AS70" s="55">
        <f t="shared" ref="AS70:AS133" si="77">E70-E71</f>
        <v>0.10999999999999943</v>
      </c>
      <c r="AT70" s="55">
        <f t="shared" ref="AT70:AT133" si="78">IF(AS70&gt;0,AS70,0)</f>
        <v>0.10999999999999943</v>
      </c>
      <c r="AU70" s="55">
        <f t="shared" ref="AU70:AU133" si="79">ABS(IF(AS70&lt;0,AS70,0))</f>
        <v>0</v>
      </c>
      <c r="AV70" s="55">
        <f ca="1">IF(AV71=0,AVERAGE(AT70:OFFSET(AT70,$AY$3-1,0)),(AV71*($AY$3-1)+AT70)/$AY$3)</f>
        <v>7.1332209377265546E-2</v>
      </c>
      <c r="AW70" s="55">
        <f ca="1">IF(AW71=0,AVERAGE(AU70:OFFSET(AU70,$AY$3-1,0)),(AW71*($AY$3-1)+AU70)/$AY$3)</f>
        <v>5.0448193428603468E-2</v>
      </c>
      <c r="AX70" s="55">
        <f t="shared" ref="AX70:AX133" ca="1" si="80">AV70/AW70</f>
        <v>1.4139695503312337</v>
      </c>
      <c r="AY70" s="55">
        <f t="shared" ref="AY70:AY133" ca="1" si="81">100-100/(AX70+1)</f>
        <v>58.574456754734761</v>
      </c>
      <c r="BA70" s="58">
        <f t="shared" ref="BA70:BA133" ca="1" si="82">IF(AND(AND(AB71&lt;AC71,AB70&gt;AC70),AND(AY70&gt;$BB$3,AY70&lt;$BC$3),BJ70&lt;&gt;0),1,0)</f>
        <v>0</v>
      </c>
      <c r="BB70" s="58">
        <f t="shared" ref="BB70:BB133" ca="1" si="83">IF(AND(BC71=1,OR(AND(AB71&gt;AC71,AB70&lt;AC70),AND(AY70&gt;$BG$3,AY71&gt;$BG$3))),1,0)</f>
        <v>0</v>
      </c>
      <c r="BC70" s="58">
        <f t="shared" ca="1" si="37"/>
        <v>0</v>
      </c>
      <c r="BD70" s="58">
        <f t="shared" ca="1" si="69"/>
        <v>71</v>
      </c>
      <c r="BF70" s="56">
        <f t="shared" ca="1" si="70"/>
        <v>0</v>
      </c>
      <c r="BG70" s="75">
        <f t="shared" ca="1" si="71"/>
        <v>0</v>
      </c>
      <c r="BH70" s="55">
        <f t="shared" ca="1" si="72"/>
        <v>0</v>
      </c>
      <c r="BI70" s="56">
        <f t="shared" ca="1" si="73"/>
        <v>0</v>
      </c>
      <c r="BJ70" s="55">
        <f t="shared" ca="1" si="39"/>
        <v>5214.3838519000574</v>
      </c>
      <c r="BK70" s="76">
        <f t="shared" ref="BK70:BK133" ca="1" si="84">BH71*BG70</f>
        <v>0</v>
      </c>
      <c r="BL70" s="55">
        <f ca="1">BJ70-MAX(BJ70:$BJ$258)</f>
        <v>-271.31711173065196</v>
      </c>
      <c r="BM70" s="56">
        <f ca="1">(BJ70-MAX(BJ70:$BJ$258))/MAX(BJ70:$BJ$258)</f>
        <v>-4.9458968603910344E-2</v>
      </c>
      <c r="BN70" s="17"/>
      <c r="BO70" s="55">
        <f t="shared" ref="BO70:BO133" ca="1" si="85">(E70/OFFSET(E70,$BO$3,0)-1)*100</f>
        <v>-0.20016012810247785</v>
      </c>
      <c r="BQ70" s="58">
        <f t="shared" ref="BQ70:BQ133" ca="1" si="86">IF(AND(AND(AB71&lt;AC71,AB70&gt;AC70),AND(BO70&gt;$BR$3),BZ70&lt;&gt;0),1,0)</f>
        <v>0</v>
      </c>
      <c r="BR70" s="58">
        <f t="shared" ref="BR70:BR133" ca="1" si="87">IF(AND(BS71=1,OR(AND(AB71&gt;AC71,AB70&lt;AC70),AND(BO70&lt;BO71,BO71&lt;BO72,BO72&lt;BO73))),1,0)</f>
        <v>0</v>
      </c>
      <c r="BS70" s="58">
        <f t="shared" ca="1" si="42"/>
        <v>1</v>
      </c>
      <c r="BT70" s="58">
        <f t="shared" ca="1" si="74"/>
        <v>34</v>
      </c>
      <c r="BV70" s="56">
        <f t="shared" ref="BV70:BV133" ca="1" si="88">IF(BS71=0,0,IF(BR70&gt;0,E70/OFFSET(E70,BT70,0)-1,0))</f>
        <v>0</v>
      </c>
      <c r="BW70" s="76">
        <f t="shared" ref="BW70:BW133" ca="1" si="89">IF(BS71=0,0,IF(BR70&gt;0,$F$3*(E70-OFFSET(E70,BT70,0)),0))</f>
        <v>0</v>
      </c>
      <c r="BX70" s="55">
        <f t="shared" ca="1" si="44"/>
        <v>366.24355547741783</v>
      </c>
      <c r="BY70" s="56">
        <f t="shared" ref="BY70:BY133" ca="1" si="90">IF(BS71=0,0,$E70/$E71-1)</f>
        <v>7.4084051724137012E-3</v>
      </c>
      <c r="BZ70" s="55">
        <f t="shared" ca="1" si="47"/>
        <v>5478.271102831216</v>
      </c>
      <c r="CA70" s="76">
        <f t="shared" ca="1" si="49"/>
        <v>0</v>
      </c>
      <c r="CB70" s="55">
        <f ca="1">BZ70-MAX($BZ70:BZ$258)</f>
        <v>-46.879175101112196</v>
      </c>
      <c r="CC70" s="56">
        <f ca="1">(BZ70-MAX($BZ70:BZ$258))/MAX($BZ70:BZ$258)</f>
        <v>-8.4846877900044641E-3</v>
      </c>
    </row>
    <row r="71" spans="1:81" s="58" customFormat="1" x14ac:dyDescent="0.25">
      <c r="A71" s="54">
        <v>44510</v>
      </c>
      <c r="B71" s="55">
        <v>14.868</v>
      </c>
      <c r="C71" s="55">
        <v>14.884</v>
      </c>
      <c r="D71" s="55">
        <v>14.746</v>
      </c>
      <c r="E71" s="55">
        <v>14.848000000000001</v>
      </c>
      <c r="F71" s="56">
        <f t="shared" si="50"/>
        <v>5.8257688660072748E-3</v>
      </c>
      <c r="G71" s="57"/>
      <c r="H71" s="56"/>
      <c r="I71" s="17"/>
      <c r="J71" s="55">
        <f ca="1">AVERAGE(E71:OFFSET(E71,$J$3-1,0))</f>
        <v>14.854399999999998</v>
      </c>
      <c r="K71" s="55">
        <f ca="1">AVERAGE(E71:OFFSET(E71,$K$3-1,0))</f>
        <v>14.677333333333333</v>
      </c>
      <c r="M71" s="58">
        <f t="shared" ca="1" si="51"/>
        <v>0</v>
      </c>
      <c r="N71" s="58">
        <f t="shared" ca="1" si="52"/>
        <v>0</v>
      </c>
      <c r="O71" s="58">
        <f t="shared" ca="1" si="53"/>
        <v>1</v>
      </c>
      <c r="P71" s="58">
        <f t="shared" ca="1" si="54"/>
        <v>32</v>
      </c>
      <c r="R71" s="56">
        <f t="shared" ca="1" si="55"/>
        <v>0</v>
      </c>
      <c r="S71" s="55">
        <f t="shared" ca="1" si="56"/>
        <v>0</v>
      </c>
      <c r="T71" s="55">
        <f t="shared" ca="1" si="57"/>
        <v>363.85953966084099</v>
      </c>
      <c r="U71" s="56">
        <f t="shared" ca="1" si="58"/>
        <v>5.8257688660072748E-3</v>
      </c>
      <c r="V71" s="55">
        <f ca="1">V72*(1+U71)</f>
        <v>5402.5864448841667</v>
      </c>
      <c r="W71" s="55">
        <f t="shared" ca="1" si="59"/>
        <v>0</v>
      </c>
      <c r="X71" s="55">
        <f ca="1">V71-MAX(V71:$V$258)</f>
        <v>-86.598570439282412</v>
      </c>
      <c r="Y71" s="56">
        <f ca="1">(V71-MAX(V71:$V$258))/MAX(V71:$V$258)</f>
        <v>-1.577621635953905E-2</v>
      </c>
      <c r="Z71" s="56"/>
      <c r="AA71" s="17"/>
      <c r="AB71" s="55">
        <f ca="1">E71*(2/($AB$3+1))+IF(AB72=0,AVERAGE(E72:OFFSET(E72,$AB$3-1,0))*(1-(2/($AB$3+1))),AB72*(1-(2/($AB$3+1))))</f>
        <v>14.864160967155509</v>
      </c>
      <c r="AC71" s="59">
        <f ca="1">E71*(2/($AC$3+1))+IF(AC72=0,AVERAGE(E72:OFFSET(E72,$AC$3-1,0))*(1-(2/($AC$3+1))),AC72*(1-(2/($AC$3+1))))</f>
        <v>14.620511846146137</v>
      </c>
      <c r="AE71" s="58">
        <f t="shared" ca="1" si="76"/>
        <v>0</v>
      </c>
      <c r="AF71" s="58">
        <f t="shared" ca="1" si="60"/>
        <v>0</v>
      </c>
      <c r="AG71" s="58">
        <f t="shared" ca="1" si="61"/>
        <v>1</v>
      </c>
      <c r="AH71" s="58">
        <f t="shared" ca="1" si="62"/>
        <v>33</v>
      </c>
      <c r="AJ71" s="56">
        <f t="shared" ca="1" si="63"/>
        <v>0</v>
      </c>
      <c r="AK71" s="55">
        <f t="shared" ca="1" si="64"/>
        <v>0</v>
      </c>
      <c r="AL71" s="55">
        <f t="shared" ca="1" si="65"/>
        <v>363.56064367375717</v>
      </c>
      <c r="AM71" s="56">
        <f t="shared" ca="1" si="66"/>
        <v>5.8257688660072748E-3</v>
      </c>
      <c r="AN71" s="55">
        <f t="shared" ca="1" si="67"/>
        <v>5398.148437267947</v>
      </c>
      <c r="AO71" s="55">
        <f t="shared" ca="1" si="68"/>
        <v>0</v>
      </c>
      <c r="AP71" s="55">
        <f ca="1">AN71-MAX(AN71:$AN$258)</f>
        <v>-87.552526362762364</v>
      </c>
      <c r="AQ71" s="56">
        <f ca="1">(AN71-MAX(AN71:$AN$258))/MAX(AN71:$AN$258)</f>
        <v>-1.5960134710809273E-2</v>
      </c>
      <c r="AS71" s="55">
        <f t="shared" si="77"/>
        <v>8.6000000000000298E-2</v>
      </c>
      <c r="AT71" s="55">
        <f t="shared" si="78"/>
        <v>8.6000000000000298E-2</v>
      </c>
      <c r="AU71" s="55">
        <f t="shared" si="79"/>
        <v>0</v>
      </c>
      <c r="AV71" s="55">
        <f ca="1">IF(AV72=0,AVERAGE(AT71:OFFSET(AT71,$AY$3-1,0)),(AV72*($AY$3-1)+AT71)/$AY$3)</f>
        <v>6.835776394474756E-2</v>
      </c>
      <c r="AW71" s="55">
        <f ca="1">IF(AW72=0,AVERAGE(AU71:OFFSET(AU71,$AY$3-1,0)),(AW72*($AY$3-1)+AU71)/$AY$3)</f>
        <v>5.4328823692342196E-2</v>
      </c>
      <c r="AX71" s="55">
        <f t="shared" ca="1" si="80"/>
        <v>1.2582227867080211</v>
      </c>
      <c r="AY71" s="55">
        <f t="shared" ca="1" si="81"/>
        <v>55.717389538090082</v>
      </c>
      <c r="BA71" s="58">
        <f t="shared" ca="1" si="82"/>
        <v>0</v>
      </c>
      <c r="BB71" s="58">
        <f t="shared" ca="1" si="83"/>
        <v>0</v>
      </c>
      <c r="BC71" s="58">
        <f t="shared" ref="BC71:BC134" ca="1" si="91">IF(BC72-BB71&lt;0,0,BA71+BC72-BB71)</f>
        <v>0</v>
      </c>
      <c r="BD71" s="58">
        <f t="shared" ca="1" si="69"/>
        <v>70</v>
      </c>
      <c r="BF71" s="56">
        <f t="shared" ca="1" si="70"/>
        <v>0</v>
      </c>
      <c r="BG71" s="75">
        <f t="shared" ca="1" si="71"/>
        <v>0</v>
      </c>
      <c r="BH71" s="55">
        <f t="shared" ca="1" si="72"/>
        <v>0</v>
      </c>
      <c r="BI71" s="56">
        <f t="shared" ca="1" si="73"/>
        <v>0</v>
      </c>
      <c r="BJ71" s="55">
        <f t="shared" ref="BJ71:BJ134" ca="1" si="92">BJ72*(1+BI71)</f>
        <v>5214.3838519000574</v>
      </c>
      <c r="BK71" s="76">
        <f t="shared" ca="1" si="84"/>
        <v>0</v>
      </c>
      <c r="BL71" s="55">
        <f ca="1">BJ71-MAX(BJ71:$BJ$258)</f>
        <v>-271.31711173065196</v>
      </c>
      <c r="BM71" s="56">
        <f ca="1">(BJ71-MAX(BJ71:$BJ$258))/MAX(BJ71:$BJ$258)</f>
        <v>-4.9458968603910344E-2</v>
      </c>
      <c r="BN71" s="17"/>
      <c r="BO71" s="55">
        <f t="shared" ca="1" si="85"/>
        <v>-0.44253721335657525</v>
      </c>
      <c r="BQ71" s="58">
        <f t="shared" ca="1" si="86"/>
        <v>0</v>
      </c>
      <c r="BR71" s="58">
        <f t="shared" ca="1" si="87"/>
        <v>0</v>
      </c>
      <c r="BS71" s="58">
        <f t="shared" ref="BS71:BS134" ca="1" si="93">IF(BS72-BR71&lt;0,0,BQ71+BS72-BR71)</f>
        <v>1</v>
      </c>
      <c r="BT71" s="58">
        <f t="shared" ca="1" si="74"/>
        <v>33</v>
      </c>
      <c r="BV71" s="56">
        <f t="shared" ca="1" si="88"/>
        <v>0</v>
      </c>
      <c r="BW71" s="76">
        <f t="shared" ca="1" si="89"/>
        <v>0</v>
      </c>
      <c r="BX71" s="55">
        <f t="shared" ref="BX71:BX134" ca="1" si="94">IF(BQ71+BS71=2,BZ71/($E71*$F$3),IF(BQ71+BS71=1,BX72,0))</f>
        <v>366.24355547741783</v>
      </c>
      <c r="BY71" s="56">
        <f t="shared" ca="1" si="90"/>
        <v>5.8257688660072748E-3</v>
      </c>
      <c r="BZ71" s="55">
        <f t="shared" ca="1" si="47"/>
        <v>5437.984311728701</v>
      </c>
      <c r="CA71" s="76">
        <f t="shared" ca="1" si="49"/>
        <v>0</v>
      </c>
      <c r="CB71" s="55">
        <f ca="1">BZ71-MAX($BZ71:BZ$258)</f>
        <v>-87.165966203627249</v>
      </c>
      <c r="CC71" s="56">
        <f ca="1">(BZ71-MAX($BZ71:BZ$258))/MAX($BZ71:BZ$258)</f>
        <v>-1.5776216359538964E-2</v>
      </c>
    </row>
    <row r="72" spans="1:81" s="58" customFormat="1" x14ac:dyDescent="0.25">
      <c r="A72" s="54">
        <v>44509</v>
      </c>
      <c r="B72" s="55">
        <v>14.874000000000001</v>
      </c>
      <c r="C72" s="55">
        <v>14.932</v>
      </c>
      <c r="D72" s="55">
        <v>14.74</v>
      </c>
      <c r="E72" s="55">
        <v>14.762</v>
      </c>
      <c r="F72" s="56">
        <f t="shared" si="50"/>
        <v>-9.9262240107310662E-3</v>
      </c>
      <c r="G72" s="57"/>
      <c r="H72" s="56"/>
      <c r="I72" s="17"/>
      <c r="J72" s="55">
        <f ca="1">AVERAGE(E72:OFFSET(E72,$J$3-1,0))</f>
        <v>14.900399999999999</v>
      </c>
      <c r="K72" s="55">
        <f ca="1">AVERAGE(E72:OFFSET(E72,$K$3-1,0))</f>
        <v>14.646733333333335</v>
      </c>
      <c r="M72" s="58">
        <f t="shared" ca="1" si="51"/>
        <v>0</v>
      </c>
      <c r="N72" s="58">
        <f t="shared" ca="1" si="52"/>
        <v>0</v>
      </c>
      <c r="O72" s="58">
        <f t="shared" ca="1" si="53"/>
        <v>1</v>
      </c>
      <c r="P72" s="58">
        <f t="shared" ca="1" si="54"/>
        <v>31</v>
      </c>
      <c r="R72" s="56">
        <f t="shared" ca="1" si="55"/>
        <v>0</v>
      </c>
      <c r="S72" s="55">
        <f t="shared" ca="1" si="56"/>
        <v>0</v>
      </c>
      <c r="T72" s="55">
        <f t="shared" ca="1" si="57"/>
        <v>363.85953966084099</v>
      </c>
      <c r="U72" s="56">
        <f t="shared" ca="1" si="58"/>
        <v>-9.9262240107310662E-3</v>
      </c>
      <c r="V72" s="55">
        <f t="shared" ca="1" si="75"/>
        <v>5371.2945244733346</v>
      </c>
      <c r="W72" s="55">
        <f t="shared" ca="1" si="59"/>
        <v>0</v>
      </c>
      <c r="X72" s="55">
        <f ca="1">V72-MAX(V72:$V$258)</f>
        <v>-117.89049085011447</v>
      </c>
      <c r="Y72" s="56">
        <f ca="1">(V72-MAX(V72:$V$258))/MAX(V72:$V$258)</f>
        <v>-2.1476865968447924E-2</v>
      </c>
      <c r="Z72" s="56"/>
      <c r="AA72" s="17"/>
      <c r="AB72" s="55">
        <f ca="1">E72*(2/($AB$3+1))+IF(AB73=0,AVERAGE(E73:OFFSET(E73,$AB$3-1,0))*(1-(2/($AB$3+1))),AB73*(1-(2/($AB$3+1))))</f>
        <v>14.872241450733263</v>
      </c>
      <c r="AC72" s="59">
        <f ca="1">E72*(2/($AC$3+1))+IF(AC73=0,AVERAGE(E73:OFFSET(E73,$AC$3-1,0))*(1-(2/($AC$3+1))),AC73*(1-(2/($AC$3+1))))</f>
        <v>14.604823007949317</v>
      </c>
      <c r="AE72" s="58">
        <f t="shared" ca="1" si="76"/>
        <v>0</v>
      </c>
      <c r="AF72" s="58">
        <f t="shared" ca="1" si="60"/>
        <v>0</v>
      </c>
      <c r="AG72" s="58">
        <f t="shared" ca="1" si="61"/>
        <v>1</v>
      </c>
      <c r="AH72" s="58">
        <f t="shared" ca="1" si="62"/>
        <v>32</v>
      </c>
      <c r="AJ72" s="56">
        <f t="shared" ca="1" si="63"/>
        <v>0</v>
      </c>
      <c r="AK72" s="55">
        <f t="shared" ca="1" si="64"/>
        <v>0</v>
      </c>
      <c r="AL72" s="55">
        <f t="shared" ca="1" si="65"/>
        <v>363.56064367375717</v>
      </c>
      <c r="AM72" s="56">
        <f t="shared" ca="1" si="66"/>
        <v>-9.9262240107310662E-3</v>
      </c>
      <c r="AN72" s="55">
        <f t="shared" ca="1" si="67"/>
        <v>5366.8822219120038</v>
      </c>
      <c r="AO72" s="55">
        <f t="shared" ca="1" si="68"/>
        <v>0</v>
      </c>
      <c r="AP72" s="55">
        <f ca="1">AN72-MAX(AN72:$AN$258)</f>
        <v>-118.8187417187055</v>
      </c>
      <c r="AQ72" s="56">
        <f ca="1">(AN72-MAX(AN72:$AN$258))/MAX(AN72:$AN$258)</f>
        <v>-2.165971905987113E-2</v>
      </c>
      <c r="AS72" s="55">
        <f t="shared" si="77"/>
        <v>-0.14799999999999969</v>
      </c>
      <c r="AT72" s="55">
        <f t="shared" si="78"/>
        <v>0</v>
      </c>
      <c r="AU72" s="55">
        <f t="shared" si="79"/>
        <v>0.14799999999999969</v>
      </c>
      <c r="AV72" s="55">
        <f ca="1">IF(AV73=0,AVERAGE(AT72:OFFSET(AT72,$AY$3-1,0)),(AV73*($AY$3-1)+AT72)/$AY$3)</f>
        <v>6.7000668863574267E-2</v>
      </c>
      <c r="AW72" s="55">
        <f ca="1">IF(AW73=0,AVERAGE(AU72:OFFSET(AU72,$AY$3-1,0)),(AW73*($AY$3-1)+AU72)/$AY$3)</f>
        <v>5.8507963976368517E-2</v>
      </c>
      <c r="AX72" s="55">
        <f t="shared" ca="1" si="80"/>
        <v>1.1451546816880513</v>
      </c>
      <c r="AY72" s="55">
        <f t="shared" ca="1" si="81"/>
        <v>53.383315033809758</v>
      </c>
      <c r="BA72" s="58">
        <f t="shared" ca="1" si="82"/>
        <v>0</v>
      </c>
      <c r="BB72" s="58">
        <f t="shared" ca="1" si="83"/>
        <v>0</v>
      </c>
      <c r="BC72" s="58">
        <f t="shared" ca="1" si="91"/>
        <v>0</v>
      </c>
      <c r="BD72" s="58">
        <f t="shared" ca="1" si="69"/>
        <v>69</v>
      </c>
      <c r="BF72" s="56">
        <f t="shared" ca="1" si="70"/>
        <v>0</v>
      </c>
      <c r="BG72" s="75">
        <f t="shared" ca="1" si="71"/>
        <v>0</v>
      </c>
      <c r="BH72" s="55">
        <f t="shared" ca="1" si="72"/>
        <v>0</v>
      </c>
      <c r="BI72" s="56">
        <f t="shared" ca="1" si="73"/>
        <v>0</v>
      </c>
      <c r="BJ72" s="55">
        <f t="shared" ca="1" si="92"/>
        <v>5214.3838519000574</v>
      </c>
      <c r="BK72" s="76">
        <f t="shared" ca="1" si="84"/>
        <v>0</v>
      </c>
      <c r="BL72" s="55">
        <f ca="1">BJ72-MAX(BJ72:$BJ$258)</f>
        <v>-271.31711173065196</v>
      </c>
      <c r="BM72" s="56">
        <f ca="1">(BJ72-MAX(BJ72:$BJ$258))/MAX(BJ72:$BJ$258)</f>
        <v>-4.9458968603910344E-2</v>
      </c>
      <c r="BN72" s="17"/>
      <c r="BO72" s="55">
        <f t="shared" ca="1" si="85"/>
        <v>-0.29717682020801162</v>
      </c>
      <c r="BQ72" s="58">
        <f t="shared" ca="1" si="86"/>
        <v>0</v>
      </c>
      <c r="BR72" s="58">
        <f t="shared" ca="1" si="87"/>
        <v>0</v>
      </c>
      <c r="BS72" s="58">
        <f t="shared" ca="1" si="93"/>
        <v>1</v>
      </c>
      <c r="BT72" s="58">
        <f t="shared" ca="1" si="74"/>
        <v>32</v>
      </c>
      <c r="BV72" s="56">
        <f t="shared" ca="1" si="88"/>
        <v>0</v>
      </c>
      <c r="BW72" s="76">
        <f t="shared" ca="1" si="89"/>
        <v>0</v>
      </c>
      <c r="BX72" s="55">
        <f t="shared" ca="1" si="94"/>
        <v>366.24355547741783</v>
      </c>
      <c r="BY72" s="56">
        <f t="shared" ca="1" si="90"/>
        <v>-9.9262240107310662E-3</v>
      </c>
      <c r="BZ72" s="55">
        <f t="shared" ca="1" si="47"/>
        <v>5406.4873659576433</v>
      </c>
      <c r="CA72" s="76">
        <f t="shared" ca="1" si="49"/>
        <v>0</v>
      </c>
      <c r="CB72" s="55">
        <f ca="1">BZ72-MAX($BZ72:BZ$258)</f>
        <v>-118.6629119746849</v>
      </c>
      <c r="CC72" s="56">
        <f ca="1">(BZ72-MAX($BZ72:BZ$258))/MAX($BZ72:BZ$258)</f>
        <v>-2.1476865968447834E-2</v>
      </c>
    </row>
    <row r="73" spans="1:81" s="58" customFormat="1" x14ac:dyDescent="0.25">
      <c r="A73" s="54">
        <v>44508</v>
      </c>
      <c r="B73" s="55">
        <v>14.898</v>
      </c>
      <c r="C73" s="55">
        <v>15.02</v>
      </c>
      <c r="D73" s="55">
        <v>14.884</v>
      </c>
      <c r="E73" s="55">
        <v>14.91</v>
      </c>
      <c r="F73" s="56">
        <f t="shared" si="50"/>
        <v>-2.6755852842809125E-3</v>
      </c>
      <c r="G73" s="57"/>
      <c r="H73" s="56"/>
      <c r="I73" s="17"/>
      <c r="J73" s="55">
        <f ca="1">AVERAGE(E73:OFFSET(E73,$J$3-1,0))</f>
        <v>14.948399999999998</v>
      </c>
      <c r="K73" s="55">
        <f ca="1">AVERAGE(E73:OFFSET(E73,$K$3-1,0))</f>
        <v>14.612599999999999</v>
      </c>
      <c r="M73" s="58">
        <f t="shared" ca="1" si="51"/>
        <v>0</v>
      </c>
      <c r="N73" s="58">
        <f t="shared" ca="1" si="52"/>
        <v>0</v>
      </c>
      <c r="O73" s="58">
        <f t="shared" ca="1" si="53"/>
        <v>1</v>
      </c>
      <c r="P73" s="58">
        <f t="shared" ca="1" si="54"/>
        <v>30</v>
      </c>
      <c r="R73" s="56">
        <f t="shared" ca="1" si="55"/>
        <v>0</v>
      </c>
      <c r="S73" s="55">
        <f t="shared" ca="1" si="56"/>
        <v>0</v>
      </c>
      <c r="T73" s="55">
        <f t="shared" ca="1" si="57"/>
        <v>363.85953966084099</v>
      </c>
      <c r="U73" s="56">
        <f t="shared" ca="1" si="58"/>
        <v>-2.6755852842809125E-3</v>
      </c>
      <c r="V73" s="55">
        <f t="shared" ca="1" si="75"/>
        <v>5425.1457363431391</v>
      </c>
      <c r="W73" s="55">
        <f t="shared" ca="1" si="59"/>
        <v>0</v>
      </c>
      <c r="X73" s="55">
        <f ca="1">V73-MAX(V73:$V$258)</f>
        <v>-64.039278980309973</v>
      </c>
      <c r="Y73" s="56">
        <f ca="1">(V73-MAX(V73:$V$258))/MAX(V73:$V$258)</f>
        <v>-1.1666445711255821E-2</v>
      </c>
      <c r="Z73" s="56"/>
      <c r="AA73" s="17"/>
      <c r="AB73" s="55">
        <f ca="1">E73*(2/($AB$3+1))+IF(AB74=0,AVERAGE(E74:OFFSET(E74,$AB$3-1,0))*(1-(2/($AB$3+1))),AB74*(1-(2/($AB$3+1))))</f>
        <v>14.927362176099891</v>
      </c>
      <c r="AC73" s="59">
        <f ca="1">E73*(2/($AC$3+1))+IF(AC74=0,AVERAGE(E74:OFFSET(E74,$AC$3-1,0))*(1-(2/($AC$3+1))),AC74*(1-(2/($AC$3+1))))</f>
        <v>14.593983215394097</v>
      </c>
      <c r="AE73" s="58">
        <f t="shared" ca="1" si="76"/>
        <v>0</v>
      </c>
      <c r="AF73" s="58">
        <f t="shared" ca="1" si="60"/>
        <v>0</v>
      </c>
      <c r="AG73" s="58">
        <f t="shared" ca="1" si="61"/>
        <v>1</v>
      </c>
      <c r="AH73" s="58">
        <f t="shared" ca="1" si="62"/>
        <v>31</v>
      </c>
      <c r="AJ73" s="56">
        <f t="shared" ca="1" si="63"/>
        <v>0</v>
      </c>
      <c r="AK73" s="55">
        <f t="shared" ca="1" si="64"/>
        <v>0</v>
      </c>
      <c r="AL73" s="55">
        <f t="shared" ca="1" si="65"/>
        <v>363.56064367375717</v>
      </c>
      <c r="AM73" s="56">
        <f t="shared" ca="1" si="66"/>
        <v>-2.6755852842809125E-3</v>
      </c>
      <c r="AN73" s="55">
        <f t="shared" ca="1" si="67"/>
        <v>5420.6891971757204</v>
      </c>
      <c r="AO73" s="55">
        <f t="shared" ca="1" si="68"/>
        <v>0</v>
      </c>
      <c r="AP73" s="55">
        <f ca="1">AN73-MAX(AN73:$AN$258)</f>
        <v>-65.011766454988901</v>
      </c>
      <c r="AQ73" s="56">
        <f ca="1">(AN73-MAX(AN73:$AN$258))/MAX(AN73:$AN$258)</f>
        <v>-1.1851132040555285E-2</v>
      </c>
      <c r="AS73" s="55">
        <f t="shared" si="77"/>
        <v>-3.9999999999999147E-2</v>
      </c>
      <c r="AT73" s="55">
        <f t="shared" si="78"/>
        <v>0</v>
      </c>
      <c r="AU73" s="55">
        <f t="shared" si="79"/>
        <v>3.9999999999999147E-2</v>
      </c>
      <c r="AV73" s="55">
        <f ca="1">IF(AV74=0,AVERAGE(AT73:OFFSET(AT73,$AY$3-1,0)),(AV74*($AY$3-1)+AT73)/$AY$3)</f>
        <v>7.215456646846459E-2</v>
      </c>
      <c r="AW73" s="55">
        <f ca="1">IF(AW74=0,AVERAGE(AU73:OFFSET(AU73,$AY$3-1,0)),(AW74*($AY$3-1)+AU73)/$AY$3)</f>
        <v>5.1623961205319965E-2</v>
      </c>
      <c r="AX73" s="55">
        <f t="shared" ca="1" si="80"/>
        <v>1.3976952714165007</v>
      </c>
      <c r="AY73" s="55">
        <f t="shared" ca="1" si="81"/>
        <v>58.29328222308984</v>
      </c>
      <c r="BA73" s="58">
        <f t="shared" ca="1" si="82"/>
        <v>0</v>
      </c>
      <c r="BB73" s="58">
        <f t="shared" ca="1" si="83"/>
        <v>0</v>
      </c>
      <c r="BC73" s="58">
        <f t="shared" ca="1" si="91"/>
        <v>0</v>
      </c>
      <c r="BD73" s="58">
        <f t="shared" ca="1" si="69"/>
        <v>68</v>
      </c>
      <c r="BF73" s="56">
        <f t="shared" ca="1" si="70"/>
        <v>0</v>
      </c>
      <c r="BG73" s="75">
        <f t="shared" ca="1" si="71"/>
        <v>0</v>
      </c>
      <c r="BH73" s="55">
        <f t="shared" ca="1" si="72"/>
        <v>0</v>
      </c>
      <c r="BI73" s="56">
        <f t="shared" ca="1" si="73"/>
        <v>0</v>
      </c>
      <c r="BJ73" s="55">
        <f t="shared" ca="1" si="92"/>
        <v>5214.3838519000574</v>
      </c>
      <c r="BK73" s="76">
        <f t="shared" ca="1" si="84"/>
        <v>0</v>
      </c>
      <c r="BL73" s="55">
        <f ca="1">BJ73-MAX(BJ73:$BJ$258)</f>
        <v>-271.31711173065196</v>
      </c>
      <c r="BM73" s="56">
        <f ca="1">(BJ73-MAX(BJ73:$BJ$258))/MAX(BJ73:$BJ$258)</f>
        <v>-4.9458968603910344E-2</v>
      </c>
      <c r="BN73" s="17"/>
      <c r="BO73" s="55">
        <f t="shared" ca="1" si="85"/>
        <v>1.0299498577043043</v>
      </c>
      <c r="BQ73" s="58">
        <f t="shared" ca="1" si="86"/>
        <v>0</v>
      </c>
      <c r="BR73" s="58">
        <f t="shared" ca="1" si="87"/>
        <v>0</v>
      </c>
      <c r="BS73" s="58">
        <f t="shared" ca="1" si="93"/>
        <v>1</v>
      </c>
      <c r="BT73" s="58">
        <f t="shared" ca="1" si="74"/>
        <v>31</v>
      </c>
      <c r="BV73" s="56">
        <f t="shared" ca="1" si="88"/>
        <v>0</v>
      </c>
      <c r="BW73" s="76">
        <f t="shared" ca="1" si="89"/>
        <v>0</v>
      </c>
      <c r="BX73" s="55">
        <f t="shared" ca="1" si="94"/>
        <v>366.24355547741783</v>
      </c>
      <c r="BY73" s="56">
        <f t="shared" ca="1" si="90"/>
        <v>-2.6755852842809125E-3</v>
      </c>
      <c r="BZ73" s="55">
        <f t="shared" ca="1" si="47"/>
        <v>5460.6914121683012</v>
      </c>
      <c r="CA73" s="76">
        <f t="shared" ca="1" si="49"/>
        <v>0</v>
      </c>
      <c r="CB73" s="55">
        <f ca="1">BZ73-MAX($BZ73:BZ$258)</f>
        <v>-64.458865764026996</v>
      </c>
      <c r="CC73" s="56">
        <f ca="1">(BZ73-MAX($BZ73:BZ$258))/MAX($BZ73:BZ$258)</f>
        <v>-1.1666445711255727E-2</v>
      </c>
    </row>
    <row r="74" spans="1:81" s="58" customFormat="1" x14ac:dyDescent="0.25">
      <c r="A74" s="54">
        <v>44505</v>
      </c>
      <c r="B74" s="55">
        <v>14.784000000000001</v>
      </c>
      <c r="C74" s="55">
        <v>15.061999999999999</v>
      </c>
      <c r="D74" s="55">
        <v>14.784000000000001</v>
      </c>
      <c r="E74" s="55">
        <v>14.95</v>
      </c>
      <c r="F74" s="56">
        <f t="shared" si="50"/>
        <v>9.9986488312389099E-3</v>
      </c>
      <c r="G74" s="57"/>
      <c r="H74" s="56"/>
      <c r="I74" s="17"/>
      <c r="J74" s="55">
        <f ca="1">AVERAGE(E74:OFFSET(E74,$J$3-1,0))</f>
        <v>14.983600000000001</v>
      </c>
      <c r="K74" s="55">
        <f ca="1">AVERAGE(E74:OFFSET(E74,$K$3-1,0))</f>
        <v>14.581</v>
      </c>
      <c r="M74" s="58">
        <f t="shared" ca="1" si="51"/>
        <v>0</v>
      </c>
      <c r="N74" s="58">
        <f t="shared" ca="1" si="52"/>
        <v>0</v>
      </c>
      <c r="O74" s="58">
        <f t="shared" ca="1" si="53"/>
        <v>1</v>
      </c>
      <c r="P74" s="58">
        <f t="shared" ca="1" si="54"/>
        <v>29</v>
      </c>
      <c r="R74" s="56">
        <f t="shared" ca="1" si="55"/>
        <v>0</v>
      </c>
      <c r="S74" s="55">
        <f t="shared" ca="1" si="56"/>
        <v>0</v>
      </c>
      <c r="T74" s="55">
        <f t="shared" ca="1" si="57"/>
        <v>363.85953966084099</v>
      </c>
      <c r="U74" s="56">
        <f t="shared" ca="1" si="58"/>
        <v>9.9986488312389099E-3</v>
      </c>
      <c r="V74" s="55">
        <f t="shared" ca="1" si="75"/>
        <v>5439.700117929573</v>
      </c>
      <c r="W74" s="55">
        <f t="shared" ca="1" si="59"/>
        <v>0</v>
      </c>
      <c r="X74" s="55">
        <f ca="1">V74-MAX(V74:$V$258)</f>
        <v>-49.484897393876054</v>
      </c>
      <c r="Y74" s="56">
        <f ca="1">(V74-MAX(V74:$V$258))/MAX(V74:$V$258)</f>
        <v>-9.0149807768795283E-3</v>
      </c>
      <c r="Z74" s="56"/>
      <c r="AA74" s="17"/>
      <c r="AB74" s="55">
        <f ca="1">E74*(2/($AB$3+1))+IF(AB75=0,AVERAGE(E75:OFFSET(E75,$AB$3-1,0))*(1-(2/($AB$3+1))),AB75*(1-(2/($AB$3+1))))</f>
        <v>14.936043264149836</v>
      </c>
      <c r="AC74" s="59">
        <f ca="1">E74*(2/($AC$3+1))+IF(AC75=0,AVERAGE(E75:OFFSET(E75,$AC$3-1,0))*(1-(2/($AC$3+1))),AC75*(1-(2/($AC$3+1))))</f>
        <v>14.572188954386794</v>
      </c>
      <c r="AE74" s="58">
        <f t="shared" ca="1" si="76"/>
        <v>0</v>
      </c>
      <c r="AF74" s="58">
        <f t="shared" ca="1" si="60"/>
        <v>0</v>
      </c>
      <c r="AG74" s="58">
        <f t="shared" ca="1" si="61"/>
        <v>1</v>
      </c>
      <c r="AH74" s="58">
        <f t="shared" ca="1" si="62"/>
        <v>30</v>
      </c>
      <c r="AJ74" s="56">
        <f t="shared" ca="1" si="63"/>
        <v>0</v>
      </c>
      <c r="AK74" s="55">
        <f t="shared" ca="1" si="64"/>
        <v>0</v>
      </c>
      <c r="AL74" s="55">
        <f t="shared" ca="1" si="65"/>
        <v>363.56064367375717</v>
      </c>
      <c r="AM74" s="56">
        <f t="shared" ca="1" si="66"/>
        <v>9.9986488312389099E-3</v>
      </c>
      <c r="AN74" s="55">
        <f t="shared" ca="1" si="67"/>
        <v>5435.2316229226708</v>
      </c>
      <c r="AO74" s="55">
        <f t="shared" ca="1" si="68"/>
        <v>0</v>
      </c>
      <c r="AP74" s="55">
        <f ca="1">AN74-MAX(AN74:$AN$258)</f>
        <v>-50.469340708038544</v>
      </c>
      <c r="AQ74" s="56">
        <f ca="1">(AN74-MAX(AN74:$AN$258))/MAX(AN74:$AN$258)</f>
        <v>-9.20016257587534E-3</v>
      </c>
      <c r="AS74" s="55">
        <f t="shared" si="77"/>
        <v>0.14799999999999969</v>
      </c>
      <c r="AT74" s="55">
        <f t="shared" si="78"/>
        <v>0.14799999999999969</v>
      </c>
      <c r="AU74" s="55">
        <f t="shared" si="79"/>
        <v>0</v>
      </c>
      <c r="AV74" s="55">
        <f ca="1">IF(AV75=0,AVERAGE(AT74:OFFSET(AT74,$AY$3-1,0)),(AV75*($AY$3-1)+AT74)/$AY$3)</f>
        <v>7.7704917735269552E-2</v>
      </c>
      <c r="AW74" s="55">
        <f ca="1">IF(AW75=0,AVERAGE(AU74:OFFSET(AU74,$AY$3-1,0)),(AW75*($AY$3-1)+AU74)/$AY$3)</f>
        <v>5.2518112067267718E-2</v>
      </c>
      <c r="AX74" s="55">
        <f t="shared" ca="1" si="80"/>
        <v>1.4795832271301255</v>
      </c>
      <c r="AY74" s="55">
        <f t="shared" ca="1" si="81"/>
        <v>59.670641861963148</v>
      </c>
      <c r="BA74" s="58">
        <f t="shared" ca="1" si="82"/>
        <v>0</v>
      </c>
      <c r="BB74" s="58">
        <f t="shared" ca="1" si="83"/>
        <v>0</v>
      </c>
      <c r="BC74" s="58">
        <f t="shared" ca="1" si="91"/>
        <v>0</v>
      </c>
      <c r="BD74" s="58">
        <f t="shared" ca="1" si="69"/>
        <v>67</v>
      </c>
      <c r="BF74" s="56">
        <f t="shared" ca="1" si="70"/>
        <v>0</v>
      </c>
      <c r="BG74" s="75">
        <f t="shared" ca="1" si="71"/>
        <v>0</v>
      </c>
      <c r="BH74" s="55">
        <f t="shared" ca="1" si="72"/>
        <v>0</v>
      </c>
      <c r="BI74" s="56">
        <f t="shared" ca="1" si="73"/>
        <v>0</v>
      </c>
      <c r="BJ74" s="55">
        <f t="shared" ca="1" si="92"/>
        <v>5214.3838519000574</v>
      </c>
      <c r="BK74" s="76">
        <f t="shared" ca="1" si="84"/>
        <v>0</v>
      </c>
      <c r="BL74" s="55">
        <f ca="1">BJ74-MAX(BJ74:$BJ$258)</f>
        <v>-271.31711173065196</v>
      </c>
      <c r="BM74" s="56">
        <f ca="1">(BJ74-MAX(BJ74:$BJ$258))/MAX(BJ74:$BJ$258)</f>
        <v>-4.9458968603910344E-2</v>
      </c>
      <c r="BN74" s="17"/>
      <c r="BO74" s="55">
        <f t="shared" ca="1" si="85"/>
        <v>0.70052539404552583</v>
      </c>
      <c r="BQ74" s="58">
        <f t="shared" ca="1" si="86"/>
        <v>0</v>
      </c>
      <c r="BR74" s="58">
        <f t="shared" ca="1" si="87"/>
        <v>0</v>
      </c>
      <c r="BS74" s="58">
        <f t="shared" ca="1" si="93"/>
        <v>1</v>
      </c>
      <c r="BT74" s="58">
        <f t="shared" ca="1" si="74"/>
        <v>30</v>
      </c>
      <c r="BV74" s="56">
        <f t="shared" ca="1" si="88"/>
        <v>0</v>
      </c>
      <c r="BW74" s="76">
        <f t="shared" ca="1" si="89"/>
        <v>0</v>
      </c>
      <c r="BX74" s="55">
        <f t="shared" ca="1" si="94"/>
        <v>366.24355547741783</v>
      </c>
      <c r="BY74" s="56">
        <f t="shared" ca="1" si="90"/>
        <v>9.9986488312389099E-3</v>
      </c>
      <c r="BZ74" s="55">
        <f t="shared" ca="1" si="47"/>
        <v>5475.3411543873981</v>
      </c>
      <c r="CA74" s="76">
        <f t="shared" ca="1" si="49"/>
        <v>0</v>
      </c>
      <c r="CB74" s="55">
        <f ca="1">BZ74-MAX($BZ74:BZ$258)</f>
        <v>-49.809123544930117</v>
      </c>
      <c r="CC74" s="56">
        <f ca="1">(BZ74-MAX($BZ74:BZ$258))/MAX($BZ74:BZ$258)</f>
        <v>-9.0149807768794554E-3</v>
      </c>
    </row>
    <row r="75" spans="1:81" s="58" customFormat="1" x14ac:dyDescent="0.25">
      <c r="A75" s="54">
        <v>44504</v>
      </c>
      <c r="B75" s="55">
        <v>15.224</v>
      </c>
      <c r="C75" s="55">
        <v>15.224</v>
      </c>
      <c r="D75" s="55">
        <v>14.746</v>
      </c>
      <c r="E75" s="55">
        <v>14.802</v>
      </c>
      <c r="F75" s="56">
        <f t="shared" si="50"/>
        <v>-1.8304814962196603E-2</v>
      </c>
      <c r="G75" s="57"/>
      <c r="H75" s="56"/>
      <c r="I75" s="17"/>
      <c r="J75" s="55">
        <f ca="1">AVERAGE(E75:OFFSET(E75,$J$3-1,0))</f>
        <v>14.968</v>
      </c>
      <c r="K75" s="55">
        <f ca="1">AVERAGE(E75:OFFSET(E75,$K$3-1,0))</f>
        <v>14.535066666666667</v>
      </c>
      <c r="M75" s="58">
        <f t="shared" ca="1" si="51"/>
        <v>0</v>
      </c>
      <c r="N75" s="58">
        <f t="shared" ca="1" si="52"/>
        <v>0</v>
      </c>
      <c r="O75" s="58">
        <f t="shared" ca="1" si="53"/>
        <v>1</v>
      </c>
      <c r="P75" s="58">
        <f t="shared" ca="1" si="54"/>
        <v>28</v>
      </c>
      <c r="R75" s="56">
        <f t="shared" ca="1" si="55"/>
        <v>0</v>
      </c>
      <c r="S75" s="55">
        <f t="shared" ca="1" si="56"/>
        <v>0</v>
      </c>
      <c r="T75" s="55">
        <f t="shared" ca="1" si="57"/>
        <v>363.85953966084099</v>
      </c>
      <c r="U75" s="56">
        <f t="shared" ca="1" si="58"/>
        <v>-1.8304814962196603E-2</v>
      </c>
      <c r="V75" s="55">
        <f t="shared" ca="1" si="75"/>
        <v>5385.8489060597694</v>
      </c>
      <c r="W75" s="55">
        <f t="shared" ca="1" si="59"/>
        <v>0</v>
      </c>
      <c r="X75" s="55">
        <f ca="1">V75-MAX(V75:$V$258)</f>
        <v>-103.33610926367965</v>
      </c>
      <c r="Y75" s="56">
        <f ca="1">(V75-MAX(V75:$V$258))/MAX(V75:$V$258)</f>
        <v>-1.8825401034071463E-2</v>
      </c>
      <c r="Z75" s="56"/>
      <c r="AA75" s="17"/>
      <c r="AB75" s="55">
        <f ca="1">E75*(2/($AB$3+1))+IF(AB76=0,AVERAGE(E76:OFFSET(E76,$AB$3-1,0))*(1-(2/($AB$3+1))),AB76*(1-(2/($AB$3+1))))</f>
        <v>14.929064896224753</v>
      </c>
      <c r="AC75" s="59">
        <f ca="1">E75*(2/($AC$3+1))+IF(AC76=0,AVERAGE(E76:OFFSET(E76,$AC$3-1,0))*(1-(2/($AC$3+1))),AC76*(1-(2/($AC$3+1))))</f>
        <v>14.546133020206572</v>
      </c>
      <c r="AE75" s="58">
        <f t="shared" ca="1" si="76"/>
        <v>0</v>
      </c>
      <c r="AF75" s="58">
        <f t="shared" ca="1" si="60"/>
        <v>0</v>
      </c>
      <c r="AG75" s="58">
        <f t="shared" ca="1" si="61"/>
        <v>1</v>
      </c>
      <c r="AH75" s="58">
        <f t="shared" ca="1" si="62"/>
        <v>29</v>
      </c>
      <c r="AJ75" s="56">
        <f t="shared" ca="1" si="63"/>
        <v>0</v>
      </c>
      <c r="AK75" s="55">
        <f t="shared" ca="1" si="64"/>
        <v>0</v>
      </c>
      <c r="AL75" s="55">
        <f t="shared" ca="1" si="65"/>
        <v>363.56064367375717</v>
      </c>
      <c r="AM75" s="56">
        <f t="shared" ca="1" si="66"/>
        <v>-1.8304814962196603E-2</v>
      </c>
      <c r="AN75" s="55">
        <f t="shared" ca="1" si="67"/>
        <v>5381.4246476589551</v>
      </c>
      <c r="AO75" s="55">
        <f t="shared" ca="1" si="68"/>
        <v>0</v>
      </c>
      <c r="AP75" s="55">
        <f ca="1">AN75-MAX(AN75:$AN$258)</f>
        <v>-104.27631597175423</v>
      </c>
      <c r="AQ75" s="56">
        <f ca="1">(AN75-MAX(AN75:$AN$258))/MAX(AN75:$AN$258)</f>
        <v>-1.900874959519102E-2</v>
      </c>
      <c r="AS75" s="55">
        <f t="shared" si="77"/>
        <v>-0.2759999999999998</v>
      </c>
      <c r="AT75" s="55">
        <f t="shared" si="78"/>
        <v>0</v>
      </c>
      <c r="AU75" s="55">
        <f t="shared" si="79"/>
        <v>0.2759999999999998</v>
      </c>
      <c r="AV75" s="55">
        <f ca="1">IF(AV76=0,AVERAGE(AT75:OFFSET(AT75,$AY$3-1,0)),(AV76*($AY$3-1)+AT75)/$AY$3)</f>
        <v>7.2297603714905692E-2</v>
      </c>
      <c r="AW75" s="55">
        <f ca="1">IF(AW76=0,AVERAGE(AU75:OFFSET(AU75,$AY$3-1,0)),(AW76*($AY$3-1)+AU75)/$AY$3)</f>
        <v>5.6557966841672934E-2</v>
      </c>
      <c r="AX75" s="55">
        <f t="shared" ca="1" si="80"/>
        <v>1.278292126682947</v>
      </c>
      <c r="AY75" s="55">
        <f t="shared" ca="1" si="81"/>
        <v>56.107472422514213</v>
      </c>
      <c r="BA75" s="58">
        <f t="shared" ca="1" si="82"/>
        <v>0</v>
      </c>
      <c r="BB75" s="58">
        <f t="shared" ca="1" si="83"/>
        <v>0</v>
      </c>
      <c r="BC75" s="58">
        <f t="shared" ca="1" si="91"/>
        <v>0</v>
      </c>
      <c r="BD75" s="58">
        <f t="shared" ca="1" si="69"/>
        <v>66</v>
      </c>
      <c r="BF75" s="56">
        <f t="shared" ca="1" si="70"/>
        <v>0</v>
      </c>
      <c r="BG75" s="75">
        <f t="shared" ca="1" si="71"/>
        <v>0</v>
      </c>
      <c r="BH75" s="55">
        <f t="shared" ca="1" si="72"/>
        <v>0</v>
      </c>
      <c r="BI75" s="56">
        <f t="shared" ca="1" si="73"/>
        <v>0</v>
      </c>
      <c r="BJ75" s="55">
        <f t="shared" ca="1" si="92"/>
        <v>5214.3838519000574</v>
      </c>
      <c r="BK75" s="76">
        <f t="shared" ca="1" si="84"/>
        <v>0</v>
      </c>
      <c r="BL75" s="55">
        <f ca="1">BJ75-MAX(BJ75:$BJ$258)</f>
        <v>-271.31711173065196</v>
      </c>
      <c r="BM75" s="56">
        <f ca="1">(BJ75-MAX(BJ75:$BJ$258))/MAX(BJ75:$BJ$258)</f>
        <v>-4.9458968603910344E-2</v>
      </c>
      <c r="BN75" s="17"/>
      <c r="BO75" s="55">
        <f t="shared" ca="1" si="85"/>
        <v>-6.7512827437210543E-2</v>
      </c>
      <c r="BQ75" s="58">
        <f t="shared" ca="1" si="86"/>
        <v>0</v>
      </c>
      <c r="BR75" s="58">
        <f t="shared" ca="1" si="87"/>
        <v>0</v>
      </c>
      <c r="BS75" s="58">
        <f t="shared" ca="1" si="93"/>
        <v>1</v>
      </c>
      <c r="BT75" s="58">
        <f t="shared" ca="1" si="74"/>
        <v>29</v>
      </c>
      <c r="BV75" s="56">
        <f t="shared" ca="1" si="88"/>
        <v>0</v>
      </c>
      <c r="BW75" s="76">
        <f t="shared" ca="1" si="89"/>
        <v>0</v>
      </c>
      <c r="BX75" s="55">
        <f t="shared" ca="1" si="94"/>
        <v>366.24355547741783</v>
      </c>
      <c r="BY75" s="56">
        <f t="shared" ca="1" si="90"/>
        <v>-1.8304814962196603E-2</v>
      </c>
      <c r="BZ75" s="55">
        <f t="shared" ca="1" si="47"/>
        <v>5421.1371081767411</v>
      </c>
      <c r="CA75" s="76">
        <f t="shared" ca="1" si="49"/>
        <v>0</v>
      </c>
      <c r="CB75" s="55">
        <f ca="1">BZ75-MAX($BZ75:BZ$258)</f>
        <v>-104.01316975558711</v>
      </c>
      <c r="CC75" s="56">
        <f ca="1">(BZ75-MAX($BZ75:BZ$258))/MAX($BZ75:BZ$258)</f>
        <v>-1.8825401034071397E-2</v>
      </c>
    </row>
    <row r="76" spans="1:81" s="58" customFormat="1" x14ac:dyDescent="0.25">
      <c r="A76" s="54">
        <v>44503</v>
      </c>
      <c r="B76" s="55">
        <v>14.964</v>
      </c>
      <c r="C76" s="55">
        <v>15.08</v>
      </c>
      <c r="D76" s="55">
        <v>14.9</v>
      </c>
      <c r="E76" s="55">
        <v>15.077999999999999</v>
      </c>
      <c r="F76" s="56">
        <f t="shared" si="50"/>
        <v>5.0659912011730146E-3</v>
      </c>
      <c r="G76" s="57"/>
      <c r="H76" s="56"/>
      <c r="I76" s="17"/>
      <c r="J76" s="55">
        <f ca="1">AVERAGE(E76:OFFSET(E76,$J$3-1,0))</f>
        <v>14.962799999999998</v>
      </c>
      <c r="K76" s="55">
        <f ca="1">AVERAGE(E76:OFFSET(E76,$K$3-1,0))</f>
        <v>14.493733333333335</v>
      </c>
      <c r="M76" s="58">
        <f t="shared" ca="1" si="51"/>
        <v>0</v>
      </c>
      <c r="N76" s="58">
        <f t="shared" ca="1" si="52"/>
        <v>0</v>
      </c>
      <c r="O76" s="58">
        <f t="shared" ca="1" si="53"/>
        <v>1</v>
      </c>
      <c r="P76" s="58">
        <f t="shared" ca="1" si="54"/>
        <v>27</v>
      </c>
      <c r="R76" s="56">
        <f t="shared" ca="1" si="55"/>
        <v>0</v>
      </c>
      <c r="S76" s="55">
        <f t="shared" ca="1" si="56"/>
        <v>0</v>
      </c>
      <c r="T76" s="55">
        <f t="shared" ca="1" si="57"/>
        <v>363.85953966084099</v>
      </c>
      <c r="U76" s="56">
        <f t="shared" ca="1" si="58"/>
        <v>5.0659912011730146E-3</v>
      </c>
      <c r="V76" s="55">
        <f t="shared" ca="1" si="75"/>
        <v>5486.2741390061619</v>
      </c>
      <c r="W76" s="55">
        <f t="shared" ca="1" si="59"/>
        <v>0</v>
      </c>
      <c r="X76" s="55">
        <f ca="1">V76-MAX(V76:$V$258)</f>
        <v>-2.9108763172871477</v>
      </c>
      <c r="Y76" s="56">
        <f ca="1">(V76-MAX(V76:$V$258))/MAX(V76:$V$258)</f>
        <v>-5.3029298687532487E-4</v>
      </c>
      <c r="Z76" s="56"/>
      <c r="AA76" s="17"/>
      <c r="AB76" s="55">
        <f ca="1">E76*(2/($AB$3+1))+IF(AB77=0,AVERAGE(E77:OFFSET(E77,$AB$3-1,0))*(1-(2/($AB$3+1))),AB77*(1-(2/($AB$3+1))))</f>
        <v>14.992597344337129</v>
      </c>
      <c r="AC76" s="59">
        <f ca="1">E76*(2/($AC$3+1))+IF(AC77=0,AVERAGE(E77:OFFSET(E77,$AC$3-1,0))*(1-(2/($AC$3+1))),AC77*(1-(2/($AC$3+1))))</f>
        <v>14.528487021600128</v>
      </c>
      <c r="AE76" s="58">
        <f t="shared" ca="1" si="76"/>
        <v>0</v>
      </c>
      <c r="AF76" s="58">
        <f t="shared" ca="1" si="60"/>
        <v>0</v>
      </c>
      <c r="AG76" s="58">
        <f t="shared" ca="1" si="61"/>
        <v>1</v>
      </c>
      <c r="AH76" s="58">
        <f t="shared" ca="1" si="62"/>
        <v>28</v>
      </c>
      <c r="AJ76" s="56">
        <f t="shared" ca="1" si="63"/>
        <v>0</v>
      </c>
      <c r="AK76" s="55">
        <f t="shared" ca="1" si="64"/>
        <v>0</v>
      </c>
      <c r="AL76" s="55">
        <f t="shared" ca="1" si="65"/>
        <v>363.56064367375717</v>
      </c>
      <c r="AM76" s="56">
        <f t="shared" ca="1" si="66"/>
        <v>5.0659912011730146E-3</v>
      </c>
      <c r="AN76" s="55">
        <f t="shared" ca="1" si="67"/>
        <v>5481.7673853129127</v>
      </c>
      <c r="AO76" s="55">
        <f t="shared" ca="1" si="68"/>
        <v>0</v>
      </c>
      <c r="AP76" s="55">
        <f ca="1">AN76-MAX(AN76:$AN$258)</f>
        <v>-3.9335783177966732</v>
      </c>
      <c r="AQ76" s="56">
        <f ca="1">(AN76-MAX(AN76:$AN$258))/MAX(AN76:$AN$258)</f>
        <v>-7.1706028889938537E-4</v>
      </c>
      <c r="AS76" s="55">
        <f t="shared" si="77"/>
        <v>7.5999999999998735E-2</v>
      </c>
      <c r="AT76" s="55">
        <f t="shared" si="78"/>
        <v>7.5999999999998735E-2</v>
      </c>
      <c r="AU76" s="55">
        <f t="shared" si="79"/>
        <v>0</v>
      </c>
      <c r="AV76" s="55">
        <f ca="1">IF(AV77=0,AVERAGE(AT76:OFFSET(AT76,$AY$3-1,0)),(AV77*($AY$3-1)+AT76)/$AY$3)</f>
        <v>7.7858957846821522E-2</v>
      </c>
      <c r="AW76" s="55">
        <f ca="1">IF(AW77=0,AVERAGE(AU76:OFFSET(AU76,$AY$3-1,0)),(AW77*($AY$3-1)+AU76)/$AY$3)</f>
        <v>3.9677810444878565E-2</v>
      </c>
      <c r="AX76" s="55">
        <f t="shared" ca="1" si="80"/>
        <v>1.9622795959213826</v>
      </c>
      <c r="AY76" s="55">
        <f t="shared" ca="1" si="81"/>
        <v>66.242214226609434</v>
      </c>
      <c r="BA76" s="58">
        <f t="shared" ca="1" si="82"/>
        <v>0</v>
      </c>
      <c r="BB76" s="58">
        <f t="shared" ca="1" si="83"/>
        <v>0</v>
      </c>
      <c r="BC76" s="58">
        <f t="shared" ca="1" si="91"/>
        <v>0</v>
      </c>
      <c r="BD76" s="58">
        <f t="shared" ca="1" si="69"/>
        <v>65</v>
      </c>
      <c r="BF76" s="56">
        <f t="shared" ca="1" si="70"/>
        <v>0</v>
      </c>
      <c r="BG76" s="75">
        <f t="shared" ca="1" si="71"/>
        <v>0</v>
      </c>
      <c r="BH76" s="55">
        <f t="shared" ca="1" si="72"/>
        <v>0</v>
      </c>
      <c r="BI76" s="56">
        <f t="shared" ca="1" si="73"/>
        <v>0</v>
      </c>
      <c r="BJ76" s="55">
        <f t="shared" ca="1" si="92"/>
        <v>5214.3838519000574</v>
      </c>
      <c r="BK76" s="76">
        <f t="shared" ca="1" si="84"/>
        <v>0</v>
      </c>
      <c r="BL76" s="55">
        <f ca="1">BJ76-MAX(BJ76:$BJ$258)</f>
        <v>-271.31711173065196</v>
      </c>
      <c r="BM76" s="56">
        <f ca="1">(BJ76-MAX(BJ76:$BJ$258))/MAX(BJ76:$BJ$258)</f>
        <v>-4.9458968603910344E-2</v>
      </c>
      <c r="BN76" s="17"/>
      <c r="BO76" s="55">
        <f t="shared" ca="1" si="85"/>
        <v>2.002435394398594</v>
      </c>
      <c r="BQ76" s="58">
        <f t="shared" ca="1" si="86"/>
        <v>0</v>
      </c>
      <c r="BR76" s="58">
        <f t="shared" ca="1" si="87"/>
        <v>0</v>
      </c>
      <c r="BS76" s="58">
        <f t="shared" ca="1" si="93"/>
        <v>1</v>
      </c>
      <c r="BT76" s="58">
        <f t="shared" ca="1" si="74"/>
        <v>28</v>
      </c>
      <c r="BV76" s="56">
        <f t="shared" ca="1" si="88"/>
        <v>0</v>
      </c>
      <c r="BW76" s="76">
        <f t="shared" ca="1" si="89"/>
        <v>0</v>
      </c>
      <c r="BX76" s="55">
        <f t="shared" ca="1" si="94"/>
        <v>366.24355547741783</v>
      </c>
      <c r="BY76" s="56">
        <f t="shared" ca="1" si="90"/>
        <v>5.0659912011730146E-3</v>
      </c>
      <c r="BZ76" s="55">
        <f t="shared" ca="1" si="47"/>
        <v>5522.2203294885085</v>
      </c>
      <c r="CA76" s="76">
        <f t="shared" ca="1" si="49"/>
        <v>0</v>
      </c>
      <c r="CB76" s="55">
        <f ca="1">BZ76-MAX($BZ76:BZ$258)</f>
        <v>-2.9299484438197396</v>
      </c>
      <c r="CC76" s="56">
        <f ca="1">(BZ76-MAX($BZ76:BZ$258))/MAX($BZ76:BZ$258)</f>
        <v>-5.302929868753202E-4</v>
      </c>
    </row>
    <row r="77" spans="1:81" s="58" customFormat="1" x14ac:dyDescent="0.25">
      <c r="A77" s="54">
        <v>44502</v>
      </c>
      <c r="B77" s="55">
        <v>15.02</v>
      </c>
      <c r="C77" s="55">
        <v>15.02</v>
      </c>
      <c r="D77" s="55">
        <v>14.882</v>
      </c>
      <c r="E77" s="55">
        <v>15.002000000000001</v>
      </c>
      <c r="F77" s="56">
        <f t="shared" si="50"/>
        <v>-5.5680763621900331E-3</v>
      </c>
      <c r="G77" s="57"/>
      <c r="H77" s="56"/>
      <c r="I77" s="17"/>
      <c r="J77" s="55">
        <f ca="1">AVERAGE(E77:OFFSET(E77,$J$3-1,0))</f>
        <v>14.908800000000003</v>
      </c>
      <c r="K77" s="55">
        <f ca="1">AVERAGE(E77:OFFSET(E77,$K$3-1,0))</f>
        <v>14.434466666666671</v>
      </c>
      <c r="M77" s="58">
        <f t="shared" ca="1" si="51"/>
        <v>0</v>
      </c>
      <c r="N77" s="58">
        <f t="shared" ca="1" si="52"/>
        <v>0</v>
      </c>
      <c r="O77" s="58">
        <f t="shared" ca="1" si="53"/>
        <v>1</v>
      </c>
      <c r="P77" s="58">
        <f t="shared" ca="1" si="54"/>
        <v>26</v>
      </c>
      <c r="R77" s="56">
        <f t="shared" ca="1" si="55"/>
        <v>0</v>
      </c>
      <c r="S77" s="55">
        <f t="shared" ca="1" si="56"/>
        <v>0</v>
      </c>
      <c r="T77" s="55">
        <f t="shared" ca="1" si="57"/>
        <v>363.85953966084099</v>
      </c>
      <c r="U77" s="56">
        <f t="shared" ca="1" si="58"/>
        <v>-5.5680763621900331E-3</v>
      </c>
      <c r="V77" s="55">
        <f t="shared" ca="1" si="75"/>
        <v>5458.620813991939</v>
      </c>
      <c r="W77" s="55">
        <f t="shared" ca="1" si="59"/>
        <v>0</v>
      </c>
      <c r="X77" s="55">
        <f ca="1">V77-MAX(V77:$V$258)</f>
        <v>-30.564201331510048</v>
      </c>
      <c r="Y77" s="56">
        <f ca="1">(V77-MAX(V77:$V$258))/MAX(V77:$V$258)</f>
        <v>-5.5680763621900001E-3</v>
      </c>
      <c r="Z77" s="56"/>
      <c r="AA77" s="17"/>
      <c r="AB77" s="55">
        <f ca="1">E77*(2/($AB$3+1))+IF(AB78=0,AVERAGE(E78:OFFSET(E78,$AB$3-1,0))*(1-(2/($AB$3+1))),AB78*(1-(2/($AB$3+1))))</f>
        <v>14.949896016505694</v>
      </c>
      <c r="AC77" s="59">
        <f ca="1">E77*(2/($AC$3+1))+IF(AC78=0,AVERAGE(E78:OFFSET(E78,$AC$3-1,0))*(1-(2/($AC$3+1))),AC78*(1-(2/($AC$3+1))))</f>
        <v>14.49058957481393</v>
      </c>
      <c r="AE77" s="58">
        <f t="shared" ca="1" si="76"/>
        <v>0</v>
      </c>
      <c r="AF77" s="58">
        <f t="shared" ca="1" si="60"/>
        <v>0</v>
      </c>
      <c r="AG77" s="58">
        <f t="shared" ca="1" si="61"/>
        <v>1</v>
      </c>
      <c r="AH77" s="58">
        <f t="shared" ca="1" si="62"/>
        <v>27</v>
      </c>
      <c r="AJ77" s="56">
        <f t="shared" ca="1" si="63"/>
        <v>0</v>
      </c>
      <c r="AK77" s="55">
        <f t="shared" ca="1" si="64"/>
        <v>0</v>
      </c>
      <c r="AL77" s="55">
        <f t="shared" ca="1" si="65"/>
        <v>363.56064367375717</v>
      </c>
      <c r="AM77" s="56">
        <f t="shared" ca="1" si="66"/>
        <v>-5.5680763621900331E-3</v>
      </c>
      <c r="AN77" s="55">
        <f t="shared" ca="1" si="67"/>
        <v>5454.1367763937078</v>
      </c>
      <c r="AO77" s="55">
        <f t="shared" ca="1" si="68"/>
        <v>0</v>
      </c>
      <c r="AP77" s="55">
        <f ca="1">AN77-MAX(AN77:$AN$258)</f>
        <v>-31.564187237001534</v>
      </c>
      <c r="AQ77" s="56">
        <f ca="1">(AN77-MAX(AN77:$AN$258))/MAX(AN77:$AN$258)</f>
        <v>-5.7539022717911304E-3</v>
      </c>
      <c r="AS77" s="55">
        <f t="shared" si="77"/>
        <v>-8.3999999999999631E-2</v>
      </c>
      <c r="AT77" s="55">
        <f t="shared" si="78"/>
        <v>0</v>
      </c>
      <c r="AU77" s="55">
        <f t="shared" si="79"/>
        <v>8.3999999999999631E-2</v>
      </c>
      <c r="AV77" s="55">
        <f ca="1">IF(AV78=0,AVERAGE(AT77:OFFSET(AT77,$AY$3-1,0)),(AV78*($AY$3-1)+AT77)/$AY$3)</f>
        <v>7.8001954604269425E-2</v>
      </c>
      <c r="AW77" s="55">
        <f ca="1">IF(AW78=0,AVERAGE(AU77:OFFSET(AU77,$AY$3-1,0)),(AW78*($AY$3-1)+AU77)/$AY$3)</f>
        <v>4.2729949709869222E-2</v>
      </c>
      <c r="AX77" s="55">
        <f t="shared" ca="1" si="80"/>
        <v>1.8254632905934247</v>
      </c>
      <c r="AY77" s="55">
        <f t="shared" ca="1" si="81"/>
        <v>64.607574151495257</v>
      </c>
      <c r="BA77" s="58">
        <f t="shared" ca="1" si="82"/>
        <v>0</v>
      </c>
      <c r="BB77" s="58">
        <f t="shared" ca="1" si="83"/>
        <v>0</v>
      </c>
      <c r="BC77" s="58">
        <f t="shared" ca="1" si="91"/>
        <v>0</v>
      </c>
      <c r="BD77" s="58">
        <f t="shared" ca="1" si="69"/>
        <v>64</v>
      </c>
      <c r="BF77" s="56">
        <f t="shared" ca="1" si="70"/>
        <v>0</v>
      </c>
      <c r="BG77" s="75">
        <f t="shared" ca="1" si="71"/>
        <v>0</v>
      </c>
      <c r="BH77" s="55">
        <f t="shared" ca="1" si="72"/>
        <v>0</v>
      </c>
      <c r="BI77" s="56">
        <f t="shared" ca="1" si="73"/>
        <v>0</v>
      </c>
      <c r="BJ77" s="55">
        <f t="shared" ca="1" si="92"/>
        <v>5214.3838519000574</v>
      </c>
      <c r="BK77" s="76">
        <f t="shared" ca="1" si="84"/>
        <v>0</v>
      </c>
      <c r="BL77" s="55">
        <f ca="1">BJ77-MAX(BJ77:$BJ$258)</f>
        <v>-271.31711173065196</v>
      </c>
      <c r="BM77" s="56">
        <f ca="1">(BJ77-MAX(BJ77:$BJ$258))/MAX(BJ77:$BJ$258)</f>
        <v>-4.9458968603910344E-2</v>
      </c>
      <c r="BN77" s="17"/>
      <c r="BO77" s="55">
        <f t="shared" ca="1" si="85"/>
        <v>1.3922681805893511</v>
      </c>
      <c r="BQ77" s="58">
        <f t="shared" ca="1" si="86"/>
        <v>0</v>
      </c>
      <c r="BR77" s="58">
        <f t="shared" ca="1" si="87"/>
        <v>0</v>
      </c>
      <c r="BS77" s="58">
        <f t="shared" ca="1" si="93"/>
        <v>1</v>
      </c>
      <c r="BT77" s="58">
        <f t="shared" ca="1" si="74"/>
        <v>27</v>
      </c>
      <c r="BV77" s="56">
        <f t="shared" ca="1" si="88"/>
        <v>0</v>
      </c>
      <c r="BW77" s="76">
        <f t="shared" ca="1" si="89"/>
        <v>0</v>
      </c>
      <c r="BX77" s="55">
        <f t="shared" ca="1" si="94"/>
        <v>366.24355547741783</v>
      </c>
      <c r="BY77" s="56">
        <f t="shared" ca="1" si="90"/>
        <v>-5.5680763621900331E-3</v>
      </c>
      <c r="BZ77" s="55">
        <f t="shared" ca="1" si="47"/>
        <v>5494.3858192722255</v>
      </c>
      <c r="CA77" s="76">
        <f t="shared" ca="1" si="49"/>
        <v>0</v>
      </c>
      <c r="CB77" s="55">
        <f ca="1">BZ77-MAX($BZ77:BZ$258)</f>
        <v>-30.764458660102719</v>
      </c>
      <c r="CC77" s="56">
        <f ca="1">(BZ77-MAX($BZ77:BZ$258))/MAX($BZ77:BZ$258)</f>
        <v>-5.5680763621900383E-3</v>
      </c>
    </row>
    <row r="78" spans="1:81" s="58" customFormat="1" x14ac:dyDescent="0.25">
      <c r="A78" s="54">
        <v>44501</v>
      </c>
      <c r="B78" s="55">
        <v>14.992000000000001</v>
      </c>
      <c r="C78" s="55">
        <v>15.134</v>
      </c>
      <c r="D78" s="55">
        <v>14.9</v>
      </c>
      <c r="E78" s="55">
        <v>15.086</v>
      </c>
      <c r="F78" s="56">
        <f t="shared" si="50"/>
        <v>1.4389456697148972E-2</v>
      </c>
      <c r="G78" s="57"/>
      <c r="H78" s="56"/>
      <c r="I78" s="17"/>
      <c r="J78" s="55">
        <f ca="1">AVERAGE(E78:OFFSET(E78,$J$3-1,0))</f>
        <v>14.906000000000001</v>
      </c>
      <c r="K78" s="55">
        <f ca="1">AVERAGE(E78:OFFSET(E78,$K$3-1,0))</f>
        <v>14.36406666666667</v>
      </c>
      <c r="M78" s="58">
        <f t="shared" ca="1" si="51"/>
        <v>0</v>
      </c>
      <c r="N78" s="58">
        <f t="shared" ca="1" si="52"/>
        <v>0</v>
      </c>
      <c r="O78" s="58">
        <f t="shared" ca="1" si="53"/>
        <v>1</v>
      </c>
      <c r="P78" s="58">
        <f t="shared" ca="1" si="54"/>
        <v>25</v>
      </c>
      <c r="R78" s="56">
        <f t="shared" ca="1" si="55"/>
        <v>0</v>
      </c>
      <c r="S78" s="55">
        <f t="shared" ca="1" si="56"/>
        <v>0</v>
      </c>
      <c r="T78" s="55">
        <f t="shared" ca="1" si="57"/>
        <v>363.85953966084099</v>
      </c>
      <c r="U78" s="56">
        <f t="shared" ca="1" si="58"/>
        <v>1.4389456697148972E-2</v>
      </c>
      <c r="V78" s="55">
        <f t="shared" ca="1" si="75"/>
        <v>5489.1850153234491</v>
      </c>
      <c r="W78" s="55">
        <f t="shared" ca="1" si="59"/>
        <v>0</v>
      </c>
      <c r="X78" s="55">
        <f ca="1">V78-MAX(V78:$V$258)</f>
        <v>0</v>
      </c>
      <c r="Y78" s="56">
        <f ca="1">(V78-MAX(V78:$V$258))/MAX(V78:$V$258)</f>
        <v>0</v>
      </c>
      <c r="Z78" s="56"/>
      <c r="AA78" s="17"/>
      <c r="AB78" s="55">
        <f ca="1">E78*(2/($AB$3+1))+IF(AB79=0,AVERAGE(E79:OFFSET(E79,$AB$3-1,0))*(1-(2/($AB$3+1))),AB79*(1-(2/($AB$3+1))))</f>
        <v>14.923844024758537</v>
      </c>
      <c r="AC78" s="59">
        <f ca="1">E78*(2/($AC$3+1))+IF(AC79=0,AVERAGE(E79:OFFSET(E79,$AC$3-1,0))*(1-(2/($AC$3+1))),AC79*(1-(2/($AC$3+1))))</f>
        <v>14.455319890318338</v>
      </c>
      <c r="AE78" s="58">
        <f t="shared" ca="1" si="76"/>
        <v>0</v>
      </c>
      <c r="AF78" s="58">
        <f t="shared" ca="1" si="60"/>
        <v>0</v>
      </c>
      <c r="AG78" s="58">
        <f t="shared" ca="1" si="61"/>
        <v>1</v>
      </c>
      <c r="AH78" s="58">
        <f t="shared" ca="1" si="62"/>
        <v>26</v>
      </c>
      <c r="AJ78" s="56">
        <f t="shared" ca="1" si="63"/>
        <v>0</v>
      </c>
      <c r="AK78" s="55">
        <f t="shared" ca="1" si="64"/>
        <v>0</v>
      </c>
      <c r="AL78" s="55">
        <f t="shared" ca="1" si="65"/>
        <v>363.56064367375717</v>
      </c>
      <c r="AM78" s="56">
        <f t="shared" ca="1" si="66"/>
        <v>1.4389456697148972E-2</v>
      </c>
      <c r="AN78" s="55">
        <f t="shared" ca="1" si="67"/>
        <v>5484.6758704623026</v>
      </c>
      <c r="AO78" s="55">
        <f t="shared" ca="1" si="68"/>
        <v>0</v>
      </c>
      <c r="AP78" s="55">
        <f ca="1">AN78-MAX(AN78:$AN$258)</f>
        <v>-1.0250931684067837</v>
      </c>
      <c r="AQ78" s="56">
        <f ca="1">(AN78-MAX(AN78:$AN$258))/MAX(AN78:$AN$258)</f>
        <v>-1.8686639596342963E-4</v>
      </c>
      <c r="AS78" s="55">
        <f t="shared" si="77"/>
        <v>0.21400000000000041</v>
      </c>
      <c r="AT78" s="55">
        <f t="shared" si="78"/>
        <v>0.21400000000000041</v>
      </c>
      <c r="AU78" s="55">
        <f t="shared" si="79"/>
        <v>0</v>
      </c>
      <c r="AV78" s="55">
        <f ca="1">IF(AV79=0,AVERAGE(AT78:OFFSET(AT78,$AY$3-1,0)),(AV79*($AY$3-1)+AT78)/$AY$3)</f>
        <v>8.4002104958443999E-2</v>
      </c>
      <c r="AW78" s="55">
        <f ca="1">IF(AW79=0,AVERAGE(AU78:OFFSET(AU78,$AY$3-1,0)),(AW79*($AY$3-1)+AU78)/$AY$3)</f>
        <v>3.9555330456782271E-2</v>
      </c>
      <c r="AX78" s="55">
        <f t="shared" ca="1" si="80"/>
        <v>2.1236608059746533</v>
      </c>
      <c r="AY78" s="55">
        <f t="shared" ca="1" si="81"/>
        <v>67.986280773914658</v>
      </c>
      <c r="BA78" s="58">
        <f t="shared" ca="1" si="82"/>
        <v>0</v>
      </c>
      <c r="BB78" s="58">
        <f t="shared" ca="1" si="83"/>
        <v>0</v>
      </c>
      <c r="BC78" s="58">
        <f t="shared" ca="1" si="91"/>
        <v>0</v>
      </c>
      <c r="BD78" s="58">
        <f t="shared" ca="1" si="69"/>
        <v>63</v>
      </c>
      <c r="BF78" s="56">
        <f t="shared" ca="1" si="70"/>
        <v>0</v>
      </c>
      <c r="BG78" s="75">
        <f t="shared" ca="1" si="71"/>
        <v>0</v>
      </c>
      <c r="BH78" s="55">
        <f t="shared" ca="1" si="72"/>
        <v>0</v>
      </c>
      <c r="BI78" s="56">
        <f t="shared" ca="1" si="73"/>
        <v>0</v>
      </c>
      <c r="BJ78" s="55">
        <f t="shared" ca="1" si="92"/>
        <v>5214.3838519000574</v>
      </c>
      <c r="BK78" s="76">
        <f t="shared" ca="1" si="84"/>
        <v>0</v>
      </c>
      <c r="BL78" s="55">
        <f ca="1">BJ78-MAX(BJ78:$BJ$258)</f>
        <v>-271.31711173065196</v>
      </c>
      <c r="BM78" s="56">
        <f ca="1">(BJ78-MAX(BJ78:$BJ$258))/MAX(BJ78:$BJ$258)</f>
        <v>-4.9458968603910344E-2</v>
      </c>
      <c r="BN78" s="17"/>
      <c r="BO78" s="55">
        <f t="shared" ca="1" si="85"/>
        <v>3.3429236881764579</v>
      </c>
      <c r="BQ78" s="58">
        <f t="shared" ca="1" si="86"/>
        <v>0</v>
      </c>
      <c r="BR78" s="58">
        <f t="shared" ca="1" si="87"/>
        <v>0</v>
      </c>
      <c r="BS78" s="58">
        <f t="shared" ca="1" si="93"/>
        <v>1</v>
      </c>
      <c r="BT78" s="58">
        <f t="shared" ca="1" si="74"/>
        <v>26</v>
      </c>
      <c r="BV78" s="56">
        <f t="shared" ca="1" si="88"/>
        <v>0</v>
      </c>
      <c r="BW78" s="76">
        <f t="shared" ca="1" si="89"/>
        <v>0</v>
      </c>
      <c r="BX78" s="55">
        <f t="shared" ca="1" si="94"/>
        <v>366.24355547741783</v>
      </c>
      <c r="BY78" s="56">
        <f t="shared" ca="1" si="90"/>
        <v>1.4389456697148972E-2</v>
      </c>
      <c r="BZ78" s="55">
        <f t="shared" ca="1" si="47"/>
        <v>5525.1502779323282</v>
      </c>
      <c r="CA78" s="76">
        <f t="shared" ca="1" si="49"/>
        <v>0</v>
      </c>
      <c r="CB78" s="55">
        <f ca="1">BZ78-MAX($BZ78:BZ$258)</f>
        <v>0</v>
      </c>
      <c r="CC78" s="56">
        <f ca="1">(BZ78-MAX($BZ78:BZ$258))/MAX($BZ78:BZ$258)</f>
        <v>0</v>
      </c>
    </row>
    <row r="79" spans="1:81" s="58" customFormat="1" x14ac:dyDescent="0.25">
      <c r="A79" s="54">
        <v>44498</v>
      </c>
      <c r="B79" s="55">
        <v>14.682</v>
      </c>
      <c r="C79" s="55">
        <v>14.912000000000001</v>
      </c>
      <c r="D79" s="55">
        <v>14.682</v>
      </c>
      <c r="E79" s="55">
        <v>14.872</v>
      </c>
      <c r="F79" s="56">
        <f t="shared" si="50"/>
        <v>6.4970221981592857E-3</v>
      </c>
      <c r="G79" s="57"/>
      <c r="H79" s="56"/>
      <c r="I79" s="17"/>
      <c r="J79" s="55">
        <f ca="1">AVERAGE(E79:OFFSET(E79,$J$3-1,0))</f>
        <v>14.871600000000001</v>
      </c>
      <c r="K79" s="55">
        <f ca="1">AVERAGE(E79:OFFSET(E79,$K$3-1,0))</f>
        <v>14.290266666666669</v>
      </c>
      <c r="M79" s="58">
        <f t="shared" ca="1" si="51"/>
        <v>0</v>
      </c>
      <c r="N79" s="58">
        <f t="shared" ca="1" si="52"/>
        <v>0</v>
      </c>
      <c r="O79" s="58">
        <f t="shared" ca="1" si="53"/>
        <v>1</v>
      </c>
      <c r="P79" s="58">
        <f t="shared" ca="1" si="54"/>
        <v>24</v>
      </c>
      <c r="R79" s="56">
        <f t="shared" ca="1" si="55"/>
        <v>0</v>
      </c>
      <c r="S79" s="55">
        <f t="shared" ca="1" si="56"/>
        <v>0</v>
      </c>
      <c r="T79" s="55">
        <f t="shared" ca="1" si="57"/>
        <v>363.85953966084099</v>
      </c>
      <c r="U79" s="56">
        <f t="shared" ca="1" si="58"/>
        <v>6.4970221981592857E-3</v>
      </c>
      <c r="V79" s="55">
        <f t="shared" ca="1" si="75"/>
        <v>5411.319073836029</v>
      </c>
      <c r="W79" s="55">
        <f t="shared" ca="1" si="59"/>
        <v>0</v>
      </c>
      <c r="X79" s="55">
        <f ca="1">V79-MAX(V79:$V$258)</f>
        <v>-42.20770660065682</v>
      </c>
      <c r="Y79" s="56">
        <f ca="1">(V79-MAX(V79:$V$258))/MAX(V79:$V$258)</f>
        <v>-7.739524953295834E-3</v>
      </c>
      <c r="Z79" s="56"/>
      <c r="AA79" s="17"/>
      <c r="AB79" s="55">
        <f ca="1">E79*(2/($AB$3+1))+IF(AB80=0,AVERAGE(E80:OFFSET(E80,$AB$3-1,0))*(1-(2/($AB$3+1))),AB80*(1-(2/($AB$3+1))))</f>
        <v>14.842766037137805</v>
      </c>
      <c r="AC79" s="59">
        <f ca="1">E79*(2/($AC$3+1))+IF(AC80=0,AVERAGE(E80:OFFSET(E80,$AC$3-1,0))*(1-(2/($AC$3+1))),AC80*(1-(2/($AC$3+1))))</f>
        <v>14.411824710340291</v>
      </c>
      <c r="AE79" s="58">
        <f t="shared" ca="1" si="76"/>
        <v>0</v>
      </c>
      <c r="AF79" s="58">
        <f t="shared" ca="1" si="60"/>
        <v>0</v>
      </c>
      <c r="AG79" s="58">
        <f t="shared" ca="1" si="61"/>
        <v>1</v>
      </c>
      <c r="AH79" s="58">
        <f t="shared" ca="1" si="62"/>
        <v>25</v>
      </c>
      <c r="AJ79" s="56">
        <f t="shared" ca="1" si="63"/>
        <v>0</v>
      </c>
      <c r="AK79" s="55">
        <f t="shared" ca="1" si="64"/>
        <v>0</v>
      </c>
      <c r="AL79" s="55">
        <f t="shared" ca="1" si="65"/>
        <v>363.56064367375717</v>
      </c>
      <c r="AM79" s="56">
        <f t="shared" ca="1" si="66"/>
        <v>6.4970221981592857E-3</v>
      </c>
      <c r="AN79" s="55">
        <f t="shared" ca="1" si="67"/>
        <v>5406.8738927161185</v>
      </c>
      <c r="AO79" s="55">
        <f t="shared" ca="1" si="68"/>
        <v>0</v>
      </c>
      <c r="AP79" s="55">
        <f ca="1">AN79-MAX(AN79:$AN$258)</f>
        <v>-78.827070914590877</v>
      </c>
      <c r="AQ79" s="56">
        <f ca="1">(AN79-MAX(AN79:$AN$258))/MAX(AN79:$AN$258)</f>
        <v>-1.4369553032001076E-2</v>
      </c>
      <c r="AS79" s="55">
        <f t="shared" si="77"/>
        <v>9.6000000000000085E-2</v>
      </c>
      <c r="AT79" s="55">
        <f t="shared" si="78"/>
        <v>9.6000000000000085E-2</v>
      </c>
      <c r="AU79" s="55">
        <f t="shared" si="79"/>
        <v>0</v>
      </c>
      <c r="AV79" s="55">
        <f ca="1">IF(AV80=0,AVERAGE(AT79:OFFSET(AT79,$AY$3-1,0)),(AV80*($AY$3-1)+AT79)/$AY$3)</f>
        <v>7.4002266878324272E-2</v>
      </c>
      <c r="AW79" s="55">
        <f ca="1">IF(AW80=0,AVERAGE(AU79:OFFSET(AU79,$AY$3-1,0)),(AW80*($AY$3-1)+AU79)/$AY$3)</f>
        <v>4.2598048184227057E-2</v>
      </c>
      <c r="AX79" s="55">
        <f t="shared" ca="1" si="80"/>
        <v>1.7372220097569018</v>
      </c>
      <c r="AY79" s="55">
        <f t="shared" ca="1" si="81"/>
        <v>63.46660970737949</v>
      </c>
      <c r="BA79" s="58">
        <f t="shared" ca="1" si="82"/>
        <v>0</v>
      </c>
      <c r="BB79" s="58">
        <f t="shared" ca="1" si="83"/>
        <v>0</v>
      </c>
      <c r="BC79" s="58">
        <f t="shared" ca="1" si="91"/>
        <v>0</v>
      </c>
      <c r="BD79" s="58">
        <f t="shared" ca="1" si="69"/>
        <v>62</v>
      </c>
      <c r="BF79" s="56">
        <f t="shared" ca="1" si="70"/>
        <v>0</v>
      </c>
      <c r="BG79" s="75">
        <f t="shared" ca="1" si="71"/>
        <v>0</v>
      </c>
      <c r="BH79" s="55">
        <f t="shared" ca="1" si="72"/>
        <v>0</v>
      </c>
      <c r="BI79" s="56">
        <f t="shared" ca="1" si="73"/>
        <v>0</v>
      </c>
      <c r="BJ79" s="55">
        <f t="shared" ca="1" si="92"/>
        <v>5214.3838519000574</v>
      </c>
      <c r="BK79" s="76">
        <f t="shared" ca="1" si="84"/>
        <v>0</v>
      </c>
      <c r="BL79" s="55">
        <f ca="1">BJ79-MAX(BJ79:$BJ$258)</f>
        <v>-271.31711173065196</v>
      </c>
      <c r="BM79" s="56">
        <f ca="1">(BJ79-MAX(BJ79:$BJ$258))/MAX(BJ79:$BJ$258)</f>
        <v>-4.9458968603910344E-2</v>
      </c>
      <c r="BN79" s="17"/>
      <c r="BO79" s="55">
        <f t="shared" ca="1" si="85"/>
        <v>2.9916897506925277</v>
      </c>
      <c r="BQ79" s="58">
        <f t="shared" ca="1" si="86"/>
        <v>0</v>
      </c>
      <c r="BR79" s="58">
        <f t="shared" ca="1" si="87"/>
        <v>0</v>
      </c>
      <c r="BS79" s="58">
        <f t="shared" ca="1" si="93"/>
        <v>1</v>
      </c>
      <c r="BT79" s="58">
        <f t="shared" ca="1" si="74"/>
        <v>25</v>
      </c>
      <c r="BV79" s="56">
        <f t="shared" ca="1" si="88"/>
        <v>0</v>
      </c>
      <c r="BW79" s="76">
        <f t="shared" ca="1" si="89"/>
        <v>0</v>
      </c>
      <c r="BX79" s="55">
        <f t="shared" ca="1" si="94"/>
        <v>366.24355547741783</v>
      </c>
      <c r="BY79" s="56">
        <f t="shared" ca="1" si="90"/>
        <v>6.4970221981592857E-3</v>
      </c>
      <c r="BZ79" s="55">
        <f t="shared" ca="1" si="47"/>
        <v>5446.7741570601611</v>
      </c>
      <c r="CA79" s="76">
        <f t="shared" ca="1" si="49"/>
        <v>0</v>
      </c>
      <c r="CB79" s="55">
        <f ca="1">BZ79-MAX($BZ79:BZ$258)</f>
        <v>-42.484252435379858</v>
      </c>
      <c r="CC79" s="56">
        <f ca="1">(BZ79-MAX($BZ79:BZ$258))/MAX($BZ79:BZ$258)</f>
        <v>-7.7395249532958557E-3</v>
      </c>
    </row>
    <row r="80" spans="1:81" s="58" customFormat="1" x14ac:dyDescent="0.25">
      <c r="A80" s="54">
        <v>44497</v>
      </c>
      <c r="B80" s="55">
        <v>14.83</v>
      </c>
      <c r="C80" s="55">
        <v>14.846</v>
      </c>
      <c r="D80" s="55">
        <v>14.622</v>
      </c>
      <c r="E80" s="55">
        <v>14.776</v>
      </c>
      <c r="F80" s="56">
        <f t="shared" si="50"/>
        <v>-2.16099405726633E-3</v>
      </c>
      <c r="G80" s="57"/>
      <c r="H80" s="56"/>
      <c r="I80" s="17"/>
      <c r="J80" s="55">
        <f ca="1">AVERAGE(E80:OFFSET(E80,$J$3-1,0))</f>
        <v>14.8584</v>
      </c>
      <c r="K80" s="55">
        <f ca="1">AVERAGE(E80:OFFSET(E80,$K$3-1,0))</f>
        <v>14.247266666666668</v>
      </c>
      <c r="M80" s="58">
        <f t="shared" ca="1" si="51"/>
        <v>0</v>
      </c>
      <c r="N80" s="58">
        <f t="shared" ca="1" si="52"/>
        <v>0</v>
      </c>
      <c r="O80" s="58">
        <f t="shared" ca="1" si="53"/>
        <v>1</v>
      </c>
      <c r="P80" s="58">
        <f t="shared" ca="1" si="54"/>
        <v>23</v>
      </c>
      <c r="R80" s="56">
        <f t="shared" ca="1" si="55"/>
        <v>0</v>
      </c>
      <c r="S80" s="55">
        <f t="shared" ca="1" si="56"/>
        <v>0</v>
      </c>
      <c r="T80" s="55">
        <f t="shared" ca="1" si="57"/>
        <v>363.85953966084099</v>
      </c>
      <c r="U80" s="56">
        <f t="shared" ca="1" si="58"/>
        <v>-2.16099405726633E-3</v>
      </c>
      <c r="V80" s="55">
        <f t="shared" ca="1" si="75"/>
        <v>5376.3885580285878</v>
      </c>
      <c r="W80" s="55">
        <f t="shared" ca="1" si="59"/>
        <v>0</v>
      </c>
      <c r="X80" s="55">
        <f ca="1">V80-MAX(V80:$V$258)</f>
        <v>-77.138222408098045</v>
      </c>
      <c r="Y80" s="56">
        <f ca="1">(V80-MAX(V80:$V$258))/MAX(V80:$V$258)</f>
        <v>-1.4144649052575346E-2</v>
      </c>
      <c r="Z80" s="56"/>
      <c r="AA80" s="17"/>
      <c r="AB80" s="55">
        <f ca="1">E80*(2/($AB$3+1))+IF(AB81=0,AVERAGE(E81:OFFSET(E81,$AB$3-1,0))*(1-(2/($AB$3+1))),AB81*(1-(2/($AB$3+1))))</f>
        <v>14.828149055706707</v>
      </c>
      <c r="AC80" s="59">
        <f ca="1">E80*(2/($AC$3+1))+IF(AC81=0,AVERAGE(E81:OFFSET(E81,$AC$3-1,0))*(1-(2/($AC$3+1))),AC81*(1-(2/($AC$3+1))))</f>
        <v>14.380088483467206</v>
      </c>
      <c r="AE80" s="58">
        <f t="shared" ca="1" si="76"/>
        <v>0</v>
      </c>
      <c r="AF80" s="58">
        <f t="shared" ca="1" si="60"/>
        <v>0</v>
      </c>
      <c r="AG80" s="58">
        <f t="shared" ca="1" si="61"/>
        <v>1</v>
      </c>
      <c r="AH80" s="58">
        <f t="shared" ca="1" si="62"/>
        <v>24</v>
      </c>
      <c r="AJ80" s="56">
        <f t="shared" ca="1" si="63"/>
        <v>0</v>
      </c>
      <c r="AK80" s="55">
        <f t="shared" ca="1" si="64"/>
        <v>0</v>
      </c>
      <c r="AL80" s="55">
        <f t="shared" ca="1" si="65"/>
        <v>363.56064367375717</v>
      </c>
      <c r="AM80" s="56">
        <f t="shared" ca="1" si="66"/>
        <v>-2.16099405726633E-3</v>
      </c>
      <c r="AN80" s="55">
        <f t="shared" ca="1" si="67"/>
        <v>5371.9720709234371</v>
      </c>
      <c r="AO80" s="55">
        <f t="shared" ca="1" si="68"/>
        <v>0</v>
      </c>
      <c r="AP80" s="55">
        <f ca="1">AN80-MAX(AN80:$AN$258)</f>
        <v>-113.72889270727228</v>
      </c>
      <c r="AQ80" s="56">
        <f ca="1">(AN80-MAX(AN80:$AN$258))/MAX(AN80:$AN$258)</f>
        <v>-2.0731879747233041E-2</v>
      </c>
      <c r="AS80" s="55">
        <f t="shared" si="77"/>
        <v>-3.2000000000000028E-2</v>
      </c>
      <c r="AT80" s="55">
        <f t="shared" si="78"/>
        <v>0</v>
      </c>
      <c r="AU80" s="55">
        <f t="shared" si="79"/>
        <v>3.2000000000000028E-2</v>
      </c>
      <c r="AV80" s="55">
        <f ca="1">IF(AV81=0,AVERAGE(AT80:OFFSET(AT80,$AY$3-1,0)),(AV81*($AY$3-1)+AT80)/$AY$3)</f>
        <v>7.2310133561272291E-2</v>
      </c>
      <c r="AW80" s="55">
        <f ca="1">IF(AW81=0,AVERAGE(AU80:OFFSET(AU80,$AY$3-1,0)),(AW81*($AY$3-1)+AU80)/$AY$3)</f>
        <v>4.5874821121475291E-2</v>
      </c>
      <c r="AX80" s="55">
        <f t="shared" ca="1" si="80"/>
        <v>1.5762488396368239</v>
      </c>
      <c r="AY80" s="55">
        <f t="shared" ca="1" si="81"/>
        <v>61.183873831808462</v>
      </c>
      <c r="BA80" s="58">
        <f t="shared" ca="1" si="82"/>
        <v>0</v>
      </c>
      <c r="BB80" s="58">
        <f t="shared" ca="1" si="83"/>
        <v>0</v>
      </c>
      <c r="BC80" s="58">
        <f t="shared" ca="1" si="91"/>
        <v>0</v>
      </c>
      <c r="BD80" s="58">
        <f t="shared" ca="1" si="69"/>
        <v>61</v>
      </c>
      <c r="BF80" s="56">
        <f t="shared" ca="1" si="70"/>
        <v>0</v>
      </c>
      <c r="BG80" s="75">
        <f t="shared" ca="1" si="71"/>
        <v>0</v>
      </c>
      <c r="BH80" s="55">
        <f t="shared" ca="1" si="72"/>
        <v>0</v>
      </c>
      <c r="BI80" s="56">
        <f t="shared" ca="1" si="73"/>
        <v>0</v>
      </c>
      <c r="BJ80" s="55">
        <f t="shared" ca="1" si="92"/>
        <v>5214.3838519000574</v>
      </c>
      <c r="BK80" s="76">
        <f t="shared" ca="1" si="84"/>
        <v>0</v>
      </c>
      <c r="BL80" s="55">
        <f ca="1">BJ80-MAX(BJ80:$BJ$258)</f>
        <v>-271.31711173065196</v>
      </c>
      <c r="BM80" s="56">
        <f ca="1">(BJ80-MAX(BJ80:$BJ$258))/MAX(BJ80:$BJ$258)</f>
        <v>-4.9458968603910344E-2</v>
      </c>
      <c r="BN80" s="17"/>
      <c r="BO80" s="55">
        <f t="shared" ca="1" si="85"/>
        <v>0.53068444686350524</v>
      </c>
      <c r="BQ80" s="58">
        <f t="shared" ca="1" si="86"/>
        <v>0</v>
      </c>
      <c r="BR80" s="58">
        <f t="shared" ca="1" si="87"/>
        <v>0</v>
      </c>
      <c r="BS80" s="58">
        <f t="shared" ca="1" si="93"/>
        <v>1</v>
      </c>
      <c r="BT80" s="58">
        <f t="shared" ca="1" si="74"/>
        <v>24</v>
      </c>
      <c r="BV80" s="56">
        <f t="shared" ca="1" si="88"/>
        <v>0</v>
      </c>
      <c r="BW80" s="76">
        <f t="shared" ca="1" si="89"/>
        <v>0</v>
      </c>
      <c r="BX80" s="55">
        <f t="shared" ca="1" si="94"/>
        <v>366.24355547741783</v>
      </c>
      <c r="BY80" s="56">
        <f t="shared" ca="1" si="90"/>
        <v>-2.16099405726633E-3</v>
      </c>
      <c r="BZ80" s="55">
        <f t="shared" ca="1" si="47"/>
        <v>5411.6147757343288</v>
      </c>
      <c r="CA80" s="76">
        <f t="shared" ca="1" si="49"/>
        <v>0</v>
      </c>
      <c r="CB80" s="55">
        <f ca="1">BZ80-MAX($BZ80:BZ$258)</f>
        <v>-77.643633761212186</v>
      </c>
      <c r="CC80" s="56">
        <f ca="1">(BZ80-MAX($BZ80:BZ$258))/MAX($BZ80:BZ$258)</f>
        <v>-1.4144649052575316E-2</v>
      </c>
    </row>
    <row r="81" spans="1:81" s="58" customFormat="1" x14ac:dyDescent="0.25">
      <c r="A81" s="54">
        <v>44496</v>
      </c>
      <c r="B81" s="55">
        <v>14.948</v>
      </c>
      <c r="C81" s="55">
        <v>14.948</v>
      </c>
      <c r="D81" s="55">
        <v>14.736000000000001</v>
      </c>
      <c r="E81" s="55">
        <v>14.808</v>
      </c>
      <c r="F81" s="56">
        <f t="shared" si="50"/>
        <v>-1.2009607686148893E-2</v>
      </c>
      <c r="G81" s="57"/>
      <c r="H81" s="56"/>
      <c r="I81" s="17"/>
      <c r="J81" s="55">
        <f ca="1">AVERAGE(E81:OFFSET(E81,$J$3-1,0))</f>
        <v>14.854800000000001</v>
      </c>
      <c r="K81" s="55">
        <f ca="1">AVERAGE(E81:OFFSET(E81,$K$3-1,0))</f>
        <v>14.204333333333334</v>
      </c>
      <c r="M81" s="58">
        <f t="shared" ca="1" si="51"/>
        <v>0</v>
      </c>
      <c r="N81" s="58">
        <f t="shared" ca="1" si="52"/>
        <v>0</v>
      </c>
      <c r="O81" s="58">
        <f t="shared" ca="1" si="53"/>
        <v>1</v>
      </c>
      <c r="P81" s="58">
        <f t="shared" ca="1" si="54"/>
        <v>22</v>
      </c>
      <c r="Q81" s="61"/>
      <c r="R81" s="56">
        <f t="shared" ca="1" si="55"/>
        <v>0</v>
      </c>
      <c r="S81" s="55">
        <f t="shared" ca="1" si="56"/>
        <v>0</v>
      </c>
      <c r="T81" s="55">
        <f t="shared" ca="1" si="57"/>
        <v>363.85953966084099</v>
      </c>
      <c r="U81" s="56">
        <f t="shared" ca="1" si="58"/>
        <v>-1.2009607686148893E-2</v>
      </c>
      <c r="V81" s="55">
        <f t="shared" ca="1" si="75"/>
        <v>5388.0320632977346</v>
      </c>
      <c r="W81" s="55">
        <f t="shared" ca="1" si="59"/>
        <v>0</v>
      </c>
      <c r="X81" s="55">
        <f ca="1">V81-MAX(V81:$V$258)</f>
        <v>-65.494717138951273</v>
      </c>
      <c r="Y81" s="56">
        <f ca="1">(V81-MAX(V81:$V$258))/MAX(V81:$V$258)</f>
        <v>-1.2009607686148897E-2</v>
      </c>
      <c r="Z81" s="56"/>
      <c r="AA81" s="17"/>
      <c r="AB81" s="55">
        <f ca="1">E81*(2/($AB$3+1))+IF(AB82=0,AVERAGE(E82:OFFSET(E82,$AB$3-1,0))*(1-(2/($AB$3+1))),AB82*(1-(2/($AB$3+1))))</f>
        <v>14.85422358356006</v>
      </c>
      <c r="AC81" s="59">
        <f ca="1">E81*(2/($AC$3+1))+IF(AC82=0,AVERAGE(E82:OFFSET(E82,$AC$3-1,0))*(1-(2/($AC$3+1))),AC82*(1-(2/($AC$3+1))))</f>
        <v>14.352784240947702</v>
      </c>
      <c r="AE81" s="58">
        <f t="shared" ca="1" si="76"/>
        <v>0</v>
      </c>
      <c r="AF81" s="58">
        <f t="shared" ca="1" si="60"/>
        <v>0</v>
      </c>
      <c r="AG81" s="58">
        <f t="shared" ca="1" si="61"/>
        <v>1</v>
      </c>
      <c r="AH81" s="58">
        <f t="shared" ca="1" si="62"/>
        <v>23</v>
      </c>
      <c r="AJ81" s="56">
        <f t="shared" ca="1" si="63"/>
        <v>0</v>
      </c>
      <c r="AK81" s="55">
        <f t="shared" ca="1" si="64"/>
        <v>0</v>
      </c>
      <c r="AL81" s="55">
        <f t="shared" ca="1" si="65"/>
        <v>363.56064367375717</v>
      </c>
      <c r="AM81" s="56">
        <f t="shared" ca="1" si="66"/>
        <v>-1.2009607686148893E-2</v>
      </c>
      <c r="AN81" s="55">
        <f t="shared" ca="1" si="67"/>
        <v>5383.6060115209975</v>
      </c>
      <c r="AO81" s="55">
        <f t="shared" ca="1" si="68"/>
        <v>0</v>
      </c>
      <c r="AP81" s="55">
        <f ca="1">AN81-MAX(AN81:$AN$258)</f>
        <v>-102.09495210971181</v>
      </c>
      <c r="AQ81" s="56">
        <f ca="1">(AN81-MAX(AN81:$AN$258))/MAX(AN81:$AN$258)</f>
        <v>-1.8611104175489054E-2</v>
      </c>
      <c r="AS81" s="55">
        <f t="shared" si="77"/>
        <v>-0.17999999999999972</v>
      </c>
      <c r="AT81" s="55">
        <f t="shared" si="78"/>
        <v>0</v>
      </c>
      <c r="AU81" s="55">
        <f t="shared" si="79"/>
        <v>0.17999999999999972</v>
      </c>
      <c r="AV81" s="55">
        <f ca="1">IF(AV82=0,AVERAGE(AT81:OFFSET(AT81,$AY$3-1,0)),(AV82*($AY$3-1)+AT81)/$AY$3)</f>
        <v>7.7872451527524006E-2</v>
      </c>
      <c r="AW81" s="55">
        <f ca="1">IF(AW82=0,AVERAGE(AU81:OFFSET(AU81,$AY$3-1,0)),(AW82*($AY$3-1)+AU81)/$AY$3)</f>
        <v>4.694211505389647E-2</v>
      </c>
      <c r="AX81" s="55">
        <f t="shared" ca="1" si="80"/>
        <v>1.6589037677172183</v>
      </c>
      <c r="AY81" s="55">
        <f t="shared" ca="1" si="81"/>
        <v>62.390515514649763</v>
      </c>
      <c r="BA81" s="58">
        <f t="shared" ca="1" si="82"/>
        <v>0</v>
      </c>
      <c r="BB81" s="58">
        <f t="shared" ca="1" si="83"/>
        <v>0</v>
      </c>
      <c r="BC81" s="58">
        <f t="shared" ca="1" si="91"/>
        <v>0</v>
      </c>
      <c r="BD81" s="58">
        <f t="shared" ca="1" si="69"/>
        <v>60</v>
      </c>
      <c r="BF81" s="56">
        <f t="shared" ca="1" si="70"/>
        <v>0</v>
      </c>
      <c r="BG81" s="75">
        <f t="shared" ca="1" si="71"/>
        <v>0</v>
      </c>
      <c r="BH81" s="55">
        <f t="shared" ca="1" si="72"/>
        <v>0</v>
      </c>
      <c r="BI81" s="56">
        <f t="shared" ca="1" si="73"/>
        <v>0</v>
      </c>
      <c r="BJ81" s="55">
        <f t="shared" ca="1" si="92"/>
        <v>5214.3838519000574</v>
      </c>
      <c r="BK81" s="76">
        <f t="shared" ca="1" si="84"/>
        <v>0</v>
      </c>
      <c r="BL81" s="55">
        <f ca="1">BJ81-MAX(BJ81:$BJ$258)</f>
        <v>-271.31711173065196</v>
      </c>
      <c r="BM81" s="56">
        <f ca="1">(BJ81-MAX(BJ81:$BJ$258))/MAX(BJ81:$BJ$258)</f>
        <v>-4.9458968603910344E-2</v>
      </c>
      <c r="BN81" s="17"/>
      <c r="BO81" s="55">
        <f t="shared" ca="1" si="85"/>
        <v>0.89942763695829431</v>
      </c>
      <c r="BQ81" s="58">
        <f t="shared" ca="1" si="86"/>
        <v>0</v>
      </c>
      <c r="BR81" s="58">
        <f t="shared" ca="1" si="87"/>
        <v>0</v>
      </c>
      <c r="BS81" s="58">
        <f t="shared" ca="1" si="93"/>
        <v>1</v>
      </c>
      <c r="BT81" s="58">
        <f t="shared" ca="1" si="74"/>
        <v>23</v>
      </c>
      <c r="BV81" s="56">
        <f t="shared" ca="1" si="88"/>
        <v>0</v>
      </c>
      <c r="BW81" s="76">
        <f t="shared" ca="1" si="89"/>
        <v>0</v>
      </c>
      <c r="BX81" s="55">
        <f t="shared" ca="1" si="94"/>
        <v>366.24355547741783</v>
      </c>
      <c r="BY81" s="56">
        <f t="shared" ca="1" si="90"/>
        <v>-1.2009607686148893E-2</v>
      </c>
      <c r="BZ81" s="55">
        <f t="shared" ca="1" si="47"/>
        <v>5423.3345695096059</v>
      </c>
      <c r="CA81" s="76">
        <f t="shared" ca="1" si="49"/>
        <v>0</v>
      </c>
      <c r="CB81" s="55">
        <f ca="1">BZ81-MAX($BZ81:BZ$258)</f>
        <v>-65.923839985935047</v>
      </c>
      <c r="CC81" s="56">
        <f ca="1">(BZ81-MAX($BZ81:BZ$258))/MAX($BZ81:BZ$258)</f>
        <v>-1.2009607686148885E-2</v>
      </c>
    </row>
    <row r="82" spans="1:81" s="58" customFormat="1" x14ac:dyDescent="0.25">
      <c r="A82" s="54">
        <v>44495</v>
      </c>
      <c r="B82" s="55">
        <v>14.9</v>
      </c>
      <c r="C82" s="55">
        <v>15.012</v>
      </c>
      <c r="D82" s="55">
        <v>14.853999999999999</v>
      </c>
      <c r="E82" s="55">
        <v>14.988</v>
      </c>
      <c r="F82" s="56">
        <f t="shared" si="50"/>
        <v>4.9617808770283656E-3</v>
      </c>
      <c r="G82" s="57"/>
      <c r="H82" s="56"/>
      <c r="I82" s="17"/>
      <c r="J82" s="55">
        <f ca="1">AVERAGE(E82:OFFSET(E82,$J$3-1,0))</f>
        <v>14.862399999999999</v>
      </c>
      <c r="K82" s="55">
        <f ca="1">AVERAGE(E82:OFFSET(E82,$K$3-1,0))</f>
        <v>14.157133333333332</v>
      </c>
      <c r="M82" s="58">
        <f t="shared" ca="1" si="51"/>
        <v>0</v>
      </c>
      <c r="N82" s="58">
        <f t="shared" ca="1" si="52"/>
        <v>0</v>
      </c>
      <c r="O82" s="58">
        <f t="shared" ca="1" si="53"/>
        <v>1</v>
      </c>
      <c r="P82" s="58">
        <f t="shared" ca="1" si="54"/>
        <v>21</v>
      </c>
      <c r="R82" s="56">
        <f t="shared" ca="1" si="55"/>
        <v>0</v>
      </c>
      <c r="S82" s="55">
        <f t="shared" ca="1" si="56"/>
        <v>0</v>
      </c>
      <c r="T82" s="55">
        <f t="shared" ca="1" si="57"/>
        <v>363.85953966084099</v>
      </c>
      <c r="U82" s="56">
        <f t="shared" ca="1" si="58"/>
        <v>4.9617808770283656E-3</v>
      </c>
      <c r="V82" s="55">
        <f t="shared" ca="1" si="75"/>
        <v>5453.5267804366858</v>
      </c>
      <c r="W82" s="55">
        <f t="shared" ca="1" si="59"/>
        <v>0</v>
      </c>
      <c r="X82" s="55">
        <f ca="1">V82-MAX(V82:$V$258)</f>
        <v>0</v>
      </c>
      <c r="Y82" s="56">
        <f ca="1">(V82-MAX(V82:$V$258))/MAX(V82:$V$258)</f>
        <v>0</v>
      </c>
      <c r="Z82" s="56"/>
      <c r="AA82" s="17"/>
      <c r="AB82" s="55">
        <f ca="1">E82*(2/($AB$3+1))+IF(AB83=0,AVERAGE(E83:OFFSET(E83,$AB$3-1,0))*(1-(2/($AB$3+1))),AB83*(1-(2/($AB$3+1))))</f>
        <v>14.877335375340088</v>
      </c>
      <c r="AC82" s="59">
        <f ca="1">E82*(2/($AC$3+1))+IF(AC83=0,AVERAGE(E83:OFFSET(E83,$AC$3-1,0))*(1-(2/($AC$3+1))),AC83*(1-(2/($AC$3+1))))</f>
        <v>14.321390050668233</v>
      </c>
      <c r="AE82" s="58">
        <f t="shared" ca="1" si="76"/>
        <v>0</v>
      </c>
      <c r="AF82" s="58">
        <f t="shared" ca="1" si="60"/>
        <v>0</v>
      </c>
      <c r="AG82" s="58">
        <f t="shared" ca="1" si="61"/>
        <v>1</v>
      </c>
      <c r="AH82" s="58">
        <f t="shared" ca="1" si="62"/>
        <v>22</v>
      </c>
      <c r="AJ82" s="56">
        <f t="shared" ca="1" si="63"/>
        <v>0</v>
      </c>
      <c r="AK82" s="55">
        <f t="shared" ca="1" si="64"/>
        <v>0</v>
      </c>
      <c r="AL82" s="55">
        <f t="shared" ca="1" si="65"/>
        <v>363.56064367375717</v>
      </c>
      <c r="AM82" s="56">
        <f t="shared" ca="1" si="66"/>
        <v>4.9617808770283656E-3</v>
      </c>
      <c r="AN82" s="55">
        <f t="shared" ca="1" si="67"/>
        <v>5449.0469273822737</v>
      </c>
      <c r="AO82" s="55">
        <f t="shared" ca="1" si="68"/>
        <v>0</v>
      </c>
      <c r="AP82" s="55">
        <f ca="1">AN82-MAX(AN82:$AN$258)</f>
        <v>-36.654036248435659</v>
      </c>
      <c r="AQ82" s="56">
        <f ca="1">(AN82-MAX(AN82:$AN$258))/MAX(AN82:$AN$258)</f>
        <v>-6.6817415844293848E-3</v>
      </c>
      <c r="AS82" s="55">
        <f t="shared" si="77"/>
        <v>7.3999999999999844E-2</v>
      </c>
      <c r="AT82" s="55">
        <f t="shared" si="78"/>
        <v>7.3999999999999844E-2</v>
      </c>
      <c r="AU82" s="55">
        <f t="shared" si="79"/>
        <v>0</v>
      </c>
      <c r="AV82" s="55">
        <f ca="1">IF(AV83=0,AVERAGE(AT82:OFFSET(AT82,$AY$3-1,0)),(AV83*($AY$3-1)+AT82)/$AY$3)</f>
        <v>8.3862640106564315E-2</v>
      </c>
      <c r="AW82" s="55">
        <f ca="1">IF(AW83=0,AVERAGE(AU82:OFFSET(AU82,$AY$3-1,0)),(AW83*($AY$3-1)+AU82)/$AY$3)</f>
        <v>3.6706893134965453E-2</v>
      </c>
      <c r="AX82" s="55">
        <f t="shared" ca="1" si="80"/>
        <v>2.2846564485371896</v>
      </c>
      <c r="AY82" s="55">
        <f t="shared" ca="1" si="81"/>
        <v>69.555415743849053</v>
      </c>
      <c r="BA82" s="58">
        <f t="shared" ca="1" si="82"/>
        <v>0</v>
      </c>
      <c r="BB82" s="58">
        <f t="shared" ca="1" si="83"/>
        <v>0</v>
      </c>
      <c r="BC82" s="58">
        <f t="shared" ca="1" si="91"/>
        <v>0</v>
      </c>
      <c r="BD82" s="58">
        <f t="shared" ca="1" si="69"/>
        <v>59</v>
      </c>
      <c r="BF82" s="56">
        <f t="shared" ca="1" si="70"/>
        <v>0</v>
      </c>
      <c r="BG82" s="75">
        <f t="shared" ca="1" si="71"/>
        <v>0</v>
      </c>
      <c r="BH82" s="55">
        <f t="shared" ca="1" si="72"/>
        <v>0</v>
      </c>
      <c r="BI82" s="56">
        <f t="shared" ca="1" si="73"/>
        <v>0</v>
      </c>
      <c r="BJ82" s="55">
        <f t="shared" ca="1" si="92"/>
        <v>5214.3838519000574</v>
      </c>
      <c r="BK82" s="76">
        <f t="shared" ca="1" si="84"/>
        <v>0</v>
      </c>
      <c r="BL82" s="55">
        <f ca="1">BJ82-MAX(BJ82:$BJ$258)</f>
        <v>-271.31711173065196</v>
      </c>
      <c r="BM82" s="56">
        <f ca="1">(BJ82-MAX(BJ82:$BJ$258))/MAX(BJ82:$BJ$258)</f>
        <v>-4.9458968603910344E-2</v>
      </c>
      <c r="BN82" s="17"/>
      <c r="BO82" s="55">
        <f t="shared" ca="1" si="85"/>
        <v>2.883031301482708</v>
      </c>
      <c r="BQ82" s="58">
        <f t="shared" ca="1" si="86"/>
        <v>0</v>
      </c>
      <c r="BR82" s="58">
        <f t="shared" ca="1" si="87"/>
        <v>0</v>
      </c>
      <c r="BS82" s="58">
        <f t="shared" ca="1" si="93"/>
        <v>1</v>
      </c>
      <c r="BT82" s="58">
        <f t="shared" ca="1" si="74"/>
        <v>22</v>
      </c>
      <c r="BV82" s="56">
        <f t="shared" ca="1" si="88"/>
        <v>0</v>
      </c>
      <c r="BW82" s="76">
        <f t="shared" ca="1" si="89"/>
        <v>0</v>
      </c>
      <c r="BX82" s="55">
        <f t="shared" ca="1" si="94"/>
        <v>366.24355547741783</v>
      </c>
      <c r="BY82" s="56">
        <f t="shared" ca="1" si="90"/>
        <v>4.9617808770283656E-3</v>
      </c>
      <c r="BZ82" s="55">
        <f t="shared" ca="1" si="47"/>
        <v>5489.2584094955409</v>
      </c>
      <c r="CA82" s="76">
        <f t="shared" ca="1" si="49"/>
        <v>0</v>
      </c>
      <c r="CB82" s="55">
        <f ca="1">BZ82-MAX($BZ82:BZ$258)</f>
        <v>0</v>
      </c>
      <c r="CC82" s="56">
        <f ca="1">(BZ82-MAX($BZ82:BZ$258))/MAX($BZ82:BZ$258)</f>
        <v>0</v>
      </c>
    </row>
    <row r="83" spans="1:81" s="58" customFormat="1" x14ac:dyDescent="0.25">
      <c r="A83" s="54">
        <v>44494</v>
      </c>
      <c r="B83" s="55">
        <v>14.866</v>
      </c>
      <c r="C83" s="55">
        <v>14.99</v>
      </c>
      <c r="D83" s="55">
        <v>14.832000000000001</v>
      </c>
      <c r="E83" s="55">
        <v>14.914</v>
      </c>
      <c r="F83" s="56">
        <f t="shared" si="50"/>
        <v>7.2943401323788404E-3</v>
      </c>
      <c r="G83" s="57"/>
      <c r="H83" s="56"/>
      <c r="I83" s="17"/>
      <c r="J83" s="55">
        <f ca="1">AVERAGE(E83:OFFSET(E83,$J$3-1,0))</f>
        <v>14.827199999999999</v>
      </c>
      <c r="K83" s="55">
        <f ca="1">AVERAGE(E83:OFFSET(E83,$K$3-1,0))</f>
        <v>14.104000000000001</v>
      </c>
      <c r="M83" s="58">
        <f t="shared" ca="1" si="51"/>
        <v>0</v>
      </c>
      <c r="N83" s="58">
        <f t="shared" ca="1" si="52"/>
        <v>0</v>
      </c>
      <c r="O83" s="58">
        <f t="shared" ca="1" si="53"/>
        <v>1</v>
      </c>
      <c r="P83" s="58">
        <f t="shared" ca="1" si="54"/>
        <v>20</v>
      </c>
      <c r="R83" s="56">
        <f t="shared" ca="1" si="55"/>
        <v>0</v>
      </c>
      <c r="S83" s="55">
        <f t="shared" ca="1" si="56"/>
        <v>0</v>
      </c>
      <c r="T83" s="55">
        <f t="shared" ca="1" si="57"/>
        <v>363.85953966084099</v>
      </c>
      <c r="U83" s="56">
        <f t="shared" ca="1" si="58"/>
        <v>7.2943401323788404E-3</v>
      </c>
      <c r="V83" s="55">
        <f t="shared" ca="1" si="75"/>
        <v>5426.6011745017831</v>
      </c>
      <c r="W83" s="55">
        <f t="shared" ca="1" si="59"/>
        <v>0</v>
      </c>
      <c r="X83" s="55">
        <f ca="1">V83-MAX(V83:$V$258)</f>
        <v>0</v>
      </c>
      <c r="Y83" s="56">
        <f ca="1">(V83-MAX(V83:$V$258))/MAX(V83:$V$258)</f>
        <v>0</v>
      </c>
      <c r="Z83" s="56"/>
      <c r="AA83" s="17"/>
      <c r="AB83" s="55">
        <f ca="1">E83*(2/($AB$3+1))+IF(AB84=0,AVERAGE(E84:OFFSET(E84,$AB$3-1,0))*(1-(2/($AB$3+1))),AB84*(1-(2/($AB$3+1))))</f>
        <v>14.822003063010129</v>
      </c>
      <c r="AC83" s="59">
        <f ca="1">E83*(2/($AC$3+1))+IF(AC84=0,AVERAGE(E84:OFFSET(E84,$AC$3-1,0))*(1-(2/($AC$3+1))),AC84*(1-(2/($AC$3+1))))</f>
        <v>14.275416950714318</v>
      </c>
      <c r="AE83" s="58">
        <f t="shared" ca="1" si="76"/>
        <v>0</v>
      </c>
      <c r="AF83" s="58">
        <f t="shared" ca="1" si="60"/>
        <v>0</v>
      </c>
      <c r="AG83" s="58">
        <f t="shared" ca="1" si="61"/>
        <v>1</v>
      </c>
      <c r="AH83" s="58">
        <f t="shared" ca="1" si="62"/>
        <v>21</v>
      </c>
      <c r="AJ83" s="56">
        <f t="shared" ca="1" si="63"/>
        <v>0</v>
      </c>
      <c r="AK83" s="55">
        <f t="shared" ca="1" si="64"/>
        <v>0</v>
      </c>
      <c r="AL83" s="55">
        <f t="shared" ca="1" si="65"/>
        <v>363.56064367375717</v>
      </c>
      <c r="AM83" s="56">
        <f t="shared" ca="1" si="66"/>
        <v>7.2943401323788404E-3</v>
      </c>
      <c r="AN83" s="55">
        <f t="shared" ca="1" si="67"/>
        <v>5422.1434397504154</v>
      </c>
      <c r="AO83" s="55">
        <f t="shared" ca="1" si="68"/>
        <v>0</v>
      </c>
      <c r="AP83" s="55">
        <f ca="1">AN83-MAX(AN83:$AN$258)</f>
        <v>-63.557523880293957</v>
      </c>
      <c r="AQ83" s="56">
        <f ca="1">(AN83-MAX(AN83:$AN$258))/MAX(AN83:$AN$258)</f>
        <v>-1.1586035094087307E-2</v>
      </c>
      <c r="AS83" s="55">
        <f t="shared" si="77"/>
        <v>0.10800000000000054</v>
      </c>
      <c r="AT83" s="55">
        <f t="shared" si="78"/>
        <v>0.10800000000000054</v>
      </c>
      <c r="AU83" s="55">
        <f t="shared" si="79"/>
        <v>0</v>
      </c>
      <c r="AV83" s="55">
        <f ca="1">IF(AV84=0,AVERAGE(AT83:OFFSET(AT83,$AY$3-1,0)),(AV84*($AY$3-1)+AT83)/$AY$3)</f>
        <v>8.4621304730146202E-2</v>
      </c>
      <c r="AW83" s="55">
        <f ca="1">IF(AW84=0,AVERAGE(AU83:OFFSET(AU83,$AY$3-1,0)),(AW84*($AY$3-1)+AU83)/$AY$3)</f>
        <v>3.9530500299193569E-2</v>
      </c>
      <c r="AX83" s="55">
        <f t="shared" ca="1" si="80"/>
        <v>2.1406585823522324</v>
      </c>
      <c r="AY83" s="55">
        <f t="shared" ca="1" si="81"/>
        <v>68.159544446533289</v>
      </c>
      <c r="BA83" s="58">
        <f t="shared" ca="1" si="82"/>
        <v>0</v>
      </c>
      <c r="BB83" s="58">
        <f t="shared" ca="1" si="83"/>
        <v>0</v>
      </c>
      <c r="BC83" s="58">
        <f t="shared" ca="1" si="91"/>
        <v>0</v>
      </c>
      <c r="BD83" s="58">
        <f t="shared" ca="1" si="69"/>
        <v>58</v>
      </c>
      <c r="BF83" s="56">
        <f t="shared" ca="1" si="70"/>
        <v>0</v>
      </c>
      <c r="BG83" s="75">
        <f t="shared" ca="1" si="71"/>
        <v>0</v>
      </c>
      <c r="BH83" s="55">
        <f t="shared" ca="1" si="72"/>
        <v>0</v>
      </c>
      <c r="BI83" s="56">
        <f t="shared" ca="1" si="73"/>
        <v>0</v>
      </c>
      <c r="BJ83" s="55">
        <f t="shared" ca="1" si="92"/>
        <v>5214.3838519000574</v>
      </c>
      <c r="BK83" s="76">
        <f t="shared" ca="1" si="84"/>
        <v>0</v>
      </c>
      <c r="BL83" s="55">
        <f ca="1">BJ83-MAX(BJ83:$BJ$258)</f>
        <v>-271.31711173065196</v>
      </c>
      <c r="BM83" s="56">
        <f ca="1">(BJ83-MAX(BJ83:$BJ$258))/MAX(BJ83:$BJ$258)</f>
        <v>-4.9458968603910344E-2</v>
      </c>
      <c r="BN83" s="17"/>
      <c r="BO83" s="55">
        <f t="shared" ca="1" si="85"/>
        <v>2.6145589651850765</v>
      </c>
      <c r="BQ83" s="58">
        <f t="shared" ca="1" si="86"/>
        <v>0</v>
      </c>
      <c r="BR83" s="58">
        <f t="shared" ca="1" si="87"/>
        <v>0</v>
      </c>
      <c r="BS83" s="58">
        <f t="shared" ca="1" si="93"/>
        <v>1</v>
      </c>
      <c r="BT83" s="58">
        <f t="shared" ca="1" si="74"/>
        <v>21</v>
      </c>
      <c r="BV83" s="56">
        <f t="shared" ca="1" si="88"/>
        <v>0</v>
      </c>
      <c r="BW83" s="76">
        <f t="shared" ca="1" si="89"/>
        <v>0</v>
      </c>
      <c r="BX83" s="55">
        <f t="shared" ca="1" si="94"/>
        <v>366.24355547741783</v>
      </c>
      <c r="BY83" s="56">
        <f t="shared" ca="1" si="90"/>
        <v>7.2943401323788404E-3</v>
      </c>
      <c r="BZ83" s="55">
        <f t="shared" ca="1" si="47"/>
        <v>5462.156386390212</v>
      </c>
      <c r="CA83" s="76">
        <f t="shared" ca="1" si="49"/>
        <v>0</v>
      </c>
      <c r="CB83" s="55">
        <f ca="1">BZ83-MAX($BZ83:BZ$258)</f>
        <v>0</v>
      </c>
      <c r="CC83" s="56">
        <f ca="1">(BZ83-MAX($BZ83:BZ$258))/MAX($BZ83:BZ$258)</f>
        <v>0</v>
      </c>
    </row>
    <row r="84" spans="1:81" s="58" customFormat="1" x14ac:dyDescent="0.25">
      <c r="A84" s="54">
        <v>44491</v>
      </c>
      <c r="B84" s="55">
        <v>14.73</v>
      </c>
      <c r="C84" s="55">
        <v>14.91</v>
      </c>
      <c r="D84" s="55">
        <v>14.715999999999999</v>
      </c>
      <c r="E84" s="55">
        <v>14.805999999999999</v>
      </c>
      <c r="F84" s="56">
        <f t="shared" si="50"/>
        <v>3.2524732348557794E-3</v>
      </c>
      <c r="G84" s="57"/>
      <c r="H84" s="56"/>
      <c r="I84" s="17"/>
      <c r="J84" s="55">
        <f ca="1">AVERAGE(E84:OFFSET(E84,$J$3-1,0))</f>
        <v>14.800799999999999</v>
      </c>
      <c r="K84" s="55">
        <f ca="1">AVERAGE(E84:OFFSET(E84,$K$3-1,0))</f>
        <v>14.057133333333331</v>
      </c>
      <c r="M84" s="58">
        <f t="shared" ca="1" si="51"/>
        <v>0</v>
      </c>
      <c r="N84" s="58">
        <f t="shared" ca="1" si="52"/>
        <v>0</v>
      </c>
      <c r="O84" s="58">
        <f t="shared" ca="1" si="53"/>
        <v>1</v>
      </c>
      <c r="P84" s="58">
        <f t="shared" ca="1" si="54"/>
        <v>19</v>
      </c>
      <c r="R84" s="56">
        <f t="shared" ca="1" si="55"/>
        <v>0</v>
      </c>
      <c r="S84" s="55">
        <f t="shared" ca="1" si="56"/>
        <v>0</v>
      </c>
      <c r="T84" s="55">
        <f t="shared" ca="1" si="57"/>
        <v>363.85953966084099</v>
      </c>
      <c r="U84" s="56">
        <f t="shared" ca="1" si="58"/>
        <v>3.2524732348557794E-3</v>
      </c>
      <c r="V84" s="55">
        <f t="shared" ca="1" si="75"/>
        <v>5387.3043442184116</v>
      </c>
      <c r="W84" s="55">
        <f t="shared" ca="1" si="59"/>
        <v>0</v>
      </c>
      <c r="X84" s="55">
        <f ca="1">V84-MAX(V84:$V$258)</f>
        <v>-14.55438158643301</v>
      </c>
      <c r="Y84" s="56">
        <f ca="1">(V84-MAX(V84:$V$258))/MAX(V84:$V$258)</f>
        <v>-2.6943284386365535E-3</v>
      </c>
      <c r="Z84" s="56"/>
      <c r="AA84" s="17"/>
      <c r="AB84" s="55">
        <f ca="1">E84*(2/($AB$3+1))+IF(AB85=0,AVERAGE(E85:OFFSET(E85,$AB$3-1,0))*(1-(2/($AB$3+1))),AB85*(1-(2/($AB$3+1))))</f>
        <v>14.776004594515195</v>
      </c>
      <c r="AC84" s="59">
        <f ca="1">E84*(2/($AC$3+1))+IF(AC85=0,AVERAGE(E85:OFFSET(E85,$AC$3-1,0))*(1-(2/($AC$3+1))),AC85*(1-(2/($AC$3+1))))</f>
        <v>14.231376740418753</v>
      </c>
      <c r="AE84" s="58">
        <f t="shared" ca="1" si="76"/>
        <v>0</v>
      </c>
      <c r="AF84" s="58">
        <f t="shared" ca="1" si="60"/>
        <v>0</v>
      </c>
      <c r="AG84" s="58">
        <f t="shared" ca="1" si="61"/>
        <v>1</v>
      </c>
      <c r="AH84" s="58">
        <f t="shared" ca="1" si="62"/>
        <v>20</v>
      </c>
      <c r="AJ84" s="56">
        <f t="shared" ca="1" si="63"/>
        <v>0</v>
      </c>
      <c r="AK84" s="55">
        <f t="shared" ca="1" si="64"/>
        <v>0</v>
      </c>
      <c r="AL84" s="55">
        <f t="shared" ca="1" si="65"/>
        <v>363.56064367375717</v>
      </c>
      <c r="AM84" s="56">
        <f t="shared" ca="1" si="66"/>
        <v>3.2524732348557794E-3</v>
      </c>
      <c r="AN84" s="55">
        <f t="shared" ca="1" si="67"/>
        <v>5382.8788902336491</v>
      </c>
      <c r="AO84" s="55">
        <f t="shared" ca="1" si="68"/>
        <v>0</v>
      </c>
      <c r="AP84" s="55">
        <f ca="1">AN84-MAX(AN84:$AN$258)</f>
        <v>-102.82207339706019</v>
      </c>
      <c r="AQ84" s="56">
        <f ca="1">(AN84-MAX(AN84:$AN$258))/MAX(AN84:$AN$258)</f>
        <v>-1.8743652648723207E-2</v>
      </c>
      <c r="AS84" s="55">
        <f t="shared" si="77"/>
        <v>4.8000000000000043E-2</v>
      </c>
      <c r="AT84" s="55">
        <f t="shared" si="78"/>
        <v>4.8000000000000043E-2</v>
      </c>
      <c r="AU84" s="55">
        <f t="shared" si="79"/>
        <v>0</v>
      </c>
      <c r="AV84" s="55">
        <f ca="1">IF(AV85=0,AVERAGE(AT84:OFFSET(AT84,$AY$3-1,0)),(AV85*($AY$3-1)+AT84)/$AY$3)</f>
        <v>8.2822943555542025E-2</v>
      </c>
      <c r="AW84" s="55">
        <f ca="1">IF(AW85=0,AVERAGE(AU84:OFFSET(AU84,$AY$3-1,0)),(AW85*($AY$3-1)+AU84)/$AY$3)</f>
        <v>4.2571308014516147E-2</v>
      </c>
      <c r="AX84" s="55">
        <f t="shared" ca="1" si="80"/>
        <v>1.945510894974162</v>
      </c>
      <c r="AY84" s="55">
        <f t="shared" ca="1" si="81"/>
        <v>66.050032213213996</v>
      </c>
      <c r="BA84" s="58">
        <f t="shared" ca="1" si="82"/>
        <v>0</v>
      </c>
      <c r="BB84" s="58">
        <f t="shared" ca="1" si="83"/>
        <v>0</v>
      </c>
      <c r="BC84" s="58">
        <f t="shared" ca="1" si="91"/>
        <v>0</v>
      </c>
      <c r="BD84" s="58">
        <f t="shared" ca="1" si="69"/>
        <v>57</v>
      </c>
      <c r="BF84" s="56">
        <f t="shared" ca="1" si="70"/>
        <v>0</v>
      </c>
      <c r="BG84" s="75">
        <f t="shared" ca="1" si="71"/>
        <v>0</v>
      </c>
      <c r="BH84" s="55">
        <f t="shared" ca="1" si="72"/>
        <v>0</v>
      </c>
      <c r="BI84" s="56">
        <f t="shared" ca="1" si="73"/>
        <v>0</v>
      </c>
      <c r="BJ84" s="55">
        <f t="shared" ca="1" si="92"/>
        <v>5214.3838519000574</v>
      </c>
      <c r="BK84" s="76">
        <f t="shared" ca="1" si="84"/>
        <v>0</v>
      </c>
      <c r="BL84" s="55">
        <f ca="1">BJ84-MAX(BJ84:$BJ$258)</f>
        <v>-271.31711173065196</v>
      </c>
      <c r="BM84" s="56">
        <f ca="1">(BJ84-MAX(BJ84:$BJ$258))/MAX(BJ84:$BJ$258)</f>
        <v>-4.9458968603910344E-2</v>
      </c>
      <c r="BN84" s="17"/>
      <c r="BO84" s="55">
        <f t="shared" ca="1" si="85"/>
        <v>3.8143317907726626</v>
      </c>
      <c r="BQ84" s="58">
        <f t="shared" ca="1" si="86"/>
        <v>0</v>
      </c>
      <c r="BR84" s="58">
        <f t="shared" ca="1" si="87"/>
        <v>0</v>
      </c>
      <c r="BS84" s="58">
        <f t="shared" ca="1" si="93"/>
        <v>1</v>
      </c>
      <c r="BT84" s="58">
        <f t="shared" ca="1" si="74"/>
        <v>20</v>
      </c>
      <c r="BV84" s="56">
        <f t="shared" ca="1" si="88"/>
        <v>0</v>
      </c>
      <c r="BW84" s="76">
        <f t="shared" ca="1" si="89"/>
        <v>0</v>
      </c>
      <c r="BX84" s="55">
        <f t="shared" ca="1" si="94"/>
        <v>366.24355547741783</v>
      </c>
      <c r="BY84" s="56">
        <f t="shared" ca="1" si="90"/>
        <v>3.2524732348557794E-3</v>
      </c>
      <c r="BZ84" s="55">
        <f t="shared" ca="1" si="47"/>
        <v>5422.6020823986501</v>
      </c>
      <c r="CA84" s="76">
        <f t="shared" ca="1" si="49"/>
        <v>0</v>
      </c>
      <c r="CB84" s="55">
        <f ca="1">BZ84-MAX($BZ84:BZ$258)</f>
        <v>-14.649742219096879</v>
      </c>
      <c r="CC84" s="56">
        <f ca="1">(BZ84-MAX($BZ84:BZ$258))/MAX($BZ84:BZ$258)</f>
        <v>-2.6943284386366996E-3</v>
      </c>
    </row>
    <row r="85" spans="1:81" s="58" customFormat="1" x14ac:dyDescent="0.25">
      <c r="A85" s="54">
        <v>44490</v>
      </c>
      <c r="B85" s="55">
        <v>14.738</v>
      </c>
      <c r="C85" s="55">
        <v>14.836</v>
      </c>
      <c r="D85" s="55">
        <v>14.672000000000001</v>
      </c>
      <c r="E85" s="55">
        <v>14.757999999999999</v>
      </c>
      <c r="F85" s="56">
        <f t="shared" si="50"/>
        <v>-5.9275225650007313E-3</v>
      </c>
      <c r="G85" s="57"/>
      <c r="H85" s="56"/>
      <c r="I85" s="17"/>
      <c r="J85" s="55">
        <f ca="1">AVERAGE(E85:OFFSET(E85,$J$3-1,0))</f>
        <v>14.7988</v>
      </c>
      <c r="K85" s="55">
        <f ca="1">AVERAGE(E85:OFFSET(E85,$K$3-1,0))</f>
        <v>14.006466666666665</v>
      </c>
      <c r="M85" s="58">
        <f t="shared" ca="1" si="51"/>
        <v>0</v>
      </c>
      <c r="N85" s="58">
        <f t="shared" ca="1" si="52"/>
        <v>0</v>
      </c>
      <c r="O85" s="58">
        <f t="shared" ca="1" si="53"/>
        <v>1</v>
      </c>
      <c r="P85" s="58">
        <f t="shared" ca="1" si="54"/>
        <v>18</v>
      </c>
      <c r="R85" s="56">
        <f t="shared" ca="1" si="55"/>
        <v>0</v>
      </c>
      <c r="S85" s="55">
        <f t="shared" ca="1" si="56"/>
        <v>0</v>
      </c>
      <c r="T85" s="55">
        <f t="shared" ca="1" si="57"/>
        <v>363.85953966084099</v>
      </c>
      <c r="U85" s="56">
        <f t="shared" ca="1" si="58"/>
        <v>-5.9275225650007313E-3</v>
      </c>
      <c r="V85" s="55">
        <f t="shared" ca="1" si="75"/>
        <v>5369.8390863146906</v>
      </c>
      <c r="W85" s="55">
        <f t="shared" ca="1" si="59"/>
        <v>0</v>
      </c>
      <c r="X85" s="55">
        <f ca="1">V85-MAX(V85:$V$258)</f>
        <v>-32.019639490154077</v>
      </c>
      <c r="Y85" s="56">
        <f ca="1">(V85-MAX(V85:$V$258))/MAX(V85:$V$258)</f>
        <v>-5.927522565000687E-3</v>
      </c>
      <c r="Z85" s="56"/>
      <c r="AA85" s="17"/>
      <c r="AB85" s="55">
        <f ca="1">E85*(2/($AB$3+1))+IF(AB86=0,AVERAGE(E86:OFFSET(E86,$AB$3-1,0))*(1-(2/($AB$3+1))),AB86*(1-(2/($AB$3+1))))</f>
        <v>14.761006891772793</v>
      </c>
      <c r="AC85" s="59">
        <f ca="1">E85*(2/($AC$3+1))+IF(AC86=0,AVERAGE(E86:OFFSET(E86,$AC$3-1,0))*(1-(2/($AC$3+1))),AC86*(1-(2/($AC$3+1))))</f>
        <v>14.191747550102804</v>
      </c>
      <c r="AE85" s="58">
        <f t="shared" ca="1" si="76"/>
        <v>0</v>
      </c>
      <c r="AF85" s="58">
        <f t="shared" ca="1" si="60"/>
        <v>0</v>
      </c>
      <c r="AG85" s="58">
        <f t="shared" ca="1" si="61"/>
        <v>1</v>
      </c>
      <c r="AH85" s="58">
        <f t="shared" ca="1" si="62"/>
        <v>19</v>
      </c>
      <c r="AJ85" s="56">
        <f t="shared" ca="1" si="63"/>
        <v>0</v>
      </c>
      <c r="AK85" s="55">
        <f t="shared" ca="1" si="64"/>
        <v>0</v>
      </c>
      <c r="AL85" s="55">
        <f t="shared" ca="1" si="65"/>
        <v>363.56064367375717</v>
      </c>
      <c r="AM85" s="56">
        <f t="shared" ca="1" si="66"/>
        <v>-5.9275225650007313E-3</v>
      </c>
      <c r="AN85" s="55">
        <f t="shared" ca="1" si="67"/>
        <v>5365.427979337308</v>
      </c>
      <c r="AO85" s="55">
        <f t="shared" ca="1" si="68"/>
        <v>0</v>
      </c>
      <c r="AP85" s="55">
        <f ca="1">AN85-MAX(AN85:$AN$258)</f>
        <v>-120.27298429340135</v>
      </c>
      <c r="AQ85" s="56">
        <f ca="1">(AN85-MAX(AN85:$AN$258))/MAX(AN85:$AN$258)</f>
        <v>-2.1924816006339273E-2</v>
      </c>
      <c r="AS85" s="55">
        <f t="shared" si="77"/>
        <v>-8.8000000000000966E-2</v>
      </c>
      <c r="AT85" s="55">
        <f t="shared" si="78"/>
        <v>0</v>
      </c>
      <c r="AU85" s="55">
        <f t="shared" si="79"/>
        <v>8.8000000000000966E-2</v>
      </c>
      <c r="AV85" s="55">
        <f ca="1">IF(AV86=0,AVERAGE(AT85:OFFSET(AT85,$AY$3-1,0)),(AV86*($AY$3-1)+AT85)/$AY$3)</f>
        <v>8.5501631521352955E-2</v>
      </c>
      <c r="AW85" s="55">
        <f ca="1">IF(AW86=0,AVERAGE(AU85:OFFSET(AU85,$AY$3-1,0)),(AW86*($AY$3-1)+AU85)/$AY$3)</f>
        <v>4.5846024015632772E-2</v>
      </c>
      <c r="AX85" s="55">
        <f t="shared" ca="1" si="80"/>
        <v>1.8649737541514668</v>
      </c>
      <c r="AY85" s="55">
        <f t="shared" ca="1" si="81"/>
        <v>65.095666284867065</v>
      </c>
      <c r="BA85" s="58">
        <f t="shared" ca="1" si="82"/>
        <v>0</v>
      </c>
      <c r="BB85" s="58">
        <f t="shared" ca="1" si="83"/>
        <v>0</v>
      </c>
      <c r="BC85" s="58">
        <f t="shared" ca="1" si="91"/>
        <v>0</v>
      </c>
      <c r="BD85" s="58">
        <f t="shared" ca="1" si="69"/>
        <v>56</v>
      </c>
      <c r="BF85" s="56">
        <f t="shared" ca="1" si="70"/>
        <v>0</v>
      </c>
      <c r="BG85" s="75">
        <f t="shared" ca="1" si="71"/>
        <v>0</v>
      </c>
      <c r="BH85" s="55">
        <f t="shared" ca="1" si="72"/>
        <v>0</v>
      </c>
      <c r="BI85" s="56">
        <f t="shared" ca="1" si="73"/>
        <v>0</v>
      </c>
      <c r="BJ85" s="55">
        <f t="shared" ca="1" si="92"/>
        <v>5214.3838519000574</v>
      </c>
      <c r="BK85" s="76">
        <f t="shared" ca="1" si="84"/>
        <v>0</v>
      </c>
      <c r="BL85" s="55">
        <f ca="1">BJ85-MAX(BJ85:$BJ$258)</f>
        <v>-271.31711173065196</v>
      </c>
      <c r="BM85" s="56">
        <f ca="1">(BJ85-MAX(BJ85:$BJ$258))/MAX(BJ85:$BJ$258)</f>
        <v>-4.9458968603910344E-2</v>
      </c>
      <c r="BN85" s="17"/>
      <c r="BO85" s="55">
        <f t="shared" ca="1" si="85"/>
        <v>3.2894736842105088</v>
      </c>
      <c r="BQ85" s="58">
        <f t="shared" ca="1" si="86"/>
        <v>0</v>
      </c>
      <c r="BR85" s="58">
        <f t="shared" ca="1" si="87"/>
        <v>0</v>
      </c>
      <c r="BS85" s="58">
        <f t="shared" ca="1" si="93"/>
        <v>1</v>
      </c>
      <c r="BT85" s="58">
        <f t="shared" ca="1" si="74"/>
        <v>19</v>
      </c>
      <c r="BV85" s="56">
        <f t="shared" ca="1" si="88"/>
        <v>0</v>
      </c>
      <c r="BW85" s="76">
        <f t="shared" ca="1" si="89"/>
        <v>0</v>
      </c>
      <c r="BX85" s="55">
        <f t="shared" ca="1" si="94"/>
        <v>366.24355547741783</v>
      </c>
      <c r="BY85" s="56">
        <f t="shared" ca="1" si="90"/>
        <v>-5.9275225650007313E-3</v>
      </c>
      <c r="BZ85" s="55">
        <f t="shared" ca="1" si="47"/>
        <v>5405.0223917357334</v>
      </c>
      <c r="CA85" s="76">
        <f t="shared" ca="1" si="49"/>
        <v>0</v>
      </c>
      <c r="CB85" s="55">
        <f ca="1">BZ85-MAX($BZ85:BZ$258)</f>
        <v>-32.229432882013498</v>
      </c>
      <c r="CC85" s="56">
        <f ca="1">(BZ85-MAX($BZ85:BZ$258))/MAX($BZ85:BZ$258)</f>
        <v>-5.9275225650008059E-3</v>
      </c>
    </row>
    <row r="86" spans="1:81" s="58" customFormat="1" x14ac:dyDescent="0.25">
      <c r="A86" s="54">
        <v>44489</v>
      </c>
      <c r="B86" s="55">
        <v>14.82</v>
      </c>
      <c r="C86" s="55">
        <v>14.88</v>
      </c>
      <c r="D86" s="55">
        <v>14.688000000000001</v>
      </c>
      <c r="E86" s="55">
        <v>14.846</v>
      </c>
      <c r="F86" s="56">
        <f t="shared" si="50"/>
        <v>2.2954361328653139E-3</v>
      </c>
      <c r="G86" s="57"/>
      <c r="H86" s="56"/>
      <c r="I86" s="17"/>
      <c r="J86" s="55">
        <f ca="1">AVERAGE(E86:OFFSET(E86,$J$3-1,0))</f>
        <v>14.7668</v>
      </c>
      <c r="K86" s="55">
        <f ca="1">AVERAGE(E86:OFFSET(E86,$K$3-1,0))</f>
        <v>13.960733333333335</v>
      </c>
      <c r="M86" s="58">
        <f t="shared" ca="1" si="51"/>
        <v>0</v>
      </c>
      <c r="N86" s="58">
        <f t="shared" ca="1" si="52"/>
        <v>0</v>
      </c>
      <c r="O86" s="58">
        <f t="shared" ca="1" si="53"/>
        <v>1</v>
      </c>
      <c r="P86" s="58">
        <f t="shared" ca="1" si="54"/>
        <v>17</v>
      </c>
      <c r="R86" s="56">
        <f t="shared" ca="1" si="55"/>
        <v>0</v>
      </c>
      <c r="S86" s="55">
        <f t="shared" ca="1" si="56"/>
        <v>0</v>
      </c>
      <c r="T86" s="55">
        <f t="shared" ca="1" si="57"/>
        <v>363.85953966084099</v>
      </c>
      <c r="U86" s="56">
        <f t="shared" ca="1" si="58"/>
        <v>2.2954361328653139E-3</v>
      </c>
      <c r="V86" s="55">
        <f t="shared" ca="1" si="75"/>
        <v>5401.8587258048447</v>
      </c>
      <c r="W86" s="55">
        <f t="shared" ca="1" si="59"/>
        <v>0</v>
      </c>
      <c r="X86" s="55">
        <f ca="1">V86-MAX(V86:$V$258)</f>
        <v>0</v>
      </c>
      <c r="Y86" s="56">
        <f ca="1">(V86-MAX(V86:$V$258))/MAX(V86:$V$258)</f>
        <v>0</v>
      </c>
      <c r="Z86" s="56"/>
      <c r="AA86" s="17"/>
      <c r="AB86" s="55">
        <f ca="1">E86*(2/($AB$3+1))+IF(AB87=0,AVERAGE(E87:OFFSET(E87,$AB$3-1,0))*(1-(2/($AB$3+1))),AB87*(1-(2/($AB$3+1))))</f>
        <v>14.762510337659188</v>
      </c>
      <c r="AC86" s="59">
        <f ca="1">E86*(2/($AC$3+1))+IF(AC87=0,AVERAGE(E87:OFFSET(E87,$AC$3-1,0))*(1-(2/($AC$3+1))),AC87*(1-(2/($AC$3+1))))</f>
        <v>14.152695657006445</v>
      </c>
      <c r="AE86" s="58">
        <f t="shared" ca="1" si="76"/>
        <v>0</v>
      </c>
      <c r="AF86" s="58">
        <f t="shared" ca="1" si="60"/>
        <v>0</v>
      </c>
      <c r="AG86" s="58">
        <f t="shared" ca="1" si="61"/>
        <v>1</v>
      </c>
      <c r="AH86" s="58">
        <f t="shared" ca="1" si="62"/>
        <v>18</v>
      </c>
      <c r="AJ86" s="56">
        <f t="shared" ca="1" si="63"/>
        <v>0</v>
      </c>
      <c r="AK86" s="55">
        <f t="shared" ca="1" si="64"/>
        <v>0</v>
      </c>
      <c r="AL86" s="55">
        <f t="shared" ca="1" si="65"/>
        <v>363.56064367375717</v>
      </c>
      <c r="AM86" s="56">
        <f t="shared" ca="1" si="66"/>
        <v>2.2954361328653139E-3</v>
      </c>
      <c r="AN86" s="55">
        <f t="shared" ca="1" si="67"/>
        <v>5397.4213159805986</v>
      </c>
      <c r="AO86" s="55">
        <f t="shared" ca="1" si="68"/>
        <v>0</v>
      </c>
      <c r="AP86" s="55">
        <f ca="1">AN86-MAX(AN86:$AN$258)</f>
        <v>-88.279647650110746</v>
      </c>
      <c r="AQ86" s="56">
        <f ca="1">(AN86-MAX(AN86:$AN$258))/MAX(AN86:$AN$258)</f>
        <v>-1.609268318404343E-2</v>
      </c>
      <c r="AS86" s="55">
        <f t="shared" si="77"/>
        <v>3.4000000000000696E-2</v>
      </c>
      <c r="AT86" s="55">
        <f t="shared" si="78"/>
        <v>3.4000000000000696E-2</v>
      </c>
      <c r="AU86" s="55">
        <f t="shared" si="79"/>
        <v>0</v>
      </c>
      <c r="AV86" s="55">
        <f ca="1">IF(AV87=0,AVERAGE(AT86:OFFSET(AT86,$AY$3-1,0)),(AV87*($AY$3-1)+AT86)/$AY$3)</f>
        <v>9.207868009991857E-2</v>
      </c>
      <c r="AW86" s="55">
        <f ca="1">IF(AW87=0,AVERAGE(AU86:OFFSET(AU86,$AY$3-1,0)),(AW87*($AY$3-1)+AU86)/$AY$3)</f>
        <v>4.2603410478373682E-2</v>
      </c>
      <c r="AX86" s="55">
        <f t="shared" ca="1" si="80"/>
        <v>2.1612983342415624</v>
      </c>
      <c r="AY86" s="55">
        <f t="shared" ca="1" si="81"/>
        <v>68.367427105233546</v>
      </c>
      <c r="BA86" s="58">
        <f t="shared" ca="1" si="82"/>
        <v>0</v>
      </c>
      <c r="BB86" s="58">
        <f t="shared" ca="1" si="83"/>
        <v>0</v>
      </c>
      <c r="BC86" s="58">
        <f t="shared" ca="1" si="91"/>
        <v>0</v>
      </c>
      <c r="BD86" s="58">
        <f t="shared" ca="1" si="69"/>
        <v>55</v>
      </c>
      <c r="BF86" s="56">
        <f t="shared" ca="1" si="70"/>
        <v>0</v>
      </c>
      <c r="BG86" s="75">
        <f t="shared" ca="1" si="71"/>
        <v>0</v>
      </c>
      <c r="BH86" s="55">
        <f t="shared" ca="1" si="72"/>
        <v>0</v>
      </c>
      <c r="BI86" s="56">
        <f t="shared" ca="1" si="73"/>
        <v>0</v>
      </c>
      <c r="BJ86" s="55">
        <f t="shared" ca="1" si="92"/>
        <v>5214.3838519000574</v>
      </c>
      <c r="BK86" s="76">
        <f t="shared" ca="1" si="84"/>
        <v>0</v>
      </c>
      <c r="BL86" s="55">
        <f ca="1">BJ86-MAX(BJ86:$BJ$258)</f>
        <v>-271.31711173065196</v>
      </c>
      <c r="BM86" s="56">
        <f ca="1">(BJ86-MAX(BJ86:$BJ$258))/MAX(BJ86:$BJ$258)</f>
        <v>-4.9458968603910344E-2</v>
      </c>
      <c r="BN86" s="17"/>
      <c r="BO86" s="55">
        <f t="shared" ca="1" si="85"/>
        <v>7.6577229876722441</v>
      </c>
      <c r="BQ86" s="58">
        <f t="shared" ca="1" si="86"/>
        <v>0</v>
      </c>
      <c r="BR86" s="58">
        <f t="shared" ca="1" si="87"/>
        <v>0</v>
      </c>
      <c r="BS86" s="58">
        <f t="shared" ca="1" si="93"/>
        <v>1</v>
      </c>
      <c r="BT86" s="58">
        <f t="shared" ca="1" si="74"/>
        <v>18</v>
      </c>
      <c r="BV86" s="56">
        <f t="shared" ca="1" si="88"/>
        <v>0</v>
      </c>
      <c r="BW86" s="76">
        <f t="shared" ca="1" si="89"/>
        <v>0</v>
      </c>
      <c r="BX86" s="55">
        <f t="shared" ca="1" si="94"/>
        <v>366.24355547741783</v>
      </c>
      <c r="BY86" s="56">
        <f t="shared" ca="1" si="90"/>
        <v>2.2954361328653139E-3</v>
      </c>
      <c r="BZ86" s="55">
        <f t="shared" ca="1" si="47"/>
        <v>5437.2518246177469</v>
      </c>
      <c r="CA86" s="76">
        <f t="shared" ca="1" si="49"/>
        <v>0</v>
      </c>
      <c r="CB86" s="55">
        <f ca="1">BZ86-MAX($BZ86:BZ$258)</f>
        <v>0</v>
      </c>
      <c r="CC86" s="56">
        <f ca="1">(BZ86-MAX($BZ86:BZ$258))/MAX($BZ86:BZ$258)</f>
        <v>0</v>
      </c>
    </row>
    <row r="87" spans="1:81" s="58" customFormat="1" x14ac:dyDescent="0.25">
      <c r="A87" s="54">
        <v>44488</v>
      </c>
      <c r="B87" s="55">
        <v>14.79</v>
      </c>
      <c r="C87" s="55">
        <v>14.874000000000001</v>
      </c>
      <c r="D87" s="55">
        <v>14.75</v>
      </c>
      <c r="E87" s="55">
        <v>14.811999999999999</v>
      </c>
      <c r="F87" s="56">
        <f t="shared" si="50"/>
        <v>2.0294953321606801E-3</v>
      </c>
      <c r="G87" s="57"/>
      <c r="H87" s="56"/>
      <c r="I87" s="17"/>
      <c r="J87" s="55">
        <f ca="1">AVERAGE(E87:OFFSET(E87,$J$3-1,0))</f>
        <v>14.685599999999999</v>
      </c>
      <c r="K87" s="55">
        <f ca="1">AVERAGE(E87:OFFSET(E87,$K$3-1,0))</f>
        <v>13.910866666666667</v>
      </c>
      <c r="M87" s="58">
        <f t="shared" ca="1" si="51"/>
        <v>0</v>
      </c>
      <c r="N87" s="58">
        <f t="shared" ca="1" si="52"/>
        <v>0</v>
      </c>
      <c r="O87" s="58">
        <f t="shared" ca="1" si="53"/>
        <v>1</v>
      </c>
      <c r="P87" s="58">
        <f t="shared" ca="1" si="54"/>
        <v>16</v>
      </c>
      <c r="R87" s="56">
        <f t="shared" ca="1" si="55"/>
        <v>0</v>
      </c>
      <c r="S87" s="55">
        <f t="shared" ca="1" si="56"/>
        <v>0</v>
      </c>
      <c r="T87" s="55">
        <f t="shared" ca="1" si="57"/>
        <v>363.85953966084099</v>
      </c>
      <c r="U87" s="56">
        <f t="shared" ca="1" si="58"/>
        <v>2.0294953321606801E-3</v>
      </c>
      <c r="V87" s="55">
        <f t="shared" ca="1" si="75"/>
        <v>5389.4875014563759</v>
      </c>
      <c r="W87" s="55">
        <f t="shared" ca="1" si="59"/>
        <v>0</v>
      </c>
      <c r="X87" s="55">
        <f ca="1">V87-MAX(V87:$V$258)</f>
        <v>0</v>
      </c>
      <c r="Y87" s="56">
        <f ca="1">(V87-MAX(V87:$V$258))/MAX(V87:$V$258)</f>
        <v>0</v>
      </c>
      <c r="Z87" s="56"/>
      <c r="AA87" s="17"/>
      <c r="AB87" s="55">
        <f ca="1">E87*(2/($AB$3+1))+IF(AB88=0,AVERAGE(E88:OFFSET(E88,$AB$3-1,0))*(1-(2/($AB$3+1))),AB88*(1-(2/($AB$3+1))))</f>
        <v>14.720765506488782</v>
      </c>
      <c r="AC87" s="59">
        <f ca="1">E87*(2/($AC$3+1))+IF(AC88=0,AVERAGE(E88:OFFSET(E88,$AC$3-1,0))*(1-(2/($AC$3+1))),AC88*(1-(2/($AC$3+1))))</f>
        <v>14.104881564386199</v>
      </c>
      <c r="AE87" s="58">
        <f t="shared" ca="1" si="76"/>
        <v>0</v>
      </c>
      <c r="AF87" s="58">
        <f t="shared" ca="1" si="60"/>
        <v>0</v>
      </c>
      <c r="AG87" s="58">
        <f t="shared" ca="1" si="61"/>
        <v>1</v>
      </c>
      <c r="AH87" s="58">
        <f t="shared" ca="1" si="62"/>
        <v>17</v>
      </c>
      <c r="AJ87" s="56">
        <f t="shared" ca="1" si="63"/>
        <v>0</v>
      </c>
      <c r="AK87" s="55">
        <f t="shared" ca="1" si="64"/>
        <v>0</v>
      </c>
      <c r="AL87" s="55">
        <f t="shared" ca="1" si="65"/>
        <v>363.56064367375717</v>
      </c>
      <c r="AM87" s="56">
        <f t="shared" ca="1" si="66"/>
        <v>2.0294953321606801E-3</v>
      </c>
      <c r="AN87" s="55">
        <f t="shared" ca="1" si="67"/>
        <v>5385.0602540956907</v>
      </c>
      <c r="AO87" s="55">
        <f t="shared" ca="1" si="68"/>
        <v>0</v>
      </c>
      <c r="AP87" s="55">
        <f ca="1">AN87-MAX(AN87:$AN$258)</f>
        <v>-100.64070953501869</v>
      </c>
      <c r="AQ87" s="56">
        <f ca="1">(AN87-MAX(AN87:$AN$258))/MAX(AN87:$AN$258)</f>
        <v>-1.8346007229021407E-2</v>
      </c>
      <c r="AS87" s="55">
        <f t="shared" si="77"/>
        <v>2.9999999999999361E-2</v>
      </c>
      <c r="AT87" s="55">
        <f t="shared" si="78"/>
        <v>2.9999999999999361E-2</v>
      </c>
      <c r="AU87" s="55">
        <f t="shared" si="79"/>
        <v>0</v>
      </c>
      <c r="AV87" s="55">
        <f ca="1">IF(AV88=0,AVERAGE(AT87:OFFSET(AT87,$AY$3-1,0)),(AV88*($AY$3-1)+AT87)/$AY$3)</f>
        <v>9.654627087683533E-2</v>
      </c>
      <c r="AW87" s="55">
        <f ca="1">IF(AW88=0,AVERAGE(AU87:OFFSET(AU87,$AY$3-1,0)),(AW88*($AY$3-1)+AU87)/$AY$3)</f>
        <v>4.588059589978704E-2</v>
      </c>
      <c r="AX87" s="55">
        <f t="shared" ca="1" si="80"/>
        <v>2.1042941789098135</v>
      </c>
      <c r="AY87" s="55">
        <f t="shared" ca="1" si="81"/>
        <v>67.786558155671102</v>
      </c>
      <c r="BA87" s="58">
        <f t="shared" ca="1" si="82"/>
        <v>0</v>
      </c>
      <c r="BB87" s="58">
        <f t="shared" ca="1" si="83"/>
        <v>0</v>
      </c>
      <c r="BC87" s="58">
        <f t="shared" ca="1" si="91"/>
        <v>0</v>
      </c>
      <c r="BD87" s="58">
        <f t="shared" ca="1" si="69"/>
        <v>54</v>
      </c>
      <c r="BF87" s="56">
        <f t="shared" ca="1" si="70"/>
        <v>0</v>
      </c>
      <c r="BG87" s="75">
        <f t="shared" ca="1" si="71"/>
        <v>0</v>
      </c>
      <c r="BH87" s="55">
        <f t="shared" ca="1" si="72"/>
        <v>0</v>
      </c>
      <c r="BI87" s="56">
        <f t="shared" ca="1" si="73"/>
        <v>0</v>
      </c>
      <c r="BJ87" s="55">
        <f t="shared" ca="1" si="92"/>
        <v>5214.3838519000574</v>
      </c>
      <c r="BK87" s="76">
        <f t="shared" ca="1" si="84"/>
        <v>0</v>
      </c>
      <c r="BL87" s="55">
        <f ca="1">BJ87-MAX(BJ87:$BJ$258)</f>
        <v>-271.31711173065196</v>
      </c>
      <c r="BM87" s="56">
        <f ca="1">(BJ87-MAX(BJ87:$BJ$258))/MAX(BJ87:$BJ$258)</f>
        <v>-4.9458968603910344E-2</v>
      </c>
      <c r="BN87" s="17"/>
      <c r="BO87" s="55">
        <f t="shared" ca="1" si="85"/>
        <v>6.5764858252985947</v>
      </c>
      <c r="BQ87" s="58">
        <f t="shared" ca="1" si="86"/>
        <v>0</v>
      </c>
      <c r="BR87" s="58">
        <f t="shared" ca="1" si="87"/>
        <v>0</v>
      </c>
      <c r="BS87" s="58">
        <f t="shared" ca="1" si="93"/>
        <v>1</v>
      </c>
      <c r="BT87" s="58">
        <f t="shared" ca="1" si="74"/>
        <v>17</v>
      </c>
      <c r="BV87" s="56">
        <f t="shared" ca="1" si="88"/>
        <v>0</v>
      </c>
      <c r="BW87" s="76">
        <f t="shared" ca="1" si="89"/>
        <v>0</v>
      </c>
      <c r="BX87" s="55">
        <f t="shared" ca="1" si="94"/>
        <v>366.24355547741783</v>
      </c>
      <c r="BY87" s="56">
        <f t="shared" ca="1" si="90"/>
        <v>2.0294953321606801E-3</v>
      </c>
      <c r="BZ87" s="55">
        <f t="shared" ca="1" si="47"/>
        <v>5424.7995437315139</v>
      </c>
      <c r="CA87" s="76">
        <f t="shared" ca="1" si="49"/>
        <v>0</v>
      </c>
      <c r="CB87" s="55">
        <f ca="1">BZ87-MAX($BZ87:BZ$258)</f>
        <v>-9.2243551843994283</v>
      </c>
      <c r="CC87" s="56">
        <f ca="1">(BZ87-MAX($BZ87:BZ$258))/MAX($BZ87:BZ$258)</f>
        <v>-1.6975183319012795E-3</v>
      </c>
    </row>
    <row r="88" spans="1:81" s="58" customFormat="1" x14ac:dyDescent="0.25">
      <c r="A88" s="54">
        <v>44487</v>
      </c>
      <c r="B88" s="55">
        <v>14.836</v>
      </c>
      <c r="C88" s="55">
        <v>14.922000000000001</v>
      </c>
      <c r="D88" s="55">
        <v>14.762</v>
      </c>
      <c r="E88" s="55">
        <v>14.782</v>
      </c>
      <c r="F88" s="56">
        <f t="shared" si="50"/>
        <v>-9.4620167612868844E-4</v>
      </c>
      <c r="G88" s="57"/>
      <c r="H88" s="56"/>
      <c r="I88" s="17"/>
      <c r="J88" s="55">
        <f ca="1">AVERAGE(E88:OFFSET(E88,$J$3-1,0))</f>
        <v>14.662799999999999</v>
      </c>
      <c r="K88" s="55">
        <f ca="1">AVERAGE(E88:OFFSET(E88,$K$3-1,0))</f>
        <v>13.8682</v>
      </c>
      <c r="M88" s="58">
        <f t="shared" ca="1" si="51"/>
        <v>0</v>
      </c>
      <c r="N88" s="58">
        <f t="shared" ca="1" si="52"/>
        <v>0</v>
      </c>
      <c r="O88" s="58">
        <f t="shared" ca="1" si="53"/>
        <v>1</v>
      </c>
      <c r="P88" s="58">
        <f t="shared" ca="1" si="54"/>
        <v>15</v>
      </c>
      <c r="R88" s="56">
        <f t="shared" ca="1" si="55"/>
        <v>0</v>
      </c>
      <c r="S88" s="55">
        <f t="shared" ca="1" si="56"/>
        <v>0</v>
      </c>
      <c r="T88" s="55">
        <f t="shared" ca="1" si="57"/>
        <v>363.85953966084099</v>
      </c>
      <c r="U88" s="56">
        <f t="shared" ca="1" si="58"/>
        <v>-9.4620167612868844E-4</v>
      </c>
      <c r="V88" s="55">
        <f t="shared" ca="1" si="75"/>
        <v>5378.5717152665511</v>
      </c>
      <c r="W88" s="55">
        <f t="shared" ca="1" si="59"/>
        <v>0</v>
      </c>
      <c r="X88" s="55">
        <f ca="1">V88-MAX(V88:$V$258)</f>
        <v>-5.0940335552513716</v>
      </c>
      <c r="Y88" s="56">
        <f ca="1">(V88-MAX(V88:$V$258))/MAX(V88:$V$258)</f>
        <v>-9.4620167612860886E-4</v>
      </c>
      <c r="Z88" s="56"/>
      <c r="AA88" s="17"/>
      <c r="AB88" s="55">
        <f ca="1">E88*(2/($AB$3+1))+IF(AB89=0,AVERAGE(E89:OFFSET(E89,$AB$3-1,0))*(1-(2/($AB$3+1))),AB89*(1-(2/($AB$3+1))))</f>
        <v>14.675148259733172</v>
      </c>
      <c r="AC88" s="59">
        <f ca="1">E88*(2/($AC$3+1))+IF(AC89=0,AVERAGE(E89:OFFSET(E89,$AC$3-1,0))*(1-(2/($AC$3+1))),AC89*(1-(2/($AC$3+1))))</f>
        <v>14.056114775723177</v>
      </c>
      <c r="AE88" s="58">
        <f t="shared" ca="1" si="76"/>
        <v>0</v>
      </c>
      <c r="AF88" s="58">
        <f t="shared" ca="1" si="60"/>
        <v>0</v>
      </c>
      <c r="AG88" s="58">
        <f t="shared" ca="1" si="61"/>
        <v>1</v>
      </c>
      <c r="AH88" s="58">
        <f t="shared" ca="1" si="62"/>
        <v>16</v>
      </c>
      <c r="AJ88" s="56">
        <f t="shared" ca="1" si="63"/>
        <v>0</v>
      </c>
      <c r="AK88" s="55">
        <f t="shared" ca="1" si="64"/>
        <v>0</v>
      </c>
      <c r="AL88" s="55">
        <f t="shared" ca="1" si="65"/>
        <v>363.56064367375717</v>
      </c>
      <c r="AM88" s="56">
        <f t="shared" ca="1" si="66"/>
        <v>-9.4620167612868844E-4</v>
      </c>
      <c r="AN88" s="55">
        <f t="shared" ca="1" si="67"/>
        <v>5374.1534347854786</v>
      </c>
      <c r="AO88" s="55">
        <f t="shared" ca="1" si="68"/>
        <v>0</v>
      </c>
      <c r="AP88" s="55">
        <f ca="1">AN88-MAX(AN88:$AN$258)</f>
        <v>-111.54752884523077</v>
      </c>
      <c r="AQ88" s="56">
        <f ca="1">(AN88-MAX(AN88:$AN$258))/MAX(AN88:$AN$258)</f>
        <v>-2.0334234327531241E-2</v>
      </c>
      <c r="AS88" s="55">
        <f t="shared" si="77"/>
        <v>-1.3999999999999346E-2</v>
      </c>
      <c r="AT88" s="55">
        <f t="shared" si="78"/>
        <v>0</v>
      </c>
      <c r="AU88" s="55">
        <f t="shared" si="79"/>
        <v>1.3999999999999346E-2</v>
      </c>
      <c r="AV88" s="55">
        <f ca="1">IF(AV89=0,AVERAGE(AT88:OFFSET(AT88,$AY$3-1,0)),(AV89*($AY$3-1)+AT88)/$AY$3)</f>
        <v>0.10166521479043811</v>
      </c>
      <c r="AW88" s="55">
        <f ca="1">IF(AW89=0,AVERAGE(AU88:OFFSET(AU88,$AY$3-1,0)),(AW89*($AY$3-1)+AU88)/$AY$3)</f>
        <v>4.9409872507462968E-2</v>
      </c>
      <c r="AX88" s="55">
        <f t="shared" ca="1" si="80"/>
        <v>2.0575890936590131</v>
      </c>
      <c r="AY88" s="55">
        <f t="shared" ca="1" si="81"/>
        <v>67.294493492475766</v>
      </c>
      <c r="BA88" s="58">
        <f t="shared" ca="1" si="82"/>
        <v>0</v>
      </c>
      <c r="BB88" s="58">
        <f t="shared" ca="1" si="83"/>
        <v>0</v>
      </c>
      <c r="BC88" s="58">
        <f t="shared" ca="1" si="91"/>
        <v>0</v>
      </c>
      <c r="BD88" s="58">
        <f t="shared" ca="1" si="69"/>
        <v>53</v>
      </c>
      <c r="BF88" s="56">
        <f t="shared" ca="1" si="70"/>
        <v>0</v>
      </c>
      <c r="BG88" s="75">
        <f t="shared" ca="1" si="71"/>
        <v>0</v>
      </c>
      <c r="BH88" s="55">
        <f t="shared" ca="1" si="72"/>
        <v>0</v>
      </c>
      <c r="BI88" s="56">
        <f t="shared" ca="1" si="73"/>
        <v>0</v>
      </c>
      <c r="BJ88" s="55">
        <f t="shared" ca="1" si="92"/>
        <v>5214.3838519000574</v>
      </c>
      <c r="BK88" s="76">
        <f t="shared" ca="1" si="84"/>
        <v>0</v>
      </c>
      <c r="BL88" s="55">
        <f ca="1">BJ88-MAX(BJ88:$BJ$258)</f>
        <v>-271.31711173065196</v>
      </c>
      <c r="BM88" s="56">
        <f ca="1">(BJ88-MAX(BJ88:$BJ$258))/MAX(BJ88:$BJ$258)</f>
        <v>-4.9458968603910344E-2</v>
      </c>
      <c r="BN88" s="17"/>
      <c r="BO88" s="55">
        <f t="shared" ca="1" si="85"/>
        <v>5.7973089035213254</v>
      </c>
      <c r="BQ88" s="58">
        <f t="shared" ca="1" si="86"/>
        <v>0</v>
      </c>
      <c r="BR88" s="58">
        <f t="shared" ca="1" si="87"/>
        <v>0</v>
      </c>
      <c r="BS88" s="58">
        <f t="shared" ca="1" si="93"/>
        <v>1</v>
      </c>
      <c r="BT88" s="58">
        <f t="shared" ca="1" si="74"/>
        <v>16</v>
      </c>
      <c r="BV88" s="56">
        <f t="shared" ca="1" si="88"/>
        <v>0</v>
      </c>
      <c r="BW88" s="76">
        <f t="shared" ca="1" si="89"/>
        <v>0</v>
      </c>
      <c r="BX88" s="55">
        <f t="shared" ca="1" si="94"/>
        <v>366.24355547741783</v>
      </c>
      <c r="BY88" s="56">
        <f t="shared" ca="1" si="90"/>
        <v>-9.4620167612868844E-4</v>
      </c>
      <c r="BZ88" s="55">
        <f t="shared" ca="1" si="47"/>
        <v>5413.8122370671917</v>
      </c>
      <c r="CA88" s="76">
        <f t="shared" ca="1" si="49"/>
        <v>0</v>
      </c>
      <c r="CB88" s="55">
        <f ca="1">BZ88-MAX($BZ88:BZ$258)</f>
        <v>-20.211661848721633</v>
      </c>
      <c r="CC88" s="56">
        <f ca="1">(BZ88-MAX($BZ88:BZ$258))/MAX($BZ88:BZ$258)</f>
        <v>-3.7194650271512157E-3</v>
      </c>
    </row>
    <row r="89" spans="1:81" s="58" customFormat="1" x14ac:dyDescent="0.25">
      <c r="A89" s="54">
        <v>44484</v>
      </c>
      <c r="B89" s="55">
        <v>14.728</v>
      </c>
      <c r="C89" s="55">
        <v>14.888</v>
      </c>
      <c r="D89" s="55">
        <v>14.722</v>
      </c>
      <c r="E89" s="55">
        <v>14.795999999999999</v>
      </c>
      <c r="F89" s="56">
        <f t="shared" si="50"/>
        <v>1.3563501849568338E-2</v>
      </c>
      <c r="G89" s="57"/>
      <c r="H89" s="56"/>
      <c r="I89" s="17"/>
      <c r="J89" s="55">
        <f ca="1">AVERAGE(E89:OFFSET(E89,$J$3-1,0))</f>
        <v>14.6416</v>
      </c>
      <c r="K89" s="55">
        <f ca="1">AVERAGE(E89:OFFSET(E89,$K$3-1,0))</f>
        <v>13.827866666666669</v>
      </c>
      <c r="M89" s="58">
        <f t="shared" ca="1" si="51"/>
        <v>0</v>
      </c>
      <c r="N89" s="58">
        <f t="shared" ca="1" si="52"/>
        <v>0</v>
      </c>
      <c r="O89" s="58">
        <f t="shared" ca="1" si="53"/>
        <v>1</v>
      </c>
      <c r="P89" s="58">
        <f t="shared" ca="1" si="54"/>
        <v>14</v>
      </c>
      <c r="R89" s="56">
        <f t="shared" ca="1" si="55"/>
        <v>0</v>
      </c>
      <c r="S89" s="55">
        <f t="shared" ca="1" si="56"/>
        <v>0</v>
      </c>
      <c r="T89" s="55">
        <f t="shared" ca="1" si="57"/>
        <v>363.85953966084099</v>
      </c>
      <c r="U89" s="56">
        <f t="shared" ca="1" si="58"/>
        <v>1.3563501849568338E-2</v>
      </c>
      <c r="V89" s="55">
        <f t="shared" ca="1" si="75"/>
        <v>5383.6657488218025</v>
      </c>
      <c r="W89" s="55">
        <f t="shared" ca="1" si="59"/>
        <v>0</v>
      </c>
      <c r="X89" s="55">
        <f ca="1">V89-MAX(V89:$V$258)</f>
        <v>0</v>
      </c>
      <c r="Y89" s="56">
        <f ca="1">(V89-MAX(V89:$V$258))/MAX(V89:$V$258)</f>
        <v>0</v>
      </c>
      <c r="Z89" s="56"/>
      <c r="AA89" s="17"/>
      <c r="AB89" s="55">
        <f ca="1">E89*(2/($AB$3+1))+IF(AB90=0,AVERAGE(E90:OFFSET(E90,$AB$3-1,0))*(1-(2/($AB$3+1))),AB90*(1-(2/($AB$3+1))))</f>
        <v>14.621722389599757</v>
      </c>
      <c r="AC89" s="59">
        <f ca="1">E89*(2/($AC$3+1))+IF(AC90=0,AVERAGE(E90:OFFSET(E90,$AC$3-1,0))*(1-(2/($AC$3+1))),AC90*(1-(2/($AC$3+1))))</f>
        <v>14.006053725773052</v>
      </c>
      <c r="AE89" s="58">
        <f t="shared" ca="1" si="76"/>
        <v>0</v>
      </c>
      <c r="AF89" s="58">
        <f t="shared" ca="1" si="60"/>
        <v>0</v>
      </c>
      <c r="AG89" s="58">
        <f t="shared" ca="1" si="61"/>
        <v>1</v>
      </c>
      <c r="AH89" s="58">
        <f t="shared" ca="1" si="62"/>
        <v>15</v>
      </c>
      <c r="AJ89" s="56">
        <f t="shared" ca="1" si="63"/>
        <v>0</v>
      </c>
      <c r="AK89" s="55">
        <f t="shared" ca="1" si="64"/>
        <v>0</v>
      </c>
      <c r="AL89" s="55">
        <f t="shared" ca="1" si="65"/>
        <v>363.56064367375717</v>
      </c>
      <c r="AM89" s="56">
        <f t="shared" ca="1" si="66"/>
        <v>1.3563501849568338E-2</v>
      </c>
      <c r="AN89" s="55">
        <f t="shared" ca="1" si="67"/>
        <v>5379.2432837969109</v>
      </c>
      <c r="AO89" s="55">
        <f t="shared" ca="1" si="68"/>
        <v>0</v>
      </c>
      <c r="AP89" s="55">
        <f ca="1">AN89-MAX(AN89:$AN$258)</f>
        <v>-106.45767983379847</v>
      </c>
      <c r="AQ89" s="56">
        <f ca="1">(AN89-MAX(AN89:$AN$258))/MAX(AN89:$AN$258)</f>
        <v>-1.9406395014893319E-2</v>
      </c>
      <c r="AS89" s="55">
        <f t="shared" si="77"/>
        <v>0.19799999999999862</v>
      </c>
      <c r="AT89" s="55">
        <f t="shared" si="78"/>
        <v>0.19799999999999862</v>
      </c>
      <c r="AU89" s="55">
        <f t="shared" si="79"/>
        <v>0</v>
      </c>
      <c r="AV89" s="55">
        <f ca="1">IF(AV90=0,AVERAGE(AT89:OFFSET(AT89,$AY$3-1,0)),(AV90*($AY$3-1)+AT89)/$AY$3)</f>
        <v>0.10948561592816412</v>
      </c>
      <c r="AW89" s="55">
        <f ca="1">IF(AW90=0,AVERAGE(AU89:OFFSET(AU89,$AY$3-1,0)),(AW90*($AY$3-1)+AU89)/$AY$3)</f>
        <v>5.2133708854190934E-2</v>
      </c>
      <c r="AX89" s="55">
        <f t="shared" ca="1" si="80"/>
        <v>2.1000925952607106</v>
      </c>
      <c r="AY89" s="55">
        <f t="shared" ca="1" si="81"/>
        <v>67.742898985380066</v>
      </c>
      <c r="BA89" s="58">
        <f t="shared" ca="1" si="82"/>
        <v>0</v>
      </c>
      <c r="BB89" s="58">
        <f t="shared" ca="1" si="83"/>
        <v>0</v>
      </c>
      <c r="BC89" s="58">
        <f t="shared" ca="1" si="91"/>
        <v>0</v>
      </c>
      <c r="BD89" s="58">
        <f t="shared" ca="1" si="69"/>
        <v>52</v>
      </c>
      <c r="BF89" s="56">
        <f t="shared" ca="1" si="70"/>
        <v>0</v>
      </c>
      <c r="BG89" s="75">
        <f t="shared" ca="1" si="71"/>
        <v>0</v>
      </c>
      <c r="BH89" s="55">
        <f t="shared" ca="1" si="72"/>
        <v>0</v>
      </c>
      <c r="BI89" s="56">
        <f t="shared" ca="1" si="73"/>
        <v>0</v>
      </c>
      <c r="BJ89" s="55">
        <f t="shared" ca="1" si="92"/>
        <v>5214.3838519000574</v>
      </c>
      <c r="BK89" s="76">
        <f t="shared" ca="1" si="84"/>
        <v>0</v>
      </c>
      <c r="BL89" s="55">
        <f ca="1">BJ89-MAX(BJ89:$BJ$258)</f>
        <v>-271.31711173065196</v>
      </c>
      <c r="BM89" s="56">
        <f ca="1">(BJ89-MAX(BJ89:$BJ$258))/MAX(BJ89:$BJ$258)</f>
        <v>-4.9458968603910344E-2</v>
      </c>
      <c r="BN89" s="17"/>
      <c r="BO89" s="55">
        <f t="shared" ca="1" si="85"/>
        <v>6.2167982770997776</v>
      </c>
      <c r="BQ89" s="58">
        <f t="shared" ca="1" si="86"/>
        <v>0</v>
      </c>
      <c r="BR89" s="58">
        <f t="shared" ca="1" si="87"/>
        <v>0</v>
      </c>
      <c r="BS89" s="58">
        <f t="shared" ca="1" si="93"/>
        <v>1</v>
      </c>
      <c r="BT89" s="58">
        <f t="shared" ca="1" si="74"/>
        <v>15</v>
      </c>
      <c r="BV89" s="56">
        <f t="shared" ca="1" si="88"/>
        <v>0</v>
      </c>
      <c r="BW89" s="76">
        <f t="shared" ca="1" si="89"/>
        <v>0</v>
      </c>
      <c r="BX89" s="55">
        <f t="shared" ca="1" si="94"/>
        <v>366.24355547741783</v>
      </c>
      <c r="BY89" s="56">
        <f t="shared" ca="1" si="90"/>
        <v>1.3563501849568338E-2</v>
      </c>
      <c r="BZ89" s="55">
        <f t="shared" ref="BZ89:BZ152" ca="1" si="95">BZ90*(1+BY89)</f>
        <v>5418.9396468438754</v>
      </c>
      <c r="CA89" s="76">
        <f t="shared" ca="1" si="49"/>
        <v>0</v>
      </c>
      <c r="CB89" s="55">
        <f ca="1">BZ89-MAX($BZ89:BZ$258)</f>
        <v>-15.084252072037998</v>
      </c>
      <c r="CC89" s="56">
        <f ca="1">(BZ89-MAX($BZ89:BZ$258))/MAX($BZ89:BZ$258)</f>
        <v>-2.7758899027012568E-3</v>
      </c>
    </row>
    <row r="90" spans="1:81" s="58" customFormat="1" x14ac:dyDescent="0.25">
      <c r="A90" s="54">
        <v>44483</v>
      </c>
      <c r="B90" s="55">
        <v>14.558</v>
      </c>
      <c r="C90" s="55">
        <v>14.686</v>
      </c>
      <c r="D90" s="55">
        <v>14.528</v>
      </c>
      <c r="E90" s="55">
        <v>14.598000000000001</v>
      </c>
      <c r="F90" s="56">
        <f t="shared" si="50"/>
        <v>1.0941828254847685E-2</v>
      </c>
      <c r="G90" s="57"/>
      <c r="H90" s="56"/>
      <c r="I90" s="17"/>
      <c r="J90" s="55">
        <f ca="1">AVERAGE(E90:OFFSET(E90,$J$3-1,0))</f>
        <v>14.596</v>
      </c>
      <c r="K90" s="55">
        <f ca="1">AVERAGE(E90:OFFSET(E90,$K$3-1,0))</f>
        <v>13.783466666666669</v>
      </c>
      <c r="M90" s="58">
        <f t="shared" ca="1" si="51"/>
        <v>0</v>
      </c>
      <c r="N90" s="58">
        <f t="shared" ca="1" si="52"/>
        <v>0</v>
      </c>
      <c r="O90" s="58">
        <f t="shared" ca="1" si="53"/>
        <v>1</v>
      </c>
      <c r="P90" s="58">
        <f t="shared" ca="1" si="54"/>
        <v>13</v>
      </c>
      <c r="R90" s="56">
        <f t="shared" ca="1" si="55"/>
        <v>0</v>
      </c>
      <c r="S90" s="55">
        <f t="shared" ca="1" si="56"/>
        <v>0</v>
      </c>
      <c r="T90" s="55">
        <f t="shared" ca="1" si="57"/>
        <v>363.85953966084099</v>
      </c>
      <c r="U90" s="56">
        <f t="shared" ca="1" si="58"/>
        <v>1.0941828254847685E-2</v>
      </c>
      <c r="V90" s="55">
        <f t="shared" ca="1" si="75"/>
        <v>5311.6215599689567</v>
      </c>
      <c r="W90" s="55">
        <f t="shared" ca="1" si="59"/>
        <v>0</v>
      </c>
      <c r="X90" s="55">
        <f ca="1">V90-MAX(V90:$V$258)</f>
        <v>-36.385953966084344</v>
      </c>
      <c r="Y90" s="56">
        <f ca="1">(V90-MAX(V90:$V$258))/MAX(V90:$V$258)</f>
        <v>-6.8036467546605433E-3</v>
      </c>
      <c r="Z90" s="56"/>
      <c r="AA90" s="17"/>
      <c r="AB90" s="55">
        <f ca="1">E90*(2/($AB$3+1))+IF(AB91=0,AVERAGE(E91:OFFSET(E91,$AB$3-1,0))*(1-(2/($AB$3+1))),AB91*(1-(2/($AB$3+1))))</f>
        <v>14.534583584399632</v>
      </c>
      <c r="AC90" s="59">
        <f ca="1">E90*(2/($AC$3+1))+IF(AC91=0,AVERAGE(E91:OFFSET(E91,$AC$3-1,0))*(1-(2/($AC$3+1))),AC91*(1-(2/($AC$3+1))))</f>
        <v>13.95157467237809</v>
      </c>
      <c r="AE90" s="58">
        <f t="shared" ca="1" si="76"/>
        <v>0</v>
      </c>
      <c r="AF90" s="58">
        <f t="shared" ca="1" si="60"/>
        <v>0</v>
      </c>
      <c r="AG90" s="58">
        <f t="shared" ca="1" si="61"/>
        <v>1</v>
      </c>
      <c r="AH90" s="58">
        <f t="shared" ca="1" si="62"/>
        <v>14</v>
      </c>
      <c r="AJ90" s="56">
        <f t="shared" ca="1" si="63"/>
        <v>0</v>
      </c>
      <c r="AK90" s="55">
        <f t="shared" ca="1" si="64"/>
        <v>0</v>
      </c>
      <c r="AL90" s="55">
        <f t="shared" ca="1" si="65"/>
        <v>363.56064367375717</v>
      </c>
      <c r="AM90" s="56">
        <f t="shared" ca="1" si="66"/>
        <v>1.0941828254847685E-2</v>
      </c>
      <c r="AN90" s="55">
        <f t="shared" ca="1" si="67"/>
        <v>5307.2582763495075</v>
      </c>
      <c r="AO90" s="55">
        <f t="shared" ca="1" si="68"/>
        <v>0</v>
      </c>
      <c r="AP90" s="55">
        <f ca="1">AN90-MAX(AN90:$AN$258)</f>
        <v>-178.44268728120187</v>
      </c>
      <c r="AQ90" s="56">
        <f ca="1">(AN90-MAX(AN90:$AN$258))/MAX(AN90:$AN$258)</f>
        <v>-3.2528693865058883E-2</v>
      </c>
      <c r="AS90" s="55">
        <f t="shared" si="77"/>
        <v>0.15800000000000125</v>
      </c>
      <c r="AT90" s="55">
        <f t="shared" si="78"/>
        <v>0.15800000000000125</v>
      </c>
      <c r="AU90" s="55">
        <f t="shared" si="79"/>
        <v>0</v>
      </c>
      <c r="AV90" s="55">
        <f ca="1">IF(AV91=0,AVERAGE(AT90:OFFSET(AT90,$AY$3-1,0)),(AV91*($AY$3-1)+AT90)/$AY$3)</f>
        <v>0.10267681715340764</v>
      </c>
      <c r="AW90" s="55">
        <f ca="1">IF(AW91=0,AVERAGE(AU90:OFFSET(AU90,$AY$3-1,0)),(AW91*($AY$3-1)+AU90)/$AY$3)</f>
        <v>5.6143994150667155E-2</v>
      </c>
      <c r="AX90" s="55">
        <f t="shared" ca="1" si="80"/>
        <v>1.8288121233032641</v>
      </c>
      <c r="AY90" s="55">
        <f t="shared" ca="1" si="81"/>
        <v>64.649472767661962</v>
      </c>
      <c r="BA90" s="58">
        <f t="shared" ca="1" si="82"/>
        <v>0</v>
      </c>
      <c r="BB90" s="58">
        <f t="shared" ca="1" si="83"/>
        <v>0</v>
      </c>
      <c r="BC90" s="58">
        <f t="shared" ca="1" si="91"/>
        <v>0</v>
      </c>
      <c r="BD90" s="58">
        <f t="shared" ca="1" si="69"/>
        <v>51</v>
      </c>
      <c r="BF90" s="56">
        <f t="shared" ca="1" si="70"/>
        <v>0</v>
      </c>
      <c r="BG90" s="75">
        <f t="shared" ca="1" si="71"/>
        <v>0</v>
      </c>
      <c r="BH90" s="55">
        <f t="shared" ca="1" si="72"/>
        <v>0</v>
      </c>
      <c r="BI90" s="56">
        <f t="shared" ca="1" si="73"/>
        <v>0</v>
      </c>
      <c r="BJ90" s="55">
        <f t="shared" ca="1" si="92"/>
        <v>5214.3838519000574</v>
      </c>
      <c r="BK90" s="76">
        <f t="shared" ca="1" si="84"/>
        <v>0</v>
      </c>
      <c r="BL90" s="55">
        <f ca="1">BJ90-MAX(BJ90:$BJ$258)</f>
        <v>-271.31711173065196</v>
      </c>
      <c r="BM90" s="56">
        <f ca="1">(BJ90-MAX(BJ90:$BJ$258))/MAX(BJ90:$BJ$258)</f>
        <v>-4.9458968603910344E-2</v>
      </c>
      <c r="BN90" s="17"/>
      <c r="BO90" s="55">
        <f t="shared" ca="1" si="85"/>
        <v>6.2600087348959166</v>
      </c>
      <c r="BQ90" s="58">
        <f t="shared" ca="1" si="86"/>
        <v>0</v>
      </c>
      <c r="BR90" s="58">
        <f t="shared" ca="1" si="87"/>
        <v>0</v>
      </c>
      <c r="BS90" s="58">
        <f t="shared" ca="1" si="93"/>
        <v>1</v>
      </c>
      <c r="BT90" s="58">
        <f t="shared" ca="1" si="74"/>
        <v>14</v>
      </c>
      <c r="BV90" s="56">
        <f t="shared" ca="1" si="88"/>
        <v>0</v>
      </c>
      <c r="BW90" s="76">
        <f t="shared" ca="1" si="89"/>
        <v>0</v>
      </c>
      <c r="BX90" s="55">
        <f t="shared" ca="1" si="94"/>
        <v>366.24355547741783</v>
      </c>
      <c r="BY90" s="56">
        <f t="shared" ca="1" si="90"/>
        <v>1.0941828254847685E-2</v>
      </c>
      <c r="BZ90" s="55">
        <f t="shared" ca="1" si="95"/>
        <v>5346.4234228593468</v>
      </c>
      <c r="CA90" s="76">
        <f t="shared" ca="1" si="49"/>
        <v>0</v>
      </c>
      <c r="CB90" s="55">
        <f ca="1">BZ90-MAX($BZ90:BZ$258)</f>
        <v>-87.600476056566549</v>
      </c>
      <c r="CC90" s="56">
        <f ca="1">(BZ90-MAX($BZ90:BZ$258))/MAX($BZ90:BZ$258)</f>
        <v>-1.6120738091351203E-2</v>
      </c>
    </row>
    <row r="91" spans="1:81" s="58" customFormat="1" x14ac:dyDescent="0.25">
      <c r="A91" s="54">
        <v>44482</v>
      </c>
      <c r="B91" s="55">
        <v>14.672000000000001</v>
      </c>
      <c r="C91" s="55">
        <v>14.676</v>
      </c>
      <c r="D91" s="55">
        <v>14.394</v>
      </c>
      <c r="E91" s="55">
        <v>14.44</v>
      </c>
      <c r="F91" s="56">
        <f t="shared" si="50"/>
        <v>-1.7553408627024147E-2</v>
      </c>
      <c r="G91" s="57"/>
      <c r="H91" s="56"/>
      <c r="I91" s="17"/>
      <c r="J91" s="55">
        <f ca="1">AVERAGE(E91:OFFSET(E91,$J$3-1,0))</f>
        <v>14.5832</v>
      </c>
      <c r="K91" s="55">
        <f ca="1">AVERAGE(E91:OFFSET(E91,$K$3-1,0))</f>
        <v>13.748600000000003</v>
      </c>
      <c r="M91" s="58">
        <f t="shared" ca="1" si="51"/>
        <v>0</v>
      </c>
      <c r="N91" s="58">
        <f t="shared" ca="1" si="52"/>
        <v>0</v>
      </c>
      <c r="O91" s="58">
        <f t="shared" ca="1" si="53"/>
        <v>1</v>
      </c>
      <c r="P91" s="58">
        <f t="shared" ca="1" si="54"/>
        <v>12</v>
      </c>
      <c r="R91" s="56">
        <f t="shared" ca="1" si="55"/>
        <v>0</v>
      </c>
      <c r="S91" s="55">
        <f t="shared" ca="1" si="56"/>
        <v>0</v>
      </c>
      <c r="T91" s="55">
        <f t="shared" ca="1" si="57"/>
        <v>363.85953966084099</v>
      </c>
      <c r="U91" s="56">
        <f t="shared" ca="1" si="58"/>
        <v>-1.7553408627024147E-2</v>
      </c>
      <c r="V91" s="55">
        <f t="shared" ca="1" si="75"/>
        <v>5254.131752702544</v>
      </c>
      <c r="W91" s="55">
        <f t="shared" ca="1" si="59"/>
        <v>0</v>
      </c>
      <c r="X91" s="55">
        <f ca="1">V91-MAX(V91:$V$258)</f>
        <v>-93.875761232497098</v>
      </c>
      <c r="Y91" s="56">
        <f ca="1">(V91-MAX(V91:$V$258))/MAX(V91:$V$258)</f>
        <v>-1.7553408627024106E-2</v>
      </c>
      <c r="Z91" s="56"/>
      <c r="AA91" s="17"/>
      <c r="AB91" s="55">
        <f ca="1">E91*(2/($AB$3+1))+IF(AB92=0,AVERAGE(E92:OFFSET(E92,$AB$3-1,0))*(1-(2/($AB$3+1))),AB92*(1-(2/($AB$3+1))))</f>
        <v>14.502875376599446</v>
      </c>
      <c r="AC91" s="59">
        <f ca="1">E91*(2/($AC$3+1))+IF(AC92=0,AVERAGE(E92:OFFSET(E92,$AC$3-1,0))*(1-(2/($AC$3+1))),AC92*(1-(2/($AC$3+1))))</f>
        <v>13.906993615300717</v>
      </c>
      <c r="AE91" s="58">
        <f t="shared" ca="1" si="76"/>
        <v>0</v>
      </c>
      <c r="AF91" s="58">
        <f t="shared" ca="1" si="60"/>
        <v>0</v>
      </c>
      <c r="AG91" s="58">
        <f t="shared" ca="1" si="61"/>
        <v>1</v>
      </c>
      <c r="AH91" s="58">
        <f t="shared" ca="1" si="62"/>
        <v>13</v>
      </c>
      <c r="AJ91" s="56">
        <f t="shared" ca="1" si="63"/>
        <v>0</v>
      </c>
      <c r="AK91" s="55">
        <f t="shared" ca="1" si="64"/>
        <v>0</v>
      </c>
      <c r="AL91" s="55">
        <f t="shared" ca="1" si="65"/>
        <v>363.56064367375717</v>
      </c>
      <c r="AM91" s="56">
        <f t="shared" ca="1" si="66"/>
        <v>-1.7553408627024147E-2</v>
      </c>
      <c r="AN91" s="55">
        <f t="shared" ca="1" si="67"/>
        <v>5249.8156946490535</v>
      </c>
      <c r="AO91" s="55">
        <f t="shared" ca="1" si="68"/>
        <v>0</v>
      </c>
      <c r="AP91" s="55">
        <f ca="1">AN91-MAX(AN91:$AN$258)</f>
        <v>-235.88526898165583</v>
      </c>
      <c r="AQ91" s="56">
        <f ca="1">(AN91-MAX(AN91:$AN$258))/MAX(AN91:$AN$258)</f>
        <v>-4.3000023250544674E-2</v>
      </c>
      <c r="AS91" s="55">
        <f t="shared" si="77"/>
        <v>-0.2580000000000009</v>
      </c>
      <c r="AT91" s="55">
        <f t="shared" si="78"/>
        <v>0</v>
      </c>
      <c r="AU91" s="55">
        <f t="shared" si="79"/>
        <v>0.2580000000000009</v>
      </c>
      <c r="AV91" s="55">
        <f ca="1">IF(AV92=0,AVERAGE(AT91:OFFSET(AT91,$AY$3-1,0)),(AV92*($AY$3-1)+AT91)/$AY$3)</f>
        <v>9.8421187703669671E-2</v>
      </c>
      <c r="AW91" s="55">
        <f ca="1">IF(AW92=0,AVERAGE(AU91:OFFSET(AU91,$AY$3-1,0)),(AW92*($AY$3-1)+AU91)/$AY$3)</f>
        <v>6.0462762931487703E-2</v>
      </c>
      <c r="AX91" s="55">
        <f t="shared" ca="1" si="80"/>
        <v>1.6277983825382554</v>
      </c>
      <c r="AY91" s="55">
        <f t="shared" ca="1" si="81"/>
        <v>61.945330104280103</v>
      </c>
      <c r="BA91" s="58">
        <f t="shared" ca="1" si="82"/>
        <v>0</v>
      </c>
      <c r="BB91" s="58">
        <f t="shared" ca="1" si="83"/>
        <v>0</v>
      </c>
      <c r="BC91" s="58">
        <f t="shared" ca="1" si="91"/>
        <v>0</v>
      </c>
      <c r="BD91" s="58">
        <f t="shared" ca="1" si="69"/>
        <v>50</v>
      </c>
      <c r="BF91" s="56">
        <f t="shared" ca="1" si="70"/>
        <v>0</v>
      </c>
      <c r="BG91" s="75">
        <f t="shared" ca="1" si="71"/>
        <v>0</v>
      </c>
      <c r="BH91" s="55">
        <f t="shared" ca="1" si="72"/>
        <v>0</v>
      </c>
      <c r="BI91" s="56">
        <f t="shared" ca="1" si="73"/>
        <v>0</v>
      </c>
      <c r="BJ91" s="55">
        <f t="shared" ca="1" si="92"/>
        <v>5214.3838519000574</v>
      </c>
      <c r="BK91" s="76">
        <f t="shared" ca="1" si="84"/>
        <v>0</v>
      </c>
      <c r="BL91" s="55">
        <f ca="1">BJ91-MAX(BJ91:$BJ$258)</f>
        <v>-271.31711173065196</v>
      </c>
      <c r="BM91" s="56">
        <f ca="1">(BJ91-MAX(BJ91:$BJ$258))/MAX(BJ91:$BJ$258)</f>
        <v>-4.9458968603910344E-2</v>
      </c>
      <c r="BN91" s="17"/>
      <c r="BO91" s="55">
        <f t="shared" ca="1" si="85"/>
        <v>3.4235782839134865</v>
      </c>
      <c r="BQ91" s="58">
        <f t="shared" ca="1" si="86"/>
        <v>0</v>
      </c>
      <c r="BR91" s="58">
        <f t="shared" ca="1" si="87"/>
        <v>0</v>
      </c>
      <c r="BS91" s="58">
        <f t="shared" ca="1" si="93"/>
        <v>1</v>
      </c>
      <c r="BT91" s="58">
        <f t="shared" ca="1" si="74"/>
        <v>13</v>
      </c>
      <c r="BV91" s="56">
        <f t="shared" ca="1" si="88"/>
        <v>0</v>
      </c>
      <c r="BW91" s="76">
        <f t="shared" ca="1" si="89"/>
        <v>0</v>
      </c>
      <c r="BX91" s="55">
        <f t="shared" ca="1" si="94"/>
        <v>366.24355547741783</v>
      </c>
      <c r="BY91" s="56">
        <f t="shared" ca="1" si="90"/>
        <v>-1.7553408627024147E-2</v>
      </c>
      <c r="BZ91" s="55">
        <f t="shared" ca="1" si="95"/>
        <v>5288.5569410939142</v>
      </c>
      <c r="CA91" s="76">
        <f t="shared" ca="1" si="49"/>
        <v>0</v>
      </c>
      <c r="CB91" s="55">
        <f ca="1">BZ91-MAX($BZ91:BZ$258)</f>
        <v>-145.46695782199913</v>
      </c>
      <c r="CC91" s="56">
        <f ca="1">(BZ91-MAX($BZ91:BZ$258))/MAX($BZ91:BZ$258)</f>
        <v>-2.6769657353001294E-2</v>
      </c>
    </row>
    <row r="92" spans="1:81" s="58" customFormat="1" x14ac:dyDescent="0.25">
      <c r="A92" s="54">
        <v>44481</v>
      </c>
      <c r="B92" s="55">
        <v>14.45</v>
      </c>
      <c r="C92" s="55">
        <v>14.698</v>
      </c>
      <c r="D92" s="55">
        <v>14.438000000000001</v>
      </c>
      <c r="E92" s="55">
        <v>14.698</v>
      </c>
      <c r="F92" s="56">
        <f t="shared" si="50"/>
        <v>1.4990460615971202E-3</v>
      </c>
      <c r="G92" s="57"/>
      <c r="H92" s="56"/>
      <c r="I92" s="17"/>
      <c r="J92" s="55">
        <f ca="1">AVERAGE(E92:OFFSET(E92,$J$3-1,0))</f>
        <v>14.547599999999999</v>
      </c>
      <c r="K92" s="55">
        <f ca="1">AVERAGE(E92:OFFSET(E92,$K$3-1,0))</f>
        <v>13.718600000000004</v>
      </c>
      <c r="M92" s="58">
        <f t="shared" ca="1" si="51"/>
        <v>0</v>
      </c>
      <c r="N92" s="58">
        <f t="shared" ca="1" si="52"/>
        <v>0</v>
      </c>
      <c r="O92" s="58">
        <f t="shared" ca="1" si="53"/>
        <v>1</v>
      </c>
      <c r="P92" s="58">
        <f t="shared" ca="1" si="54"/>
        <v>11</v>
      </c>
      <c r="R92" s="56">
        <f t="shared" ca="1" si="55"/>
        <v>0</v>
      </c>
      <c r="S92" s="55">
        <f t="shared" ca="1" si="56"/>
        <v>0</v>
      </c>
      <c r="T92" s="55">
        <f t="shared" ca="1" si="57"/>
        <v>363.85953966084099</v>
      </c>
      <c r="U92" s="56">
        <f t="shared" ca="1" si="58"/>
        <v>1.4990460615971202E-3</v>
      </c>
      <c r="V92" s="55">
        <f t="shared" ca="1" si="75"/>
        <v>5348.0075139350411</v>
      </c>
      <c r="W92" s="55">
        <f t="shared" ca="1" si="59"/>
        <v>0</v>
      </c>
      <c r="X92" s="55">
        <f ca="1">V92-MAX(V92:$V$258)</f>
        <v>0</v>
      </c>
      <c r="Y92" s="56">
        <f ca="1">(V92-MAX(V92:$V$258))/MAX(V92:$V$258)</f>
        <v>0</v>
      </c>
      <c r="Z92" s="56"/>
      <c r="AA92" s="17"/>
      <c r="AB92" s="55">
        <f ca="1">E92*(2/($AB$3+1))+IF(AB93=0,AVERAGE(E93:OFFSET(E93,$AB$3-1,0))*(1-(2/($AB$3+1))),AB93*(1-(2/($AB$3+1))))</f>
        <v>14.53431306489917</v>
      </c>
      <c r="AC92" s="59">
        <f ca="1">E92*(2/($AC$3+1))+IF(AC93=0,AVERAGE(E93:OFFSET(E93,$AC$3-1,0))*(1-(2/($AC$3+1))),AC93*(1-(2/($AC$3+1))))</f>
        <v>13.870234554286972</v>
      </c>
      <c r="AE92" s="58">
        <f t="shared" ca="1" si="76"/>
        <v>0</v>
      </c>
      <c r="AF92" s="58">
        <f t="shared" ca="1" si="60"/>
        <v>0</v>
      </c>
      <c r="AG92" s="58">
        <f t="shared" ca="1" si="61"/>
        <v>1</v>
      </c>
      <c r="AH92" s="58">
        <f t="shared" ca="1" si="62"/>
        <v>12</v>
      </c>
      <c r="AJ92" s="56">
        <f t="shared" ca="1" si="63"/>
        <v>0</v>
      </c>
      <c r="AK92" s="55">
        <f t="shared" ca="1" si="64"/>
        <v>0</v>
      </c>
      <c r="AL92" s="55">
        <f t="shared" ca="1" si="65"/>
        <v>363.56064367375717</v>
      </c>
      <c r="AM92" s="56">
        <f t="shared" ca="1" si="66"/>
        <v>1.4990460615971202E-3</v>
      </c>
      <c r="AN92" s="55">
        <f t="shared" ca="1" si="67"/>
        <v>5343.6143407168829</v>
      </c>
      <c r="AO92" s="55">
        <f t="shared" ca="1" si="68"/>
        <v>0</v>
      </c>
      <c r="AP92" s="55">
        <f ca="1">AN92-MAX(AN92:$AN$258)</f>
        <v>-142.08662291382643</v>
      </c>
      <c r="AQ92" s="56">
        <f ca="1">(AN92-MAX(AN92:$AN$258))/MAX(AN92:$AN$258)</f>
        <v>-2.5901270203359108E-2</v>
      </c>
      <c r="AS92" s="55">
        <f t="shared" si="77"/>
        <v>2.2000000000000242E-2</v>
      </c>
      <c r="AT92" s="55">
        <f t="shared" si="78"/>
        <v>2.2000000000000242E-2</v>
      </c>
      <c r="AU92" s="55">
        <f t="shared" si="79"/>
        <v>0</v>
      </c>
      <c r="AV92" s="55">
        <f ca="1">IF(AV93=0,AVERAGE(AT92:OFFSET(AT92,$AY$3-1,0)),(AV93*($AY$3-1)+AT92)/$AY$3)</f>
        <v>0.10599204829625965</v>
      </c>
      <c r="AW92" s="55">
        <f ca="1">IF(AW93=0,AVERAGE(AU92:OFFSET(AU92,$AY$3-1,0)),(AW93*($AY$3-1)+AU92)/$AY$3)</f>
        <v>4.5267590849294381E-2</v>
      </c>
      <c r="AX92" s="55">
        <f t="shared" ca="1" si="80"/>
        <v>2.3414554719540992</v>
      </c>
      <c r="AY92" s="55">
        <f t="shared" ca="1" si="81"/>
        <v>70.07292156387183</v>
      </c>
      <c r="BA92" s="58">
        <f t="shared" ca="1" si="82"/>
        <v>0</v>
      </c>
      <c r="BB92" s="58">
        <f t="shared" ca="1" si="83"/>
        <v>0</v>
      </c>
      <c r="BC92" s="58">
        <f t="shared" ca="1" si="91"/>
        <v>0</v>
      </c>
      <c r="BD92" s="58">
        <f t="shared" ca="1" si="69"/>
        <v>49</v>
      </c>
      <c r="BF92" s="56">
        <f t="shared" ca="1" si="70"/>
        <v>0</v>
      </c>
      <c r="BG92" s="75">
        <f t="shared" ca="1" si="71"/>
        <v>0</v>
      </c>
      <c r="BH92" s="55">
        <f t="shared" ca="1" si="72"/>
        <v>0</v>
      </c>
      <c r="BI92" s="56">
        <f t="shared" ca="1" si="73"/>
        <v>0</v>
      </c>
      <c r="BJ92" s="55">
        <f t="shared" ca="1" si="92"/>
        <v>5214.3838519000574</v>
      </c>
      <c r="BK92" s="76">
        <f t="shared" ca="1" si="84"/>
        <v>0</v>
      </c>
      <c r="BL92" s="55">
        <f ca="1">BJ92-MAX(BJ92:$BJ$258)</f>
        <v>-271.31711173065196</v>
      </c>
      <c r="BM92" s="56">
        <f ca="1">(BJ92-MAX(BJ92:$BJ$258))/MAX(BJ92:$BJ$258)</f>
        <v>-4.9458968603910344E-2</v>
      </c>
      <c r="BN92" s="17"/>
      <c r="BO92" s="55">
        <f t="shared" ca="1" si="85"/>
        <v>8.2964927792514196</v>
      </c>
      <c r="BQ92" s="58">
        <f t="shared" ca="1" si="86"/>
        <v>0</v>
      </c>
      <c r="BR92" s="58">
        <f t="shared" ca="1" si="87"/>
        <v>0</v>
      </c>
      <c r="BS92" s="58">
        <f t="shared" ca="1" si="93"/>
        <v>1</v>
      </c>
      <c r="BT92" s="58">
        <f t="shared" ca="1" si="74"/>
        <v>12</v>
      </c>
      <c r="BV92" s="56">
        <f t="shared" ca="1" si="88"/>
        <v>0</v>
      </c>
      <c r="BW92" s="76">
        <f t="shared" ca="1" si="89"/>
        <v>0</v>
      </c>
      <c r="BX92" s="55">
        <f t="shared" ca="1" si="94"/>
        <v>366.24355547741783</v>
      </c>
      <c r="BY92" s="56">
        <f t="shared" ca="1" si="90"/>
        <v>1.4990460615971202E-3</v>
      </c>
      <c r="BZ92" s="55">
        <f t="shared" ca="1" si="95"/>
        <v>5383.0477784070881</v>
      </c>
      <c r="CA92" s="76">
        <f t="shared" ca="1" si="49"/>
        <v>0</v>
      </c>
      <c r="CB92" s="55">
        <f ca="1">BZ92-MAX($BZ92:BZ$258)</f>
        <v>-50.976120508825261</v>
      </c>
      <c r="CC92" s="56">
        <f ca="1">(BZ92-MAX($BZ92:BZ$258))/MAX($BZ92:BZ$258)</f>
        <v>-9.3809157738513043E-3</v>
      </c>
    </row>
    <row r="93" spans="1:81" s="58" customFormat="1" x14ac:dyDescent="0.25">
      <c r="A93" s="54">
        <v>44480</v>
      </c>
      <c r="B93" s="55">
        <v>14.646000000000001</v>
      </c>
      <c r="C93" s="55">
        <v>14.722</v>
      </c>
      <c r="D93" s="55">
        <v>14.624000000000001</v>
      </c>
      <c r="E93" s="55">
        <v>14.676</v>
      </c>
      <c r="F93" s="56">
        <f t="shared" si="50"/>
        <v>7.4135090609555032E-3</v>
      </c>
      <c r="G93" s="57"/>
      <c r="H93" s="56"/>
      <c r="I93" s="17"/>
      <c r="J93" s="55">
        <f ca="1">AVERAGE(E93:OFFSET(E93,$J$3-1,0))</f>
        <v>14.4656</v>
      </c>
      <c r="K93" s="55">
        <f ca="1">AVERAGE(E93:OFFSET(E93,$K$3-1,0))</f>
        <v>13.675333333333334</v>
      </c>
      <c r="M93" s="58">
        <f t="shared" ca="1" si="51"/>
        <v>0</v>
      </c>
      <c r="N93" s="58">
        <f t="shared" ca="1" si="52"/>
        <v>0</v>
      </c>
      <c r="O93" s="58">
        <f t="shared" ca="1" si="53"/>
        <v>1</v>
      </c>
      <c r="P93" s="58">
        <f t="shared" ca="1" si="54"/>
        <v>10</v>
      </c>
      <c r="R93" s="56">
        <f t="shared" ca="1" si="55"/>
        <v>0</v>
      </c>
      <c r="S93" s="55">
        <f t="shared" ca="1" si="56"/>
        <v>0</v>
      </c>
      <c r="T93" s="55">
        <f t="shared" ca="1" si="57"/>
        <v>363.85953966084099</v>
      </c>
      <c r="U93" s="56">
        <f t="shared" ca="1" si="58"/>
        <v>7.4135090609555032E-3</v>
      </c>
      <c r="V93" s="55">
        <f t="shared" ca="1" si="75"/>
        <v>5340.0026040625025</v>
      </c>
      <c r="W93" s="55">
        <f t="shared" ca="1" si="59"/>
        <v>0</v>
      </c>
      <c r="X93" s="55">
        <f ca="1">V93-MAX(V93:$V$258)</f>
        <v>0</v>
      </c>
      <c r="Y93" s="56">
        <f ca="1">(V93-MAX(V93:$V$258))/MAX(V93:$V$258)</f>
        <v>0</v>
      </c>
      <c r="Z93" s="56"/>
      <c r="AA93" s="17"/>
      <c r="AB93" s="55">
        <f ca="1">E93*(2/($AB$3+1))+IF(AB94=0,AVERAGE(E94:OFFSET(E94,$AB$3-1,0))*(1-(2/($AB$3+1))),AB94*(1-(2/($AB$3+1))))</f>
        <v>14.452469597348754</v>
      </c>
      <c r="AC93" s="59">
        <f ca="1">E93*(2/($AC$3+1))+IF(AC94=0,AVERAGE(E94:OFFSET(E94,$AC$3-1,0))*(1-(2/($AC$3+1))),AC94*(1-(2/($AC$3+1))))</f>
        <v>13.813147282168831</v>
      </c>
      <c r="AE93" s="58">
        <f t="shared" ca="1" si="76"/>
        <v>0</v>
      </c>
      <c r="AF93" s="58">
        <f t="shared" ca="1" si="60"/>
        <v>0</v>
      </c>
      <c r="AG93" s="58">
        <f t="shared" ca="1" si="61"/>
        <v>1</v>
      </c>
      <c r="AH93" s="58">
        <f t="shared" ca="1" si="62"/>
        <v>11</v>
      </c>
      <c r="AJ93" s="56">
        <f t="shared" ca="1" si="63"/>
        <v>0</v>
      </c>
      <c r="AK93" s="55">
        <f t="shared" ca="1" si="64"/>
        <v>0</v>
      </c>
      <c r="AL93" s="55">
        <f t="shared" ca="1" si="65"/>
        <v>363.56064367375717</v>
      </c>
      <c r="AM93" s="56">
        <f t="shared" ca="1" si="66"/>
        <v>7.4135090609555032E-3</v>
      </c>
      <c r="AN93" s="55">
        <f t="shared" ca="1" si="67"/>
        <v>5335.6160065560607</v>
      </c>
      <c r="AO93" s="55">
        <f t="shared" ca="1" si="68"/>
        <v>0</v>
      </c>
      <c r="AP93" s="55">
        <f ca="1">AN93-MAX(AN93:$AN$258)</f>
        <v>-150.08495707464863</v>
      </c>
      <c r="AQ93" s="56">
        <f ca="1">(AN93-MAX(AN93:$AN$258))/MAX(AN93:$AN$258)</f>
        <v>-2.7359303408932986E-2</v>
      </c>
      <c r="AS93" s="55">
        <f t="shared" si="77"/>
        <v>0.10800000000000054</v>
      </c>
      <c r="AT93" s="55">
        <f t="shared" si="78"/>
        <v>0.10800000000000054</v>
      </c>
      <c r="AU93" s="55">
        <f t="shared" si="79"/>
        <v>0</v>
      </c>
      <c r="AV93" s="55">
        <f ca="1">IF(AV94=0,AVERAGE(AT93:OFFSET(AT93,$AY$3-1,0)),(AV94*($AY$3-1)+AT93)/$AY$3)</f>
        <v>0.1124529750882796</v>
      </c>
      <c r="AW93" s="55">
        <f ca="1">IF(AW94=0,AVERAGE(AU93:OFFSET(AU93,$AY$3-1,0)),(AW94*($AY$3-1)+AU93)/$AY$3)</f>
        <v>4.8749713222317026E-2</v>
      </c>
      <c r="AX93" s="55">
        <f t="shared" ca="1" si="80"/>
        <v>2.3067412637988607</v>
      </c>
      <c r="AY93" s="55">
        <f t="shared" ca="1" si="81"/>
        <v>69.758746747207653</v>
      </c>
      <c r="BA93" s="58">
        <f t="shared" ca="1" si="82"/>
        <v>0</v>
      </c>
      <c r="BB93" s="58">
        <f t="shared" ca="1" si="83"/>
        <v>0</v>
      </c>
      <c r="BC93" s="58">
        <f t="shared" ca="1" si="91"/>
        <v>0</v>
      </c>
      <c r="BD93" s="58">
        <f t="shared" ca="1" si="69"/>
        <v>48</v>
      </c>
      <c r="BF93" s="56">
        <f t="shared" ca="1" si="70"/>
        <v>0</v>
      </c>
      <c r="BG93" s="75">
        <f t="shared" ca="1" si="71"/>
        <v>0</v>
      </c>
      <c r="BH93" s="55">
        <f t="shared" ca="1" si="72"/>
        <v>0</v>
      </c>
      <c r="BI93" s="56">
        <f t="shared" ca="1" si="73"/>
        <v>0</v>
      </c>
      <c r="BJ93" s="55">
        <f t="shared" ca="1" si="92"/>
        <v>5214.3838519000574</v>
      </c>
      <c r="BK93" s="76">
        <f t="shared" ca="1" si="84"/>
        <v>0</v>
      </c>
      <c r="BL93" s="55">
        <f ca="1">BJ93-MAX(BJ93:$BJ$258)</f>
        <v>-271.31711173065196</v>
      </c>
      <c r="BM93" s="56">
        <f ca="1">(BJ93-MAX(BJ93:$BJ$258))/MAX(BJ93:$BJ$258)</f>
        <v>-4.9458968603910344E-2</v>
      </c>
      <c r="BN93" s="17"/>
      <c r="BO93" s="55">
        <f t="shared" ca="1" si="85"/>
        <v>8.2141277097773191</v>
      </c>
      <c r="BQ93" s="58">
        <f t="shared" ca="1" si="86"/>
        <v>0</v>
      </c>
      <c r="BR93" s="58">
        <f t="shared" ca="1" si="87"/>
        <v>0</v>
      </c>
      <c r="BS93" s="58">
        <f t="shared" ca="1" si="93"/>
        <v>1</v>
      </c>
      <c r="BT93" s="58">
        <f t="shared" ca="1" si="74"/>
        <v>11</v>
      </c>
      <c r="BV93" s="56">
        <f t="shared" ca="1" si="88"/>
        <v>0</v>
      </c>
      <c r="BW93" s="76">
        <f t="shared" ca="1" si="89"/>
        <v>0</v>
      </c>
      <c r="BX93" s="55">
        <f t="shared" ca="1" si="94"/>
        <v>366.24355547741783</v>
      </c>
      <c r="BY93" s="56">
        <f t="shared" ca="1" si="90"/>
        <v>7.4135090609555032E-3</v>
      </c>
      <c r="BZ93" s="55">
        <f t="shared" ca="1" si="95"/>
        <v>5374.9904201865847</v>
      </c>
      <c r="CA93" s="76">
        <f t="shared" ca="1" si="49"/>
        <v>0</v>
      </c>
      <c r="CB93" s="55">
        <f ca="1">BZ93-MAX($BZ93:BZ$258)</f>
        <v>-59.033478729328635</v>
      </c>
      <c r="CC93" s="56">
        <f ca="1">(BZ93-MAX($BZ93:BZ$258))/MAX($BZ93:BZ$258)</f>
        <v>-1.0863676683701336E-2</v>
      </c>
    </row>
    <row r="94" spans="1:81" s="58" customFormat="1" x14ac:dyDescent="0.25">
      <c r="A94" s="54">
        <v>44477</v>
      </c>
      <c r="B94" s="55">
        <v>14.528</v>
      </c>
      <c r="C94" s="55">
        <v>14.61</v>
      </c>
      <c r="D94" s="55">
        <v>14.5</v>
      </c>
      <c r="E94" s="55">
        <v>14.568</v>
      </c>
      <c r="F94" s="56">
        <f t="shared" si="50"/>
        <v>2.3393422320077129E-3</v>
      </c>
      <c r="G94" s="57"/>
      <c r="H94" s="56"/>
      <c r="I94" s="17"/>
      <c r="J94" s="55">
        <f ca="1">AVERAGE(E94:OFFSET(E94,$J$3-1,0))</f>
        <v>14.288400000000001</v>
      </c>
      <c r="K94" s="55">
        <f ca="1">AVERAGE(E94:OFFSET(E94,$K$3-1,0))</f>
        <v>13.632666666666669</v>
      </c>
      <c r="M94" s="58">
        <f t="shared" ca="1" si="51"/>
        <v>0</v>
      </c>
      <c r="N94" s="58">
        <f t="shared" ca="1" si="52"/>
        <v>0</v>
      </c>
      <c r="O94" s="58">
        <f t="shared" ca="1" si="53"/>
        <v>1</v>
      </c>
      <c r="P94" s="58">
        <f t="shared" ca="1" si="54"/>
        <v>9</v>
      </c>
      <c r="R94" s="56">
        <f t="shared" ca="1" si="55"/>
        <v>0</v>
      </c>
      <c r="S94" s="55">
        <f t="shared" ca="1" si="56"/>
        <v>0</v>
      </c>
      <c r="T94" s="55">
        <f t="shared" ca="1" si="57"/>
        <v>363.85953966084099</v>
      </c>
      <c r="U94" s="56">
        <f t="shared" ca="1" si="58"/>
        <v>2.3393422320077129E-3</v>
      </c>
      <c r="V94" s="55">
        <f t="shared" ca="1" si="75"/>
        <v>5300.705773779132</v>
      </c>
      <c r="W94" s="55">
        <f t="shared" ca="1" si="59"/>
        <v>0</v>
      </c>
      <c r="X94" s="55">
        <f ca="1">V94-MAX(V94:$V$258)</f>
        <v>-31.670718138075244</v>
      </c>
      <c r="Y94" s="56">
        <f ca="1">(V94-MAX(V94:$V$258))/MAX(V94:$V$258)</f>
        <v>-5.9393252119541032E-3</v>
      </c>
      <c r="Z94" s="56"/>
      <c r="AA94" s="17"/>
      <c r="AB94" s="55">
        <f ca="1">E94*(2/($AB$3+1))+IF(AB95=0,AVERAGE(E95:OFFSET(E95,$AB$3-1,0))*(1-(2/($AB$3+1))),AB95*(1-(2/($AB$3+1))))</f>
        <v>14.34070439602313</v>
      </c>
      <c r="AC94" s="59">
        <f ca="1">E94*(2/($AC$3+1))+IF(AC95=0,AVERAGE(E95:OFFSET(E95,$AC$3-1,0))*(1-(2/($AC$3+1))),AC95*(1-(2/($AC$3+1))))</f>
        <v>13.753640198180475</v>
      </c>
      <c r="AE94" s="58">
        <f t="shared" ca="1" si="76"/>
        <v>0</v>
      </c>
      <c r="AF94" s="58">
        <f t="shared" ca="1" si="60"/>
        <v>0</v>
      </c>
      <c r="AG94" s="58">
        <f t="shared" ca="1" si="61"/>
        <v>1</v>
      </c>
      <c r="AH94" s="58">
        <f t="shared" ca="1" si="62"/>
        <v>10</v>
      </c>
      <c r="AJ94" s="56">
        <f t="shared" ca="1" si="63"/>
        <v>0</v>
      </c>
      <c r="AK94" s="55">
        <f t="shared" ca="1" si="64"/>
        <v>0</v>
      </c>
      <c r="AL94" s="55">
        <f t="shared" ca="1" si="65"/>
        <v>363.56064367375717</v>
      </c>
      <c r="AM94" s="56">
        <f t="shared" ca="1" si="66"/>
        <v>2.3393422320077129E-3</v>
      </c>
      <c r="AN94" s="55">
        <f t="shared" ca="1" si="67"/>
        <v>5296.3514570392954</v>
      </c>
      <c r="AO94" s="55">
        <f t="shared" ca="1" si="68"/>
        <v>0</v>
      </c>
      <c r="AP94" s="55">
        <f ca="1">AN94-MAX(AN94:$AN$258)</f>
        <v>-189.34950659141396</v>
      </c>
      <c r="AQ94" s="56">
        <f ca="1">(AN94-MAX(AN94:$AN$258))/MAX(AN94:$AN$258)</f>
        <v>-3.4516920963568717E-2</v>
      </c>
      <c r="AS94" s="55">
        <f t="shared" si="77"/>
        <v>3.399999999999892E-2</v>
      </c>
      <c r="AT94" s="55">
        <f t="shared" si="78"/>
        <v>3.399999999999892E-2</v>
      </c>
      <c r="AU94" s="55">
        <f t="shared" si="79"/>
        <v>0</v>
      </c>
      <c r="AV94" s="55">
        <f ca="1">IF(AV95=0,AVERAGE(AT94:OFFSET(AT94,$AY$3-1,0)),(AV95*($AY$3-1)+AT94)/$AY$3)</f>
        <v>0.11279551163353184</v>
      </c>
      <c r="AW94" s="55">
        <f ca="1">IF(AW95=0,AVERAGE(AU94:OFFSET(AU94,$AY$3-1,0)),(AW95*($AY$3-1)+AU94)/$AY$3)</f>
        <v>5.2499691162495261E-2</v>
      </c>
      <c r="AX94" s="55">
        <f t="shared" ca="1" si="80"/>
        <v>2.1484985746756302</v>
      </c>
      <c r="AY94" s="55">
        <f t="shared" ca="1" si="81"/>
        <v>68.238829515651801</v>
      </c>
      <c r="BA94" s="58">
        <f t="shared" ca="1" si="82"/>
        <v>0</v>
      </c>
      <c r="BB94" s="58">
        <f t="shared" ca="1" si="83"/>
        <v>0</v>
      </c>
      <c r="BC94" s="58">
        <f t="shared" ca="1" si="91"/>
        <v>0</v>
      </c>
      <c r="BD94" s="58">
        <f t="shared" ca="1" si="69"/>
        <v>47</v>
      </c>
      <c r="BF94" s="56">
        <f t="shared" ca="1" si="70"/>
        <v>0</v>
      </c>
      <c r="BG94" s="75">
        <f t="shared" ca="1" si="71"/>
        <v>0</v>
      </c>
      <c r="BH94" s="55">
        <f t="shared" ca="1" si="72"/>
        <v>0</v>
      </c>
      <c r="BI94" s="56">
        <f t="shared" ca="1" si="73"/>
        <v>0</v>
      </c>
      <c r="BJ94" s="55">
        <f t="shared" ca="1" si="92"/>
        <v>5214.3838519000574</v>
      </c>
      <c r="BK94" s="76">
        <f t="shared" ca="1" si="84"/>
        <v>0</v>
      </c>
      <c r="BL94" s="55">
        <f ca="1">BJ94-MAX(BJ94:$BJ$258)</f>
        <v>-271.31711173065196</v>
      </c>
      <c r="BM94" s="56">
        <f ca="1">(BJ94-MAX(BJ94:$BJ$258))/MAX(BJ94:$BJ$258)</f>
        <v>-4.9458968603910344E-2</v>
      </c>
      <c r="BN94" s="17"/>
      <c r="BO94" s="55">
        <f t="shared" ca="1" si="85"/>
        <v>9.5338345864661491</v>
      </c>
      <c r="BQ94" s="58">
        <f t="shared" ca="1" si="86"/>
        <v>0</v>
      </c>
      <c r="BR94" s="58">
        <f t="shared" ca="1" si="87"/>
        <v>0</v>
      </c>
      <c r="BS94" s="58">
        <f t="shared" ca="1" si="93"/>
        <v>1</v>
      </c>
      <c r="BT94" s="58">
        <f t="shared" ca="1" si="74"/>
        <v>10</v>
      </c>
      <c r="BV94" s="56">
        <f t="shared" ca="1" si="88"/>
        <v>0</v>
      </c>
      <c r="BW94" s="76">
        <f t="shared" ca="1" si="89"/>
        <v>0</v>
      </c>
      <c r="BX94" s="55">
        <f t="shared" ca="1" si="94"/>
        <v>366.24355547741783</v>
      </c>
      <c r="BY94" s="56">
        <f t="shared" ca="1" si="90"/>
        <v>2.3393422320077129E-3</v>
      </c>
      <c r="BZ94" s="55">
        <f t="shared" ca="1" si="95"/>
        <v>5335.4361161950237</v>
      </c>
      <c r="CA94" s="76">
        <f t="shared" ca="1" si="49"/>
        <v>0</v>
      </c>
      <c r="CB94" s="55">
        <f ca="1">BZ94-MAX($BZ94:BZ$258)</f>
        <v>-98.587782720889663</v>
      </c>
      <c r="CC94" s="56">
        <f ca="1">(BZ94-MAX($BZ94:BZ$258))/MAX($BZ94:BZ$258)</f>
        <v>-1.8142684786601308E-2</v>
      </c>
    </row>
    <row r="95" spans="1:81" s="58" customFormat="1" x14ac:dyDescent="0.25">
      <c r="A95" s="54">
        <v>44476</v>
      </c>
      <c r="B95" s="55">
        <v>14.407999999999999</v>
      </c>
      <c r="C95" s="55">
        <v>14.612</v>
      </c>
      <c r="D95" s="55">
        <v>14.314</v>
      </c>
      <c r="E95" s="55">
        <v>14.534000000000001</v>
      </c>
      <c r="F95" s="56">
        <f t="shared" si="50"/>
        <v>1.9071658953863535E-2</v>
      </c>
      <c r="G95" s="57"/>
      <c r="H95" s="56"/>
      <c r="I95" s="17"/>
      <c r="J95" s="55">
        <f ca="1">AVERAGE(E95:OFFSET(E95,$J$3-1,0))</f>
        <v>14.154400000000001</v>
      </c>
      <c r="K95" s="55">
        <f ca="1">AVERAGE(E95:OFFSET(E95,$K$3-1,0))</f>
        <v>13.597000000000003</v>
      </c>
      <c r="M95" s="58">
        <f t="shared" ca="1" si="51"/>
        <v>0</v>
      </c>
      <c r="N95" s="58">
        <f t="shared" ca="1" si="52"/>
        <v>0</v>
      </c>
      <c r="O95" s="58">
        <f t="shared" ca="1" si="53"/>
        <v>1</v>
      </c>
      <c r="P95" s="58">
        <f t="shared" ca="1" si="54"/>
        <v>8</v>
      </c>
      <c r="R95" s="56">
        <f t="shared" ca="1" si="55"/>
        <v>0</v>
      </c>
      <c r="S95" s="55">
        <f t="shared" ca="1" si="56"/>
        <v>0</v>
      </c>
      <c r="T95" s="55">
        <f t="shared" ca="1" si="57"/>
        <v>363.85953966084099</v>
      </c>
      <c r="U95" s="56">
        <f t="shared" ca="1" si="58"/>
        <v>1.9071658953863535E-2</v>
      </c>
      <c r="V95" s="55">
        <f t="shared" ca="1" si="75"/>
        <v>5288.3345494306632</v>
      </c>
      <c r="W95" s="55">
        <f t="shared" ca="1" si="59"/>
        <v>0</v>
      </c>
      <c r="X95" s="55">
        <f ca="1">V95-MAX(V95:$V$258)</f>
        <v>-44.041942486544031</v>
      </c>
      <c r="Y95" s="56">
        <f ca="1">(V95-MAX(V95:$V$258))/MAX(V95:$V$258)</f>
        <v>-8.2593460070388147E-3</v>
      </c>
      <c r="Z95" s="56"/>
      <c r="AA95" s="17"/>
      <c r="AB95" s="55">
        <f ca="1">E95*(2/($AB$3+1))+IF(AB96=0,AVERAGE(E96:OFFSET(E96,$AB$3-1,0))*(1-(2/($AB$3+1))),AB96*(1-(2/($AB$3+1))))</f>
        <v>14.227056594034693</v>
      </c>
      <c r="AC95" s="59">
        <f ca="1">E95*(2/($AC$3+1))+IF(AC96=0,AVERAGE(E96:OFFSET(E96,$AC$3-1,0))*(1-(2/($AC$3+1))),AC96*(1-(2/($AC$3+1))))</f>
        <v>13.697477453227403</v>
      </c>
      <c r="AE95" s="58">
        <f t="shared" ca="1" si="76"/>
        <v>0</v>
      </c>
      <c r="AF95" s="58">
        <f t="shared" ca="1" si="60"/>
        <v>0</v>
      </c>
      <c r="AG95" s="58">
        <f t="shared" ca="1" si="61"/>
        <v>1</v>
      </c>
      <c r="AH95" s="58">
        <f t="shared" ca="1" si="62"/>
        <v>9</v>
      </c>
      <c r="AJ95" s="56">
        <f t="shared" ca="1" si="63"/>
        <v>0</v>
      </c>
      <c r="AK95" s="55">
        <f t="shared" ca="1" si="64"/>
        <v>0</v>
      </c>
      <c r="AL95" s="55">
        <f t="shared" ca="1" si="65"/>
        <v>363.56064367375717</v>
      </c>
      <c r="AM95" s="56">
        <f t="shared" ca="1" si="66"/>
        <v>1.9071658953863535E-2</v>
      </c>
      <c r="AN95" s="55">
        <f t="shared" ca="1" si="67"/>
        <v>5283.9903951543874</v>
      </c>
      <c r="AO95" s="55">
        <f t="shared" ca="1" si="68"/>
        <v>0</v>
      </c>
      <c r="AP95" s="55">
        <f ca="1">AN95-MAX(AN95:$AN$258)</f>
        <v>-201.7105684763219</v>
      </c>
      <c r="AQ95" s="56">
        <f ca="1">(AN95-MAX(AN95:$AN$258))/MAX(AN95:$AN$258)</f>
        <v>-3.6770245008546698E-2</v>
      </c>
      <c r="AS95" s="55">
        <f t="shared" si="77"/>
        <v>0.27200000000000024</v>
      </c>
      <c r="AT95" s="55">
        <f t="shared" si="78"/>
        <v>0.27200000000000024</v>
      </c>
      <c r="AU95" s="55">
        <f t="shared" si="79"/>
        <v>0</v>
      </c>
      <c r="AV95" s="55">
        <f ca="1">IF(AV96=0,AVERAGE(AT95:OFFSET(AT95,$AY$3-1,0)),(AV96*($AY$3-1)+AT95)/$AY$3)</f>
        <v>0.1188567048361113</v>
      </c>
      <c r="AW95" s="55">
        <f ca="1">IF(AW96=0,AVERAGE(AU95:OFFSET(AU95,$AY$3-1,0)),(AW96*($AY$3-1)+AU95)/$AY$3)</f>
        <v>5.653812894422567E-2</v>
      </c>
      <c r="AX95" s="55">
        <f t="shared" ca="1" si="80"/>
        <v>2.1022397991515125</v>
      </c>
      <c r="AY95" s="55">
        <f t="shared" ca="1" si="81"/>
        <v>67.765225619453787</v>
      </c>
      <c r="BA95" s="58">
        <f t="shared" ca="1" si="82"/>
        <v>0</v>
      </c>
      <c r="BB95" s="58">
        <f t="shared" ca="1" si="83"/>
        <v>0</v>
      </c>
      <c r="BC95" s="58">
        <f t="shared" ca="1" si="91"/>
        <v>0</v>
      </c>
      <c r="BD95" s="58">
        <f t="shared" ca="1" si="69"/>
        <v>46</v>
      </c>
      <c r="BF95" s="56">
        <f t="shared" ca="1" si="70"/>
        <v>0</v>
      </c>
      <c r="BG95" s="75">
        <f t="shared" ca="1" si="71"/>
        <v>0</v>
      </c>
      <c r="BH95" s="55">
        <f t="shared" ca="1" si="72"/>
        <v>0</v>
      </c>
      <c r="BI95" s="56">
        <f t="shared" ca="1" si="73"/>
        <v>0</v>
      </c>
      <c r="BJ95" s="55">
        <f t="shared" ca="1" si="92"/>
        <v>5214.3838519000574</v>
      </c>
      <c r="BK95" s="76">
        <f t="shared" ca="1" si="84"/>
        <v>0</v>
      </c>
      <c r="BL95" s="55">
        <f ca="1">BJ95-MAX(BJ95:$BJ$258)</f>
        <v>-271.31711173065196</v>
      </c>
      <c r="BM95" s="56">
        <f ca="1">(BJ95-MAX(BJ95:$BJ$258))/MAX(BJ95:$BJ$258)</f>
        <v>-4.9458968603910344E-2</v>
      </c>
      <c r="BN95" s="17"/>
      <c r="BO95" s="55">
        <f t="shared" ca="1" si="85"/>
        <v>12.754072924747861</v>
      </c>
      <c r="BQ95" s="58">
        <f t="shared" ca="1" si="86"/>
        <v>0</v>
      </c>
      <c r="BR95" s="58">
        <f t="shared" ca="1" si="87"/>
        <v>0</v>
      </c>
      <c r="BS95" s="58">
        <f t="shared" ca="1" si="93"/>
        <v>1</v>
      </c>
      <c r="BT95" s="58">
        <f t="shared" ca="1" si="74"/>
        <v>9</v>
      </c>
      <c r="BV95" s="56">
        <f t="shared" ca="1" si="88"/>
        <v>0</v>
      </c>
      <c r="BW95" s="76">
        <f t="shared" ca="1" si="89"/>
        <v>0</v>
      </c>
      <c r="BX95" s="55">
        <f t="shared" ca="1" si="94"/>
        <v>366.24355547741783</v>
      </c>
      <c r="BY95" s="56">
        <f t="shared" ca="1" si="90"/>
        <v>1.9071658953863535E-2</v>
      </c>
      <c r="BZ95" s="55">
        <f t="shared" ca="1" si="95"/>
        <v>5322.9838353087916</v>
      </c>
      <c r="CA95" s="76">
        <f t="shared" ca="1" si="49"/>
        <v>0</v>
      </c>
      <c r="CB95" s="55">
        <f ca="1">BZ95-MAX($BZ95:BZ$258)</f>
        <v>-111.04006360712174</v>
      </c>
      <c r="CC95" s="56">
        <f ca="1">(BZ95-MAX($BZ95:BZ$258))/MAX($BZ95:BZ$258)</f>
        <v>-2.043422437455128E-2</v>
      </c>
    </row>
    <row r="96" spans="1:81" s="58" customFormat="1" x14ac:dyDescent="0.25">
      <c r="A96" s="54">
        <v>44475</v>
      </c>
      <c r="B96" s="55">
        <v>14.246</v>
      </c>
      <c r="C96" s="55">
        <v>14.324</v>
      </c>
      <c r="D96" s="55">
        <v>14.093999999999999</v>
      </c>
      <c r="E96" s="55">
        <v>14.262</v>
      </c>
      <c r="F96" s="56">
        <f t="shared" si="50"/>
        <v>-1.8197088465845557E-3</v>
      </c>
      <c r="G96" s="57"/>
      <c r="H96" s="56"/>
      <c r="I96" s="17"/>
      <c r="J96" s="55">
        <f ca="1">AVERAGE(E96:OFFSET(E96,$J$3-1,0))</f>
        <v>14.041999999999998</v>
      </c>
      <c r="K96" s="55">
        <f ca="1">AVERAGE(E96:OFFSET(E96,$K$3-1,0))</f>
        <v>13.561666666666667</v>
      </c>
      <c r="M96" s="58">
        <f t="shared" ca="1" si="51"/>
        <v>0</v>
      </c>
      <c r="N96" s="58">
        <f t="shared" ca="1" si="52"/>
        <v>0</v>
      </c>
      <c r="O96" s="58">
        <f t="shared" ca="1" si="53"/>
        <v>1</v>
      </c>
      <c r="P96" s="58">
        <f t="shared" ca="1" si="54"/>
        <v>7</v>
      </c>
      <c r="R96" s="56">
        <f t="shared" ca="1" si="55"/>
        <v>0</v>
      </c>
      <c r="S96" s="55">
        <f t="shared" ca="1" si="56"/>
        <v>0</v>
      </c>
      <c r="T96" s="55">
        <f t="shared" ca="1" si="57"/>
        <v>363.85953966084099</v>
      </c>
      <c r="U96" s="56">
        <f t="shared" ca="1" si="58"/>
        <v>-1.8197088465845557E-3</v>
      </c>
      <c r="V96" s="55">
        <f t="shared" ca="1" si="75"/>
        <v>5189.3647546429138</v>
      </c>
      <c r="W96" s="55">
        <f t="shared" ca="1" si="59"/>
        <v>0</v>
      </c>
      <c r="X96" s="55">
        <f ca="1">V96-MAX(V96:$V$258)</f>
        <v>-143.01173727429341</v>
      </c>
      <c r="Y96" s="56">
        <f ca="1">(V96-MAX(V96:$V$258))/MAX(V96:$V$258)</f>
        <v>-2.681951236771634E-2</v>
      </c>
      <c r="Z96" s="56"/>
      <c r="AA96" s="17"/>
      <c r="AB96" s="55">
        <f ca="1">E96*(2/($AB$3+1))+IF(AB97=0,AVERAGE(E97:OFFSET(E97,$AB$3-1,0))*(1-(2/($AB$3+1))),AB97*(1-(2/($AB$3+1))))</f>
        <v>14.073584891052036</v>
      </c>
      <c r="AC96" s="59">
        <f ca="1">E96*(2/($AC$3+1))+IF(AC97=0,AVERAGE(E97:OFFSET(E97,$AC$3-1,0))*(1-(2/($AC$3+1))),AC97*(1-(2/($AC$3+1))))</f>
        <v>13.639786243105155</v>
      </c>
      <c r="AE96" s="58">
        <f t="shared" ca="1" si="76"/>
        <v>0</v>
      </c>
      <c r="AF96" s="58">
        <f t="shared" ca="1" si="60"/>
        <v>0</v>
      </c>
      <c r="AG96" s="58">
        <f t="shared" ca="1" si="61"/>
        <v>1</v>
      </c>
      <c r="AH96" s="58">
        <f t="shared" ca="1" si="62"/>
        <v>8</v>
      </c>
      <c r="AJ96" s="56">
        <f t="shared" ca="1" si="63"/>
        <v>0</v>
      </c>
      <c r="AK96" s="55">
        <f t="shared" ca="1" si="64"/>
        <v>0</v>
      </c>
      <c r="AL96" s="55">
        <f t="shared" ca="1" si="65"/>
        <v>363.56064367375717</v>
      </c>
      <c r="AM96" s="56">
        <f t="shared" ca="1" si="66"/>
        <v>-1.8197088465845557E-3</v>
      </c>
      <c r="AN96" s="55">
        <f t="shared" ca="1" si="67"/>
        <v>5185.1019000751248</v>
      </c>
      <c r="AO96" s="55">
        <f t="shared" ca="1" si="68"/>
        <v>0</v>
      </c>
      <c r="AP96" s="55">
        <f ca="1">AN96-MAX(AN96:$AN$258)</f>
        <v>-300.59906355558451</v>
      </c>
      <c r="AQ96" s="56">
        <f ca="1">(AN96-MAX(AN96:$AN$258))/MAX(AN96:$AN$258)</f>
        <v>-5.4796837368370356E-2</v>
      </c>
      <c r="AS96" s="55">
        <f t="shared" si="77"/>
        <v>-2.5999999999999801E-2</v>
      </c>
      <c r="AT96" s="55">
        <f t="shared" si="78"/>
        <v>0</v>
      </c>
      <c r="AU96" s="55">
        <f t="shared" si="79"/>
        <v>2.5999999999999801E-2</v>
      </c>
      <c r="AV96" s="55">
        <f ca="1">IF(AV97=0,AVERAGE(AT96:OFFSET(AT96,$AY$3-1,0)),(AV97*($AY$3-1)+AT96)/$AY$3)</f>
        <v>0.10707645136196599</v>
      </c>
      <c r="AW96" s="55">
        <f ca="1">IF(AW97=0,AVERAGE(AU96:OFFSET(AU96,$AY$3-1,0)),(AW97*($AY$3-1)+AU96)/$AY$3)</f>
        <v>6.0887215786089188E-2</v>
      </c>
      <c r="AX96" s="55">
        <f t="shared" ca="1" si="80"/>
        <v>1.7586031809723444</v>
      </c>
      <c r="AY96" s="55">
        <f t="shared" ca="1" si="81"/>
        <v>63.749769923504445</v>
      </c>
      <c r="BA96" s="58">
        <f t="shared" ca="1" si="82"/>
        <v>0</v>
      </c>
      <c r="BB96" s="58">
        <f t="shared" ca="1" si="83"/>
        <v>0</v>
      </c>
      <c r="BC96" s="58">
        <f t="shared" ca="1" si="91"/>
        <v>0</v>
      </c>
      <c r="BD96" s="58">
        <f t="shared" ca="1" si="69"/>
        <v>45</v>
      </c>
      <c r="BF96" s="56">
        <f t="shared" ca="1" si="70"/>
        <v>0</v>
      </c>
      <c r="BG96" s="75">
        <f t="shared" ca="1" si="71"/>
        <v>0</v>
      </c>
      <c r="BH96" s="55">
        <f t="shared" ca="1" si="72"/>
        <v>0</v>
      </c>
      <c r="BI96" s="56">
        <f t="shared" ca="1" si="73"/>
        <v>0</v>
      </c>
      <c r="BJ96" s="55">
        <f t="shared" ca="1" si="92"/>
        <v>5214.3838519000574</v>
      </c>
      <c r="BK96" s="76">
        <f t="shared" ca="1" si="84"/>
        <v>0</v>
      </c>
      <c r="BL96" s="55">
        <f ca="1">BJ96-MAX(BJ96:$BJ$258)</f>
        <v>-271.31711173065196</v>
      </c>
      <c r="BM96" s="56">
        <f ca="1">(BJ96-MAX(BJ96:$BJ$258))/MAX(BJ96:$BJ$258)</f>
        <v>-4.9458968603910344E-2</v>
      </c>
      <c r="BN96" s="17"/>
      <c r="BO96" s="55">
        <f t="shared" ca="1" si="85"/>
        <v>10.798632691112498</v>
      </c>
      <c r="BQ96" s="58">
        <f t="shared" ca="1" si="86"/>
        <v>0</v>
      </c>
      <c r="BR96" s="58">
        <f t="shared" ca="1" si="87"/>
        <v>0</v>
      </c>
      <c r="BS96" s="58">
        <f t="shared" ca="1" si="93"/>
        <v>1</v>
      </c>
      <c r="BT96" s="58">
        <f t="shared" ca="1" si="74"/>
        <v>8</v>
      </c>
      <c r="BV96" s="56">
        <f t="shared" ca="1" si="88"/>
        <v>0</v>
      </c>
      <c r="BW96" s="76">
        <f t="shared" ca="1" si="89"/>
        <v>0</v>
      </c>
      <c r="BX96" s="55">
        <f t="shared" ca="1" si="94"/>
        <v>366.24355547741783</v>
      </c>
      <c r="BY96" s="56">
        <f t="shared" ca="1" si="90"/>
        <v>-1.8197088465845557E-3</v>
      </c>
      <c r="BZ96" s="55">
        <f t="shared" ca="1" si="95"/>
        <v>5223.3655882189332</v>
      </c>
      <c r="CA96" s="76">
        <f t="shared" ca="1" si="49"/>
        <v>0</v>
      </c>
      <c r="CB96" s="55">
        <f ca="1">BZ96-MAX($BZ96:BZ$258)</f>
        <v>-210.65831069698015</v>
      </c>
      <c r="CC96" s="56">
        <f ca="1">(BZ96-MAX($BZ96:BZ$258))/MAX($BZ96:BZ$258)</f>
        <v>-3.8766541078151397E-2</v>
      </c>
    </row>
    <row r="97" spans="1:81" s="58" customFormat="1" x14ac:dyDescent="0.25">
      <c r="A97" s="54">
        <v>44474</v>
      </c>
      <c r="B97" s="55">
        <v>13.87</v>
      </c>
      <c r="C97" s="55">
        <v>14.298</v>
      </c>
      <c r="D97" s="55">
        <v>13.87</v>
      </c>
      <c r="E97" s="55">
        <v>14.288</v>
      </c>
      <c r="F97" s="56">
        <f t="shared" si="50"/>
        <v>3.611312545322698E-2</v>
      </c>
      <c r="G97" s="57"/>
      <c r="H97" s="56"/>
      <c r="I97" s="17"/>
      <c r="J97" s="55">
        <f ca="1">AVERAGE(E97:OFFSET(E97,$J$3-1,0))</f>
        <v>13.9756</v>
      </c>
      <c r="K97" s="55">
        <f ca="1">AVERAGE(E97:OFFSET(E97,$K$3-1,0))</f>
        <v>13.538933333333334</v>
      </c>
      <c r="M97" s="58">
        <f t="shared" ca="1" si="51"/>
        <v>0</v>
      </c>
      <c r="N97" s="58">
        <f t="shared" ca="1" si="52"/>
        <v>0</v>
      </c>
      <c r="O97" s="58">
        <f t="shared" ca="1" si="53"/>
        <v>1</v>
      </c>
      <c r="P97" s="58">
        <f t="shared" ca="1" si="54"/>
        <v>6</v>
      </c>
      <c r="R97" s="56">
        <f t="shared" ca="1" si="55"/>
        <v>0</v>
      </c>
      <c r="S97" s="55">
        <f t="shared" ca="1" si="56"/>
        <v>0</v>
      </c>
      <c r="T97" s="55">
        <f t="shared" ca="1" si="57"/>
        <v>363.85953966084099</v>
      </c>
      <c r="U97" s="56">
        <f t="shared" ca="1" si="58"/>
        <v>3.611312545322698E-2</v>
      </c>
      <c r="V97" s="55">
        <f t="shared" ca="1" si="75"/>
        <v>5198.8251026740954</v>
      </c>
      <c r="W97" s="55">
        <f t="shared" ca="1" si="59"/>
        <v>0</v>
      </c>
      <c r="X97" s="55">
        <f ca="1">V97-MAX(V97:$V$258)</f>
        <v>-133.55138924311177</v>
      </c>
      <c r="Y97" s="56">
        <f ca="1">(V97-MAX(V97:$V$258))/MAX(V97:$V$258)</f>
        <v>-2.5045378818533984E-2</v>
      </c>
      <c r="Z97" s="56"/>
      <c r="AA97" s="17"/>
      <c r="AB97" s="55">
        <f ca="1">E97*(2/($AB$3+1))+IF(AB98=0,AVERAGE(E98:OFFSET(E98,$AB$3-1,0))*(1-(2/($AB$3+1))),AB98*(1-(2/($AB$3+1))))</f>
        <v>13.979377336578054</v>
      </c>
      <c r="AC97" s="59">
        <f ca="1">E97*(2/($AC$3+1))+IF(AC98=0,AVERAGE(E98:OFFSET(E98,$AC$3-1,0))*(1-(2/($AC$3+1))),AC98*(1-(2/($AC$3+1))))</f>
        <v>13.5968749495262</v>
      </c>
      <c r="AE97" s="58">
        <f t="shared" ca="1" si="76"/>
        <v>0</v>
      </c>
      <c r="AF97" s="58">
        <f t="shared" ca="1" si="60"/>
        <v>0</v>
      </c>
      <c r="AG97" s="58">
        <f t="shared" ca="1" si="61"/>
        <v>1</v>
      </c>
      <c r="AH97" s="58">
        <f t="shared" ca="1" si="62"/>
        <v>7</v>
      </c>
      <c r="AJ97" s="56">
        <f t="shared" ca="1" si="63"/>
        <v>0</v>
      </c>
      <c r="AK97" s="55">
        <f t="shared" ca="1" si="64"/>
        <v>0</v>
      </c>
      <c r="AL97" s="55">
        <f t="shared" ca="1" si="65"/>
        <v>363.56064367375717</v>
      </c>
      <c r="AM97" s="56">
        <f t="shared" ca="1" si="66"/>
        <v>3.611312545322698E-2</v>
      </c>
      <c r="AN97" s="55">
        <f t="shared" ca="1" si="67"/>
        <v>5194.5544768106429</v>
      </c>
      <c r="AO97" s="55">
        <f t="shared" ca="1" si="68"/>
        <v>0</v>
      </c>
      <c r="AP97" s="55">
        <f ca="1">AN97-MAX(AN97:$AN$258)</f>
        <v>-291.14648682006646</v>
      </c>
      <c r="AQ97" s="56">
        <f ca="1">(AN97-MAX(AN97:$AN$258))/MAX(AN97:$AN$258)</f>
        <v>-5.3073707216328328E-2</v>
      </c>
      <c r="AS97" s="55">
        <f t="shared" si="77"/>
        <v>0.49800000000000111</v>
      </c>
      <c r="AT97" s="55">
        <f t="shared" si="78"/>
        <v>0.49800000000000111</v>
      </c>
      <c r="AU97" s="55">
        <f t="shared" si="79"/>
        <v>0</v>
      </c>
      <c r="AV97" s="55">
        <f ca="1">IF(AV98=0,AVERAGE(AT97:OFFSET(AT97,$AY$3-1,0)),(AV98*($AY$3-1)+AT97)/$AY$3)</f>
        <v>0.11531310146673261</v>
      </c>
      <c r="AW97" s="55">
        <f ca="1">IF(AW98=0,AVERAGE(AU97:OFFSET(AU97,$AY$3-1,0)),(AW98*($AY$3-1)+AU97)/$AY$3)</f>
        <v>6.3570847769634523E-2</v>
      </c>
      <c r="AX97" s="55">
        <f t="shared" ca="1" si="80"/>
        <v>1.8139305281030635</v>
      </c>
      <c r="AY97" s="55">
        <f t="shared" ca="1" si="81"/>
        <v>64.462519951616457</v>
      </c>
      <c r="BA97" s="58">
        <f t="shared" ca="1" si="82"/>
        <v>0</v>
      </c>
      <c r="BB97" s="58">
        <f t="shared" ca="1" si="83"/>
        <v>0</v>
      </c>
      <c r="BC97" s="58">
        <f t="shared" ca="1" si="91"/>
        <v>0</v>
      </c>
      <c r="BD97" s="58">
        <f t="shared" ca="1" si="69"/>
        <v>44</v>
      </c>
      <c r="BF97" s="56">
        <f t="shared" ca="1" si="70"/>
        <v>0</v>
      </c>
      <c r="BG97" s="75">
        <f t="shared" ca="1" si="71"/>
        <v>0</v>
      </c>
      <c r="BH97" s="55">
        <f t="shared" ca="1" si="72"/>
        <v>0</v>
      </c>
      <c r="BI97" s="56">
        <f t="shared" ca="1" si="73"/>
        <v>0</v>
      </c>
      <c r="BJ97" s="55">
        <f t="shared" ca="1" si="92"/>
        <v>5214.3838519000574</v>
      </c>
      <c r="BK97" s="76">
        <f t="shared" ca="1" si="84"/>
        <v>0</v>
      </c>
      <c r="BL97" s="55">
        <f ca="1">BJ97-MAX(BJ97:$BJ$258)</f>
        <v>-271.31711173065196</v>
      </c>
      <c r="BM97" s="56">
        <f ca="1">(BJ97-MAX(BJ97:$BJ$258))/MAX(BJ97:$BJ$258)</f>
        <v>-4.9458968603910344E-2</v>
      </c>
      <c r="BN97" s="17"/>
      <c r="BO97" s="55">
        <f t="shared" ca="1" si="85"/>
        <v>5.1980562509203354</v>
      </c>
      <c r="BQ97" s="58">
        <f t="shared" ca="1" si="86"/>
        <v>0</v>
      </c>
      <c r="BR97" s="58">
        <f t="shared" ca="1" si="87"/>
        <v>0</v>
      </c>
      <c r="BS97" s="58">
        <f t="shared" ca="1" si="93"/>
        <v>1</v>
      </c>
      <c r="BT97" s="58">
        <f t="shared" ca="1" si="74"/>
        <v>7</v>
      </c>
      <c r="BV97" s="56">
        <f t="shared" ca="1" si="88"/>
        <v>0</v>
      </c>
      <c r="BW97" s="76">
        <f t="shared" ca="1" si="89"/>
        <v>0</v>
      </c>
      <c r="BX97" s="55">
        <f t="shared" ca="1" si="94"/>
        <v>366.24355547741783</v>
      </c>
      <c r="BY97" s="56">
        <f t="shared" ca="1" si="90"/>
        <v>3.611312545322698E-2</v>
      </c>
      <c r="BZ97" s="55">
        <f t="shared" ca="1" si="95"/>
        <v>5232.8879206613465</v>
      </c>
      <c r="CA97" s="76">
        <f t="shared" ca="1" si="49"/>
        <v>0</v>
      </c>
      <c r="CB97" s="55">
        <f ca="1">BZ97-MAX($BZ97:BZ$258)</f>
        <v>-201.13597825456691</v>
      </c>
      <c r="CC97" s="56">
        <f ca="1">(BZ97-MAX($BZ97:BZ$258))/MAX($BZ97:BZ$258)</f>
        <v>-3.7014187275601323E-2</v>
      </c>
    </row>
    <row r="98" spans="1:81" s="58" customFormat="1" x14ac:dyDescent="0.25">
      <c r="A98" s="54">
        <v>44473</v>
      </c>
      <c r="B98" s="55">
        <v>13.827999999999999</v>
      </c>
      <c r="C98" s="55">
        <v>14</v>
      </c>
      <c r="D98" s="55">
        <v>13.726000000000001</v>
      </c>
      <c r="E98" s="55">
        <v>13.79</v>
      </c>
      <c r="F98" s="56">
        <f t="shared" si="50"/>
        <v>-7.7709022880990686E-3</v>
      </c>
      <c r="G98" s="57"/>
      <c r="H98" s="56"/>
      <c r="I98" s="17"/>
      <c r="J98" s="55">
        <f ca="1">AVERAGE(E98:OFFSET(E98,$J$3-1,0))</f>
        <v>13.865600000000001</v>
      </c>
      <c r="K98" s="55">
        <f ca="1">AVERAGE(E98:OFFSET(E98,$K$3-1,0))</f>
        <v>13.5078</v>
      </c>
      <c r="M98" s="58">
        <f t="shared" ca="1" si="51"/>
        <v>0</v>
      </c>
      <c r="N98" s="58">
        <f t="shared" ca="1" si="52"/>
        <v>0</v>
      </c>
      <c r="O98" s="58">
        <f t="shared" ca="1" si="53"/>
        <v>1</v>
      </c>
      <c r="P98" s="58">
        <f t="shared" ca="1" si="54"/>
        <v>5</v>
      </c>
      <c r="R98" s="56">
        <f t="shared" ca="1" si="55"/>
        <v>0</v>
      </c>
      <c r="S98" s="55">
        <f t="shared" ca="1" si="56"/>
        <v>0</v>
      </c>
      <c r="T98" s="55">
        <f t="shared" ca="1" si="57"/>
        <v>363.85953966084099</v>
      </c>
      <c r="U98" s="56">
        <f t="shared" ca="1" si="58"/>
        <v>-7.7709022880990686E-3</v>
      </c>
      <c r="V98" s="55">
        <f t="shared" ca="1" si="75"/>
        <v>5017.6230519229966</v>
      </c>
      <c r="W98" s="55">
        <f t="shared" ca="1" si="59"/>
        <v>0</v>
      </c>
      <c r="X98" s="55">
        <f ca="1">V98-MAX(V98:$V$258)</f>
        <v>-314.75343999421057</v>
      </c>
      <c r="Y98" s="56">
        <f ca="1">(V98-MAX(V98:$V$258))/MAX(V98:$V$258)</f>
        <v>-5.9026859875950702E-2</v>
      </c>
      <c r="Z98" s="56"/>
      <c r="AA98" s="17"/>
      <c r="AB98" s="55">
        <f ca="1">E98*(2/($AB$3+1))+IF(AB99=0,AVERAGE(E99:OFFSET(E99,$AB$3-1,0))*(1-(2/($AB$3+1))),AB99*(1-(2/($AB$3+1))))</f>
        <v>13.825066004867079</v>
      </c>
      <c r="AC98" s="59">
        <f ca="1">E98*(2/($AC$3+1))+IF(AC99=0,AVERAGE(E99:OFFSET(E99,$AC$3-1,0))*(1-(2/($AC$3+1))),AC99*(1-(2/($AC$3+1))))</f>
        <v>13.549211152941798</v>
      </c>
      <c r="AE98" s="58">
        <f t="shared" ca="1" si="76"/>
        <v>0</v>
      </c>
      <c r="AF98" s="58">
        <f t="shared" ca="1" si="60"/>
        <v>0</v>
      </c>
      <c r="AG98" s="58">
        <f t="shared" ca="1" si="61"/>
        <v>1</v>
      </c>
      <c r="AH98" s="58">
        <f t="shared" ca="1" si="62"/>
        <v>6</v>
      </c>
      <c r="AJ98" s="56">
        <f t="shared" ca="1" si="63"/>
        <v>0</v>
      </c>
      <c r="AK98" s="55">
        <f t="shared" ca="1" si="64"/>
        <v>0</v>
      </c>
      <c r="AL98" s="55">
        <f t="shared" ca="1" si="65"/>
        <v>363.56064367375717</v>
      </c>
      <c r="AM98" s="56">
        <f t="shared" ca="1" si="66"/>
        <v>-7.7709022880990686E-3</v>
      </c>
      <c r="AN98" s="55">
        <f t="shared" ca="1" si="67"/>
        <v>5013.5012762611113</v>
      </c>
      <c r="AO98" s="55">
        <f t="shared" ca="1" si="68"/>
        <v>0</v>
      </c>
      <c r="AP98" s="55">
        <f ca="1">AN98-MAX(AN98:$AN$258)</f>
        <v>-472.199687369598</v>
      </c>
      <c r="AQ98" s="56">
        <f ca="1">(AN98-MAX(AN98:$AN$258))/MAX(AN98:$AN$258)</f>
        <v>-8.6078277051593571E-2</v>
      </c>
      <c r="AS98" s="55">
        <f t="shared" si="77"/>
        <v>-0.10800000000000054</v>
      </c>
      <c r="AT98" s="55">
        <f t="shared" si="78"/>
        <v>0</v>
      </c>
      <c r="AU98" s="55">
        <f t="shared" si="79"/>
        <v>0.10800000000000054</v>
      </c>
      <c r="AV98" s="55">
        <f ca="1">IF(AV99=0,AVERAGE(AT98:OFFSET(AT98,$AY$3-1,0)),(AV99*($AY$3-1)+AT98)/$AY$3)</f>
        <v>8.5875647733404267E-2</v>
      </c>
      <c r="AW98" s="55">
        <f ca="1">IF(AW99=0,AVERAGE(AU98:OFFSET(AU98,$AY$3-1,0)),(AW99*($AY$3-1)+AU98)/$AY$3)</f>
        <v>6.8460912982683322E-2</v>
      </c>
      <c r="AX98" s="55">
        <f t="shared" ca="1" si="80"/>
        <v>1.2543748540882864</v>
      </c>
      <c r="AY98" s="55">
        <f t="shared" ca="1" si="81"/>
        <v>55.641804725309555</v>
      </c>
      <c r="BA98" s="58">
        <f t="shared" ca="1" si="82"/>
        <v>0</v>
      </c>
      <c r="BB98" s="58">
        <f t="shared" ca="1" si="83"/>
        <v>0</v>
      </c>
      <c r="BC98" s="58">
        <f t="shared" ca="1" si="91"/>
        <v>0</v>
      </c>
      <c r="BD98" s="58">
        <f t="shared" ca="1" si="69"/>
        <v>43</v>
      </c>
      <c r="BF98" s="56">
        <f t="shared" ca="1" si="70"/>
        <v>0</v>
      </c>
      <c r="BG98" s="75">
        <f t="shared" ca="1" si="71"/>
        <v>0</v>
      </c>
      <c r="BH98" s="55">
        <f t="shared" ca="1" si="72"/>
        <v>0</v>
      </c>
      <c r="BI98" s="56">
        <f t="shared" ca="1" si="73"/>
        <v>0</v>
      </c>
      <c r="BJ98" s="55">
        <f t="shared" ca="1" si="92"/>
        <v>5214.3838519000574</v>
      </c>
      <c r="BK98" s="76">
        <f t="shared" ca="1" si="84"/>
        <v>0</v>
      </c>
      <c r="BL98" s="55">
        <f ca="1">BJ98-MAX(BJ98:$BJ$258)</f>
        <v>-271.31711173065196</v>
      </c>
      <c r="BM98" s="56">
        <f ca="1">(BJ98-MAX(BJ98:$BJ$258))/MAX(BJ98:$BJ$258)</f>
        <v>-4.9458968603910344E-2</v>
      </c>
      <c r="BN98" s="17"/>
      <c r="BO98" s="55">
        <f t="shared" ca="1" si="85"/>
        <v>2.2390272835112635</v>
      </c>
      <c r="BQ98" s="58">
        <f t="shared" ca="1" si="86"/>
        <v>0</v>
      </c>
      <c r="BR98" s="58">
        <f t="shared" ca="1" si="87"/>
        <v>0</v>
      </c>
      <c r="BS98" s="58">
        <f t="shared" ca="1" si="93"/>
        <v>1</v>
      </c>
      <c r="BT98" s="58">
        <f t="shared" ca="1" si="74"/>
        <v>6</v>
      </c>
      <c r="BV98" s="56">
        <f t="shared" ca="1" si="88"/>
        <v>0</v>
      </c>
      <c r="BW98" s="76">
        <f t="shared" ca="1" si="89"/>
        <v>0</v>
      </c>
      <c r="BX98" s="55">
        <f t="shared" ca="1" si="94"/>
        <v>366.24355547741783</v>
      </c>
      <c r="BY98" s="56">
        <f t="shared" ca="1" si="90"/>
        <v>-7.7709022880990686E-3</v>
      </c>
      <c r="BZ98" s="55">
        <f t="shared" ca="1" si="95"/>
        <v>5050.4986300335922</v>
      </c>
      <c r="CA98" s="76">
        <f t="shared" ca="1" si="49"/>
        <v>0</v>
      </c>
      <c r="CB98" s="55">
        <f ca="1">BZ98-MAX($BZ98:BZ$258)</f>
        <v>-383.52526888232114</v>
      </c>
      <c r="CC98" s="56">
        <f ca="1">(BZ98-MAX($BZ98:BZ$258))/MAX($BZ98:BZ$258)</f>
        <v>-7.0578502416751301E-2</v>
      </c>
    </row>
    <row r="99" spans="1:81" s="58" customFormat="1" x14ac:dyDescent="0.25">
      <c r="A99" s="54">
        <v>44470</v>
      </c>
      <c r="B99" s="55">
        <v>13.667999999999999</v>
      </c>
      <c r="C99" s="55">
        <v>13.9</v>
      </c>
      <c r="D99" s="55">
        <v>13.657999999999999</v>
      </c>
      <c r="E99" s="55">
        <v>13.898</v>
      </c>
      <c r="F99" s="56">
        <f t="shared" si="50"/>
        <v>-5.2963068995133256E-3</v>
      </c>
      <c r="G99" s="57"/>
      <c r="H99" s="56"/>
      <c r="I99" s="17"/>
      <c r="J99" s="55">
        <f ca="1">AVERAGE(E99:OFFSET(E99,$J$3-1,0))</f>
        <v>13.9</v>
      </c>
      <c r="K99" s="55">
        <f ca="1">AVERAGE(E99:OFFSET(E99,$K$3-1,0))</f>
        <v>13.493266666666665</v>
      </c>
      <c r="M99" s="58">
        <f t="shared" ca="1" si="51"/>
        <v>0</v>
      </c>
      <c r="N99" s="58">
        <f t="shared" ca="1" si="52"/>
        <v>0</v>
      </c>
      <c r="O99" s="58">
        <f t="shared" ca="1" si="53"/>
        <v>1</v>
      </c>
      <c r="P99" s="58">
        <f t="shared" ca="1" si="54"/>
        <v>4</v>
      </c>
      <c r="R99" s="56">
        <f t="shared" ca="1" si="55"/>
        <v>0</v>
      </c>
      <c r="S99" s="55">
        <f t="shared" ca="1" si="56"/>
        <v>0</v>
      </c>
      <c r="T99" s="55">
        <f t="shared" ca="1" si="57"/>
        <v>363.85953966084099</v>
      </c>
      <c r="U99" s="56">
        <f t="shared" ca="1" si="58"/>
        <v>-5.2963068995133256E-3</v>
      </c>
      <c r="V99" s="55">
        <f t="shared" ca="1" si="75"/>
        <v>5056.9198822063681</v>
      </c>
      <c r="W99" s="55">
        <f t="shared" ca="1" si="59"/>
        <v>0</v>
      </c>
      <c r="X99" s="55">
        <f ca="1">V99-MAX(V99:$V$258)</f>
        <v>-275.45660971083907</v>
      </c>
      <c r="Y99" s="56">
        <f ca="1">(V99-MAX(V99:$V$258))/MAX(V99:$V$258)</f>
        <v>-5.1657382056269845E-2</v>
      </c>
      <c r="Z99" s="56"/>
      <c r="AA99" s="17"/>
      <c r="AB99" s="55">
        <f ca="1">E99*(2/($AB$3+1))+IF(AB100=0,AVERAGE(E100:OFFSET(E100,$AB$3-1,0))*(1-(2/($AB$3+1))),AB100*(1-(2/($AB$3+1))))</f>
        <v>13.842599007300617</v>
      </c>
      <c r="AC99" s="59">
        <f ca="1">E99*(2/($AC$3+1))+IF(AC100=0,AVERAGE(E100:OFFSET(E100,$AC$3-1,0))*(1-(2/($AC$3+1))),AC100*(1-(2/($AC$3+1))))</f>
        <v>13.532605025558471</v>
      </c>
      <c r="AE99" s="58">
        <f t="shared" ca="1" si="76"/>
        <v>0</v>
      </c>
      <c r="AF99" s="58">
        <f t="shared" ca="1" si="60"/>
        <v>0</v>
      </c>
      <c r="AG99" s="58">
        <f t="shared" ca="1" si="61"/>
        <v>1</v>
      </c>
      <c r="AH99" s="58">
        <f t="shared" ca="1" si="62"/>
        <v>5</v>
      </c>
      <c r="AJ99" s="56">
        <f t="shared" ca="1" si="63"/>
        <v>0</v>
      </c>
      <c r="AK99" s="55">
        <f t="shared" ca="1" si="64"/>
        <v>0</v>
      </c>
      <c r="AL99" s="55">
        <f t="shared" ca="1" si="65"/>
        <v>363.56064367375717</v>
      </c>
      <c r="AM99" s="56">
        <f t="shared" ca="1" si="66"/>
        <v>-5.2963068995133256E-3</v>
      </c>
      <c r="AN99" s="55">
        <f t="shared" ca="1" si="67"/>
        <v>5052.7658257778776</v>
      </c>
      <c r="AO99" s="55">
        <f t="shared" ca="1" si="68"/>
        <v>0</v>
      </c>
      <c r="AP99" s="55">
        <f ca="1">AN99-MAX(AN99:$AN$258)</f>
        <v>-432.93513785283176</v>
      </c>
      <c r="AQ99" s="56">
        <f ca="1">(AN99-MAX(AN99:$AN$258))/MAX(AN99:$AN$258)</f>
        <v>-7.892065949695766E-2</v>
      </c>
      <c r="AS99" s="55">
        <f t="shared" si="77"/>
        <v>-7.3999999999999844E-2</v>
      </c>
      <c r="AT99" s="55">
        <f t="shared" si="78"/>
        <v>0</v>
      </c>
      <c r="AU99" s="55">
        <f t="shared" si="79"/>
        <v>7.3999999999999844E-2</v>
      </c>
      <c r="AV99" s="55">
        <f ca="1">IF(AV100=0,AVERAGE(AT99:OFFSET(AT99,$AY$3-1,0)),(AV100*($AY$3-1)+AT99)/$AY$3)</f>
        <v>9.2481466789819972E-2</v>
      </c>
      <c r="AW99" s="55">
        <f ca="1">IF(AW100=0,AVERAGE(AU99:OFFSET(AU99,$AY$3-1,0)),(AW100*($AY$3-1)+AU99)/$AY$3)</f>
        <v>6.5419444750581993E-2</v>
      </c>
      <c r="AX99" s="55">
        <f t="shared" ca="1" si="80"/>
        <v>1.4136693935941305</v>
      </c>
      <c r="AY99" s="55">
        <f t="shared" ca="1" si="81"/>
        <v>58.569305197555373</v>
      </c>
      <c r="BA99" s="58">
        <f t="shared" ca="1" si="82"/>
        <v>0</v>
      </c>
      <c r="BB99" s="58">
        <f t="shared" ca="1" si="83"/>
        <v>0</v>
      </c>
      <c r="BC99" s="58">
        <f t="shared" ca="1" si="91"/>
        <v>0</v>
      </c>
      <c r="BD99" s="58">
        <f t="shared" ca="1" si="69"/>
        <v>42</v>
      </c>
      <c r="BF99" s="56">
        <f t="shared" ca="1" si="70"/>
        <v>0</v>
      </c>
      <c r="BG99" s="75">
        <f t="shared" ca="1" si="71"/>
        <v>0</v>
      </c>
      <c r="BH99" s="55">
        <f t="shared" ca="1" si="72"/>
        <v>0</v>
      </c>
      <c r="BI99" s="56">
        <f t="shared" ca="1" si="73"/>
        <v>0</v>
      </c>
      <c r="BJ99" s="55">
        <f t="shared" ca="1" si="92"/>
        <v>5214.3838519000574</v>
      </c>
      <c r="BK99" s="76">
        <f t="shared" ca="1" si="84"/>
        <v>0</v>
      </c>
      <c r="BL99" s="55">
        <f ca="1">BJ99-MAX(BJ99:$BJ$258)</f>
        <v>-271.31711173065196</v>
      </c>
      <c r="BM99" s="56">
        <f ca="1">(BJ99-MAX(BJ99:$BJ$258))/MAX(BJ99:$BJ$258)</f>
        <v>-4.9458968603910344E-2</v>
      </c>
      <c r="BN99" s="17"/>
      <c r="BO99" s="55">
        <f t="shared" ca="1" si="85"/>
        <v>3.7783751493428941</v>
      </c>
      <c r="BQ99" s="58">
        <f t="shared" ca="1" si="86"/>
        <v>0</v>
      </c>
      <c r="BR99" s="58">
        <f t="shared" ca="1" si="87"/>
        <v>0</v>
      </c>
      <c r="BS99" s="58">
        <f t="shared" ca="1" si="93"/>
        <v>1</v>
      </c>
      <c r="BT99" s="58">
        <f t="shared" ca="1" si="74"/>
        <v>5</v>
      </c>
      <c r="BV99" s="56">
        <f t="shared" ca="1" si="88"/>
        <v>0</v>
      </c>
      <c r="BW99" s="76">
        <f t="shared" ca="1" si="89"/>
        <v>0</v>
      </c>
      <c r="BX99" s="55">
        <f t="shared" ca="1" si="94"/>
        <v>366.24355547741783</v>
      </c>
      <c r="BY99" s="56">
        <f t="shared" ca="1" si="90"/>
        <v>-5.2963068995133256E-3</v>
      </c>
      <c r="BZ99" s="55">
        <f t="shared" ca="1" si="95"/>
        <v>5090.0529340251533</v>
      </c>
      <c r="CA99" s="76">
        <f t="shared" ca="1" si="49"/>
        <v>0</v>
      </c>
      <c r="CB99" s="55">
        <f ca="1">BZ99-MAX($BZ99:BZ$258)</f>
        <v>-343.97096489076011</v>
      </c>
      <c r="CC99" s="56">
        <f ca="1">(BZ99-MAX($BZ99:BZ$258))/MAX($BZ99:BZ$258)</f>
        <v>-6.3299494313851332E-2</v>
      </c>
    </row>
    <row r="100" spans="1:81" s="58" customFormat="1" x14ac:dyDescent="0.25">
      <c r="A100" s="54">
        <v>44469</v>
      </c>
      <c r="B100" s="55">
        <v>14.002000000000001</v>
      </c>
      <c r="C100" s="55">
        <v>14.022</v>
      </c>
      <c r="D100" s="55">
        <v>13.92</v>
      </c>
      <c r="E100" s="55">
        <v>13.972</v>
      </c>
      <c r="F100" s="56">
        <f t="shared" si="50"/>
        <v>3.0150753768845018E-3</v>
      </c>
      <c r="G100" s="57"/>
      <c r="H100" s="56"/>
      <c r="I100" s="17"/>
      <c r="J100" s="55">
        <f ca="1">AVERAGE(E100:OFFSET(E100,$J$3-1,0))</f>
        <v>13.834800000000001</v>
      </c>
      <c r="K100" s="55">
        <f ca="1">AVERAGE(E100:OFFSET(E100,$K$3-1,0))</f>
        <v>13.472</v>
      </c>
      <c r="M100" s="58">
        <f t="shared" ca="1" si="51"/>
        <v>0</v>
      </c>
      <c r="N100" s="58">
        <f t="shared" ca="1" si="52"/>
        <v>0</v>
      </c>
      <c r="O100" s="58">
        <f t="shared" ca="1" si="53"/>
        <v>1</v>
      </c>
      <c r="P100" s="58">
        <f t="shared" ca="1" si="54"/>
        <v>3</v>
      </c>
      <c r="R100" s="56">
        <f t="shared" ca="1" si="55"/>
        <v>0</v>
      </c>
      <c r="S100" s="55">
        <f t="shared" ca="1" si="56"/>
        <v>0</v>
      </c>
      <c r="T100" s="55">
        <f t="shared" ca="1" si="57"/>
        <v>363.85953966084099</v>
      </c>
      <c r="U100" s="56">
        <f t="shared" ca="1" si="58"/>
        <v>3.0150753768845018E-3</v>
      </c>
      <c r="V100" s="55">
        <f t="shared" ca="1" si="75"/>
        <v>5083.8454881412708</v>
      </c>
      <c r="W100" s="55">
        <f t="shared" ca="1" si="59"/>
        <v>0</v>
      </c>
      <c r="X100" s="55">
        <f ca="1">V100-MAX(V100:$V$258)</f>
        <v>-248.53100377593637</v>
      </c>
      <c r="Y100" s="56">
        <f ca="1">(V100-MAX(V100:$V$258))/MAX(V100:$V$258)</f>
        <v>-4.6607925031673693E-2</v>
      </c>
      <c r="Z100" s="56"/>
      <c r="AA100" s="17"/>
      <c r="AB100" s="55">
        <f ca="1">E100*(2/($AB$3+1))+IF(AB101=0,AVERAGE(E101:OFFSET(E101,$AB$3-1,0))*(1-(2/($AB$3+1))),AB101*(1-(2/($AB$3+1))))</f>
        <v>13.814898510950922</v>
      </c>
      <c r="AC100" s="59">
        <f ca="1">E100*(2/($AC$3+1))+IF(AC101=0,AVERAGE(E101:OFFSET(E101,$AC$3-1,0))*(1-(2/($AC$3+1))),AC101*(1-(2/($AC$3+1))))</f>
        <v>13.507405372148709</v>
      </c>
      <c r="AE100" s="58">
        <f t="shared" ca="1" si="76"/>
        <v>0</v>
      </c>
      <c r="AF100" s="58">
        <f t="shared" ca="1" si="60"/>
        <v>0</v>
      </c>
      <c r="AG100" s="58">
        <f t="shared" ca="1" si="61"/>
        <v>1</v>
      </c>
      <c r="AH100" s="58">
        <f t="shared" ca="1" si="62"/>
        <v>4</v>
      </c>
      <c r="AJ100" s="56">
        <f t="shared" ca="1" si="63"/>
        <v>0</v>
      </c>
      <c r="AK100" s="55">
        <f t="shared" ca="1" si="64"/>
        <v>0</v>
      </c>
      <c r="AL100" s="55">
        <f t="shared" ca="1" si="65"/>
        <v>363.56064367375717</v>
      </c>
      <c r="AM100" s="56">
        <f t="shared" ca="1" si="66"/>
        <v>3.0150753768845018E-3</v>
      </c>
      <c r="AN100" s="55">
        <f t="shared" ca="1" si="67"/>
        <v>5079.6693134097359</v>
      </c>
      <c r="AO100" s="55">
        <f t="shared" ca="1" si="68"/>
        <v>0</v>
      </c>
      <c r="AP100" s="55">
        <f ca="1">AN100-MAX(AN100:$AN$258)</f>
        <v>-406.03165022097346</v>
      </c>
      <c r="AQ100" s="56">
        <f ca="1">(AN100-MAX(AN100:$AN$258))/MAX(AN100:$AN$258)</f>
        <v>-7.4016365987299743E-2</v>
      </c>
      <c r="AS100" s="55">
        <f t="shared" si="77"/>
        <v>4.1999999999999815E-2</v>
      </c>
      <c r="AT100" s="55">
        <f t="shared" si="78"/>
        <v>4.1999999999999815E-2</v>
      </c>
      <c r="AU100" s="55">
        <f t="shared" si="79"/>
        <v>0</v>
      </c>
      <c r="AV100" s="55">
        <f ca="1">IF(AV101=0,AVERAGE(AT100:OFFSET(AT100,$AY$3-1,0)),(AV101*($AY$3-1)+AT100)/$AY$3)</f>
        <v>9.9595425773652282E-2</v>
      </c>
      <c r="AW100" s="55">
        <f ca="1">IF(AW101=0,AVERAGE(AU100:OFFSET(AU100,$AY$3-1,0)),(AW101*($AY$3-1)+AU100)/$AY$3)</f>
        <v>6.475940203908831E-2</v>
      </c>
      <c r="AX100" s="55">
        <f t="shared" ca="1" si="80"/>
        <v>1.5379299783147657</v>
      </c>
      <c r="AY100" s="55">
        <f t="shared" ca="1" si="81"/>
        <v>60.597809689610934</v>
      </c>
      <c r="BA100" s="58">
        <f t="shared" ca="1" si="82"/>
        <v>0</v>
      </c>
      <c r="BB100" s="58">
        <f t="shared" ca="1" si="83"/>
        <v>0</v>
      </c>
      <c r="BC100" s="58">
        <f t="shared" ca="1" si="91"/>
        <v>0</v>
      </c>
      <c r="BD100" s="58">
        <f t="shared" ca="1" si="69"/>
        <v>41</v>
      </c>
      <c r="BF100" s="56">
        <f t="shared" ca="1" si="70"/>
        <v>0</v>
      </c>
      <c r="BG100" s="75">
        <f t="shared" ca="1" si="71"/>
        <v>0</v>
      </c>
      <c r="BH100" s="55">
        <f t="shared" ca="1" si="72"/>
        <v>0</v>
      </c>
      <c r="BI100" s="56">
        <f t="shared" ca="1" si="73"/>
        <v>0</v>
      </c>
      <c r="BJ100" s="55">
        <f t="shared" ca="1" si="92"/>
        <v>5214.3838519000574</v>
      </c>
      <c r="BK100" s="76">
        <f t="shared" ca="1" si="84"/>
        <v>0</v>
      </c>
      <c r="BL100" s="55">
        <f ca="1">BJ100-MAX(BJ100:$BJ$258)</f>
        <v>-271.31711173065196</v>
      </c>
      <c r="BM100" s="56">
        <f ca="1">(BJ100-MAX(BJ100:$BJ$258))/MAX(BJ100:$BJ$258)</f>
        <v>-4.9458968603910344E-2</v>
      </c>
      <c r="BN100" s="17"/>
      <c r="BO100" s="55">
        <f t="shared" ca="1" si="85"/>
        <v>4.3153650888457573</v>
      </c>
      <c r="BQ100" s="58">
        <f t="shared" ca="1" si="86"/>
        <v>0</v>
      </c>
      <c r="BR100" s="58">
        <f t="shared" ca="1" si="87"/>
        <v>0</v>
      </c>
      <c r="BS100" s="58">
        <f t="shared" ca="1" si="93"/>
        <v>1</v>
      </c>
      <c r="BT100" s="58">
        <f t="shared" ca="1" si="74"/>
        <v>4</v>
      </c>
      <c r="BV100" s="56">
        <f t="shared" ca="1" si="88"/>
        <v>0</v>
      </c>
      <c r="BW100" s="76">
        <f t="shared" ca="1" si="89"/>
        <v>0</v>
      </c>
      <c r="BX100" s="55">
        <f t="shared" ca="1" si="94"/>
        <v>366.24355547741783</v>
      </c>
      <c r="BY100" s="56">
        <f t="shared" ca="1" si="90"/>
        <v>3.0150753768845018E-3</v>
      </c>
      <c r="BZ100" s="55">
        <f t="shared" ca="1" si="95"/>
        <v>5117.1549571304822</v>
      </c>
      <c r="CA100" s="76">
        <f t="shared" ca="1" si="49"/>
        <v>0</v>
      </c>
      <c r="CB100" s="55">
        <f ca="1">BZ100-MAX($BZ100:BZ$258)</f>
        <v>-316.86894178543116</v>
      </c>
      <c r="CC100" s="56">
        <f ca="1">(BZ100-MAX($BZ100:BZ$258))/MAX($BZ100:BZ$258)</f>
        <v>-5.8312025798901337E-2</v>
      </c>
    </row>
    <row r="101" spans="1:81" s="58" customFormat="1" x14ac:dyDescent="0.25">
      <c r="A101" s="54">
        <v>44468</v>
      </c>
      <c r="B101" s="55">
        <v>13.782</v>
      </c>
      <c r="C101" s="55">
        <v>13.948</v>
      </c>
      <c r="D101" s="55">
        <v>13.778</v>
      </c>
      <c r="E101" s="55">
        <v>13.93</v>
      </c>
      <c r="F101" s="56">
        <f t="shared" si="50"/>
        <v>1.3975833454651365E-2</v>
      </c>
      <c r="G101" s="57"/>
      <c r="H101" s="56"/>
      <c r="I101" s="17"/>
      <c r="J101" s="55">
        <f ca="1">AVERAGE(E101:OFFSET(E101,$J$3-1,0))</f>
        <v>13.752799999999999</v>
      </c>
      <c r="K101" s="55">
        <f ca="1">AVERAGE(E101:OFFSET(E101,$K$3-1,0))</f>
        <v>13.447066666666665</v>
      </c>
      <c r="M101" s="58">
        <f t="shared" ca="1" si="51"/>
        <v>0</v>
      </c>
      <c r="N101" s="58">
        <f t="shared" ca="1" si="52"/>
        <v>0</v>
      </c>
      <c r="O101" s="58">
        <f t="shared" ca="1" si="53"/>
        <v>1</v>
      </c>
      <c r="P101" s="58">
        <f t="shared" ca="1" si="54"/>
        <v>2</v>
      </c>
      <c r="R101" s="56">
        <f t="shared" ca="1" si="55"/>
        <v>0</v>
      </c>
      <c r="S101" s="55">
        <f t="shared" ca="1" si="56"/>
        <v>0</v>
      </c>
      <c r="T101" s="55">
        <f t="shared" ca="1" si="57"/>
        <v>363.85953966084099</v>
      </c>
      <c r="U101" s="56">
        <f t="shared" ca="1" si="58"/>
        <v>1.3975833454651365E-2</v>
      </c>
      <c r="V101" s="55">
        <f t="shared" ca="1" si="75"/>
        <v>5068.5633874755149</v>
      </c>
      <c r="W101" s="55">
        <f t="shared" ca="1" si="59"/>
        <v>0</v>
      </c>
      <c r="X101" s="55">
        <f ca="1">V101-MAX(V101:$V$258)</f>
        <v>-263.8131044416923</v>
      </c>
      <c r="Y101" s="56">
        <f ca="1">(V101-MAX(V101:$V$258))/MAX(V101:$V$258)</f>
        <v>-4.9473833072660761E-2</v>
      </c>
      <c r="Z101" s="56"/>
      <c r="AA101" s="17"/>
      <c r="AB101" s="55">
        <f ca="1">E101*(2/($AB$3+1))+IF(AB102=0,AVERAGE(E102:OFFSET(E102,$AB$3-1,0))*(1-(2/($AB$3+1))),AB102*(1-(2/($AB$3+1))))</f>
        <v>13.73634776642638</v>
      </c>
      <c r="AC101" s="59">
        <f ca="1">E101*(2/($AC$3+1))+IF(AC102=0,AVERAGE(E102:OFFSET(E102,$AC$3-1,0))*(1-(2/($AC$3+1))),AC102*(1-(2/($AC$3+1))))</f>
        <v>13.475364363331376</v>
      </c>
      <c r="AE101" s="58">
        <f t="shared" ca="1" si="76"/>
        <v>0</v>
      </c>
      <c r="AF101" s="58">
        <f t="shared" ca="1" si="60"/>
        <v>0</v>
      </c>
      <c r="AG101" s="58">
        <f t="shared" ca="1" si="61"/>
        <v>1</v>
      </c>
      <c r="AH101" s="58">
        <f t="shared" ca="1" si="62"/>
        <v>3</v>
      </c>
      <c r="AJ101" s="56">
        <f t="shared" ca="1" si="63"/>
        <v>0</v>
      </c>
      <c r="AK101" s="55">
        <f t="shared" ca="1" si="64"/>
        <v>0</v>
      </c>
      <c r="AL101" s="55">
        <f t="shared" ca="1" si="65"/>
        <v>363.56064367375717</v>
      </c>
      <c r="AM101" s="56">
        <f t="shared" ca="1" si="66"/>
        <v>1.3975833454651365E-2</v>
      </c>
      <c r="AN101" s="55">
        <f t="shared" ca="1" si="67"/>
        <v>5064.399766375438</v>
      </c>
      <c r="AO101" s="55">
        <f t="shared" ca="1" si="68"/>
        <v>0</v>
      </c>
      <c r="AP101" s="55">
        <f ca="1">AN101-MAX(AN101:$AN$258)</f>
        <v>-421.30119725527129</v>
      </c>
      <c r="AQ101" s="56">
        <f ca="1">(AN101-MAX(AN101:$AN$258))/MAX(AN101:$AN$258)</f>
        <v>-7.6799883925213683E-2</v>
      </c>
      <c r="AS101" s="55">
        <f t="shared" si="77"/>
        <v>0.19200000000000017</v>
      </c>
      <c r="AT101" s="55">
        <f t="shared" si="78"/>
        <v>0.19200000000000017</v>
      </c>
      <c r="AU101" s="55">
        <f t="shared" si="79"/>
        <v>0</v>
      </c>
      <c r="AV101" s="55">
        <f ca="1">IF(AV102=0,AVERAGE(AT101:OFFSET(AT101,$AY$3-1,0)),(AV102*($AY$3-1)+AT101)/$AY$3)</f>
        <v>0.10402584314085632</v>
      </c>
      <c r="AW101" s="55">
        <f ca="1">IF(AW102=0,AVERAGE(AU101:OFFSET(AU101,$AY$3-1,0)),(AW102*($AY$3-1)+AU101)/$AY$3)</f>
        <v>6.9740894503633563E-2</v>
      </c>
      <c r="AX101" s="55">
        <f t="shared" ca="1" si="80"/>
        <v>1.4916046586617338</v>
      </c>
      <c r="AY101" s="55">
        <f t="shared" ca="1" si="81"/>
        <v>59.865221935445</v>
      </c>
      <c r="BA101" s="58">
        <f t="shared" ca="1" si="82"/>
        <v>0</v>
      </c>
      <c r="BB101" s="58">
        <f t="shared" ca="1" si="83"/>
        <v>0</v>
      </c>
      <c r="BC101" s="58">
        <f t="shared" ca="1" si="91"/>
        <v>0</v>
      </c>
      <c r="BD101" s="58">
        <f t="shared" ca="1" si="69"/>
        <v>40</v>
      </c>
      <c r="BF101" s="56">
        <f t="shared" ca="1" si="70"/>
        <v>0</v>
      </c>
      <c r="BG101" s="75">
        <f t="shared" ca="1" si="71"/>
        <v>0</v>
      </c>
      <c r="BH101" s="55">
        <f t="shared" ca="1" si="72"/>
        <v>0</v>
      </c>
      <c r="BI101" s="56">
        <f t="shared" ca="1" si="73"/>
        <v>0</v>
      </c>
      <c r="BJ101" s="55">
        <f t="shared" ca="1" si="92"/>
        <v>5214.3838519000574</v>
      </c>
      <c r="BK101" s="76">
        <f t="shared" ca="1" si="84"/>
        <v>0</v>
      </c>
      <c r="BL101" s="55">
        <f ca="1">BJ101-MAX(BJ101:$BJ$258)</f>
        <v>-271.31711173065196</v>
      </c>
      <c r="BM101" s="56">
        <f ca="1">(BJ101-MAX(BJ101:$BJ$258))/MAX(BJ101:$BJ$258)</f>
        <v>-4.9458968603910344E-2</v>
      </c>
      <c r="BN101" s="17"/>
      <c r="BO101" s="55">
        <f t="shared" ca="1" si="85"/>
        <v>3.1240746224459714</v>
      </c>
      <c r="BQ101" s="58">
        <f t="shared" ca="1" si="86"/>
        <v>0</v>
      </c>
      <c r="BR101" s="58">
        <f t="shared" ca="1" si="87"/>
        <v>0</v>
      </c>
      <c r="BS101" s="58">
        <f t="shared" ca="1" si="93"/>
        <v>1</v>
      </c>
      <c r="BT101" s="58">
        <f t="shared" ca="1" si="74"/>
        <v>3</v>
      </c>
      <c r="BV101" s="56">
        <f t="shared" ca="1" si="88"/>
        <v>0</v>
      </c>
      <c r="BW101" s="76">
        <f t="shared" ca="1" si="89"/>
        <v>0</v>
      </c>
      <c r="BX101" s="55">
        <f t="shared" ca="1" si="94"/>
        <v>366.24355547741783</v>
      </c>
      <c r="BY101" s="56">
        <f t="shared" ca="1" si="90"/>
        <v>1.3975833454651365E-2</v>
      </c>
      <c r="BZ101" s="55">
        <f t="shared" ca="1" si="95"/>
        <v>5101.7727278004304</v>
      </c>
      <c r="CA101" s="76">
        <f t="shared" ca="1" si="49"/>
        <v>0</v>
      </c>
      <c r="CB101" s="55">
        <f ca="1">BZ101-MAX($BZ101:BZ$258)</f>
        <v>-332.25117111548298</v>
      </c>
      <c r="CC101" s="56">
        <f ca="1">(BZ101-MAX($BZ101:BZ$258))/MAX($BZ101:BZ$258)</f>
        <v>-6.1142751172251382E-2</v>
      </c>
    </row>
    <row r="102" spans="1:81" s="58" customFormat="1" x14ac:dyDescent="0.25">
      <c r="A102" s="54">
        <v>44467</v>
      </c>
      <c r="B102" s="55">
        <v>14.018000000000001</v>
      </c>
      <c r="C102" s="55">
        <v>14.02</v>
      </c>
      <c r="D102" s="55">
        <v>13.738</v>
      </c>
      <c r="E102" s="55">
        <v>13.738</v>
      </c>
      <c r="F102" s="56">
        <f t="shared" si="50"/>
        <v>-1.6043546769803796E-2</v>
      </c>
      <c r="G102" s="57"/>
      <c r="H102" s="56"/>
      <c r="I102" s="17"/>
      <c r="J102" s="55">
        <f ca="1">AVERAGE(E102:OFFSET(E102,$J$3-1,0))</f>
        <v>13.626799999999999</v>
      </c>
      <c r="K102" s="55">
        <f ca="1">AVERAGE(E102:OFFSET(E102,$K$3-1,0))</f>
        <v>13.434466666666664</v>
      </c>
      <c r="M102" s="58">
        <f t="shared" ca="1" si="51"/>
        <v>0</v>
      </c>
      <c r="N102" s="58">
        <f t="shared" ca="1" si="52"/>
        <v>0</v>
      </c>
      <c r="O102" s="58">
        <f t="shared" ca="1" si="53"/>
        <v>1</v>
      </c>
      <c r="P102" s="58">
        <f t="shared" ca="1" si="54"/>
        <v>1</v>
      </c>
      <c r="R102" s="56">
        <f t="shared" ca="1" si="55"/>
        <v>0</v>
      </c>
      <c r="S102" s="55">
        <f t="shared" ca="1" si="56"/>
        <v>0</v>
      </c>
      <c r="T102" s="55">
        <f t="shared" ca="1" si="57"/>
        <v>363.85953966084099</v>
      </c>
      <c r="U102" s="56">
        <f t="shared" ca="1" si="58"/>
        <v>-1.6043546769803796E-2</v>
      </c>
      <c r="V102" s="55">
        <f t="shared" ca="1" si="75"/>
        <v>4998.7023558606334</v>
      </c>
      <c r="W102" s="55">
        <f t="shared" ca="1" si="59"/>
        <v>0</v>
      </c>
      <c r="X102" s="55">
        <f ca="1">V102-MAX(V102:$V$258)</f>
        <v>-333.67413605657384</v>
      </c>
      <c r="Y102" s="56">
        <f ca="1">(V102-MAX(V102:$V$258))/MAX(V102:$V$258)</f>
        <v>-6.2575126974315415E-2</v>
      </c>
      <c r="Z102" s="56"/>
      <c r="AA102" s="17"/>
      <c r="AB102" s="55">
        <f ca="1">E102*(2/($AB$3+1))+IF(AB103=0,AVERAGE(E103:OFFSET(E103,$AB$3-1,0))*(1-(2/($AB$3+1))),AB103*(1-(2/($AB$3+1))))</f>
        <v>13.639521649639571</v>
      </c>
      <c r="AC102" s="59">
        <f ca="1">E102*(2/($AC$3+1))+IF(AC103=0,AVERAGE(E103:OFFSET(E103,$AC$3-1,0))*(1-(2/($AC$3+1))),AC103*(1-(2/($AC$3+1))))</f>
        <v>13.44401018149216</v>
      </c>
      <c r="AE102" s="58">
        <f t="shared" ca="1" si="76"/>
        <v>0</v>
      </c>
      <c r="AF102" s="58">
        <f t="shared" ca="1" si="60"/>
        <v>0</v>
      </c>
      <c r="AG102" s="58">
        <f t="shared" ca="1" si="61"/>
        <v>1</v>
      </c>
      <c r="AH102" s="58">
        <f t="shared" ca="1" si="62"/>
        <v>2</v>
      </c>
      <c r="AJ102" s="56">
        <f t="shared" ca="1" si="63"/>
        <v>0</v>
      </c>
      <c r="AK102" s="55">
        <f t="shared" ca="1" si="64"/>
        <v>0</v>
      </c>
      <c r="AL102" s="55">
        <f t="shared" ca="1" si="65"/>
        <v>363.56064367375717</v>
      </c>
      <c r="AM102" s="56">
        <f t="shared" ca="1" si="66"/>
        <v>-1.6043546769803796E-2</v>
      </c>
      <c r="AN102" s="55">
        <f t="shared" ca="1" si="67"/>
        <v>4994.5961227900762</v>
      </c>
      <c r="AO102" s="55">
        <f t="shared" ca="1" si="68"/>
        <v>0</v>
      </c>
      <c r="AP102" s="55">
        <f ca="1">AN102-MAX(AN102:$AN$258)</f>
        <v>-491.10484084063319</v>
      </c>
      <c r="AQ102" s="56">
        <f ca="1">(AN102-MAX(AN102:$AN$258))/MAX(AN102:$AN$258)</f>
        <v>-8.9524537355677447E-2</v>
      </c>
      <c r="AS102" s="55">
        <f t="shared" si="77"/>
        <v>-0.2240000000000002</v>
      </c>
      <c r="AT102" s="55">
        <f t="shared" si="78"/>
        <v>0</v>
      </c>
      <c r="AU102" s="55">
        <f t="shared" si="79"/>
        <v>0.2240000000000002</v>
      </c>
      <c r="AV102" s="55">
        <f ca="1">IF(AV103=0,AVERAGE(AT102:OFFSET(AT102,$AY$3-1,0)),(AV103*($AY$3-1)+AT102)/$AY$3)</f>
        <v>9.7258600305537568E-2</v>
      </c>
      <c r="AW102" s="55">
        <f ca="1">IF(AW103=0,AVERAGE(AU102:OFFSET(AU102,$AY$3-1,0)),(AW103*($AY$3-1)+AU102)/$AY$3)</f>
        <v>7.5105578696220768E-2</v>
      </c>
      <c r="AX102" s="55">
        <f t="shared" ca="1" si="80"/>
        <v>1.2949584038080453</v>
      </c>
      <c r="AY102" s="55">
        <f t="shared" ca="1" si="81"/>
        <v>56.426225488850207</v>
      </c>
      <c r="BA102" s="58">
        <f t="shared" ca="1" si="82"/>
        <v>0</v>
      </c>
      <c r="BB102" s="58">
        <f t="shared" ca="1" si="83"/>
        <v>0</v>
      </c>
      <c r="BC102" s="58">
        <f t="shared" ca="1" si="91"/>
        <v>0</v>
      </c>
      <c r="BD102" s="58">
        <f t="shared" ca="1" si="69"/>
        <v>39</v>
      </c>
      <c r="BF102" s="56">
        <f t="shared" ca="1" si="70"/>
        <v>0</v>
      </c>
      <c r="BG102" s="75">
        <f t="shared" ca="1" si="71"/>
        <v>0</v>
      </c>
      <c r="BH102" s="55">
        <f t="shared" ca="1" si="72"/>
        <v>0</v>
      </c>
      <c r="BI102" s="56">
        <f t="shared" ca="1" si="73"/>
        <v>0</v>
      </c>
      <c r="BJ102" s="55">
        <f t="shared" ca="1" si="92"/>
        <v>5214.3838519000574</v>
      </c>
      <c r="BK102" s="76">
        <f t="shared" ca="1" si="84"/>
        <v>0</v>
      </c>
      <c r="BL102" s="55">
        <f ca="1">BJ102-MAX(BJ102:$BJ$258)</f>
        <v>-271.31711173065196</v>
      </c>
      <c r="BM102" s="56">
        <f ca="1">(BJ102-MAX(BJ102:$BJ$258))/MAX(BJ102:$BJ$258)</f>
        <v>-4.9458968603910344E-2</v>
      </c>
      <c r="BN102" s="17"/>
      <c r="BO102" s="55">
        <f t="shared" ca="1" si="85"/>
        <v>3.4020773746801236</v>
      </c>
      <c r="BQ102" s="58">
        <f t="shared" ca="1" si="86"/>
        <v>0</v>
      </c>
      <c r="BR102" s="58">
        <f t="shared" ca="1" si="87"/>
        <v>0</v>
      </c>
      <c r="BS102" s="58">
        <f t="shared" ca="1" si="93"/>
        <v>1</v>
      </c>
      <c r="BT102" s="58">
        <f t="shared" ca="1" si="74"/>
        <v>2</v>
      </c>
      <c r="BV102" s="56">
        <f t="shared" ca="1" si="88"/>
        <v>0</v>
      </c>
      <c r="BW102" s="76">
        <f t="shared" ca="1" si="89"/>
        <v>0</v>
      </c>
      <c r="BX102" s="55">
        <f t="shared" ca="1" si="94"/>
        <v>366.24355547741783</v>
      </c>
      <c r="BY102" s="56">
        <f t="shared" ca="1" si="90"/>
        <v>-1.6043546769803796E-2</v>
      </c>
      <c r="BZ102" s="55">
        <f t="shared" ca="1" si="95"/>
        <v>5031.4539651487657</v>
      </c>
      <c r="CA102" s="76">
        <f t="shared" ca="1" si="49"/>
        <v>0</v>
      </c>
      <c r="CB102" s="55">
        <f ca="1">BZ102-MAX($BZ102:BZ$258)</f>
        <v>-402.56993376714763</v>
      </c>
      <c r="CC102" s="56">
        <f ca="1">(BZ102-MAX($BZ102:BZ$258))/MAX($BZ102:BZ$258)</f>
        <v>-7.4083210021851434E-2</v>
      </c>
    </row>
    <row r="103" spans="1:81" s="58" customFormat="1" x14ac:dyDescent="0.25">
      <c r="A103" s="54">
        <v>44466</v>
      </c>
      <c r="B103" s="55">
        <v>13.696</v>
      </c>
      <c r="C103" s="55">
        <v>13.972</v>
      </c>
      <c r="D103" s="55">
        <v>13.683999999999999</v>
      </c>
      <c r="E103" s="55">
        <v>13.962</v>
      </c>
      <c r="F103" s="56">
        <f t="shared" si="50"/>
        <v>2.8735632183908066E-2</v>
      </c>
      <c r="G103" s="57"/>
      <c r="H103" s="56"/>
      <c r="I103" s="17"/>
      <c r="J103" s="55">
        <f ca="1">AVERAGE(E103:OFFSET(E103,$J$3-1,0))</f>
        <v>13.4572</v>
      </c>
      <c r="K103" s="55">
        <f ca="1">AVERAGE(E103:OFFSET(E103,$K$3-1,0))</f>
        <v>13.425199999999997</v>
      </c>
      <c r="M103" s="58">
        <f t="shared" ca="1" si="51"/>
        <v>1</v>
      </c>
      <c r="N103" s="58">
        <f t="shared" ca="1" si="52"/>
        <v>0</v>
      </c>
      <c r="O103" s="58">
        <f t="shared" ca="1" si="53"/>
        <v>1</v>
      </c>
      <c r="P103" s="58">
        <f t="shared" ca="1" si="54"/>
        <v>0</v>
      </c>
      <c r="R103" s="56">
        <f t="shared" ca="1" si="55"/>
        <v>0</v>
      </c>
      <c r="S103" s="55">
        <f t="shared" ca="1" si="56"/>
        <v>0</v>
      </c>
      <c r="T103" s="55">
        <f t="shared" ca="1" si="57"/>
        <v>363.85953966084099</v>
      </c>
      <c r="U103" s="56">
        <f t="shared" ca="1" si="58"/>
        <v>0</v>
      </c>
      <c r="V103" s="55">
        <f t="shared" ca="1" si="75"/>
        <v>5080.2068927446617</v>
      </c>
      <c r="W103" s="55">
        <f t="shared" ca="1" si="59"/>
        <v>0</v>
      </c>
      <c r="X103" s="55">
        <f ca="1">V103-MAX(V103:$V$258)</f>
        <v>-252.16959917254553</v>
      </c>
      <c r="Y103" s="56">
        <f ca="1">(V103-MAX(V103:$V$258))/MAX(V103:$V$258)</f>
        <v>-4.7290284089051685E-2</v>
      </c>
      <c r="Z103" s="56"/>
      <c r="AA103" s="17"/>
      <c r="AB103" s="55">
        <f ca="1">E103*(2/($AB$3+1))+IF(AB104=0,AVERAGE(E104:OFFSET(E104,$AB$3-1,0))*(1-(2/($AB$3+1))),AB104*(1-(2/($AB$3+1))))</f>
        <v>13.590282474459356</v>
      </c>
      <c r="AC103" s="59">
        <f ca="1">E103*(2/($AC$3+1))+IF(AC104=0,AVERAGE(E104:OFFSET(E104,$AC$3-1,0))*(1-(2/($AC$3+1))),AC104*(1-(2/($AC$3+1))))</f>
        <v>13.423735021595066</v>
      </c>
      <c r="AE103" s="58">
        <f t="shared" ca="1" si="76"/>
        <v>0</v>
      </c>
      <c r="AF103" s="58">
        <f t="shared" ca="1" si="60"/>
        <v>0</v>
      </c>
      <c r="AG103" s="58">
        <f t="shared" ca="1" si="61"/>
        <v>1</v>
      </c>
      <c r="AH103" s="58">
        <f t="shared" ca="1" si="62"/>
        <v>1</v>
      </c>
      <c r="AJ103" s="56">
        <f t="shared" ca="1" si="63"/>
        <v>0</v>
      </c>
      <c r="AK103" s="55">
        <f t="shared" ca="1" si="64"/>
        <v>0</v>
      </c>
      <c r="AL103" s="55">
        <f t="shared" ca="1" si="65"/>
        <v>363.56064367375717</v>
      </c>
      <c r="AM103" s="56">
        <f t="shared" ca="1" si="66"/>
        <v>2.8735632183908066E-2</v>
      </c>
      <c r="AN103" s="55">
        <f t="shared" ca="1" si="67"/>
        <v>5076.0337069729976</v>
      </c>
      <c r="AO103" s="55">
        <f t="shared" ca="1" si="68"/>
        <v>0</v>
      </c>
      <c r="AP103" s="55">
        <f ca="1">AN103-MAX(AN103:$AN$258)</f>
        <v>-409.66725665771173</v>
      </c>
      <c r="AQ103" s="56">
        <f ca="1">(AN103-MAX(AN103:$AN$258))/MAX(AN103:$AN$258)</f>
        <v>-7.4679108353469859E-2</v>
      </c>
      <c r="AS103" s="55">
        <f t="shared" si="77"/>
        <v>0.39000000000000057</v>
      </c>
      <c r="AT103" s="55">
        <f t="shared" si="78"/>
        <v>0.39000000000000057</v>
      </c>
      <c r="AU103" s="55">
        <f t="shared" si="79"/>
        <v>0</v>
      </c>
      <c r="AV103" s="55">
        <f ca="1">IF(AV104=0,AVERAGE(AT103:OFFSET(AT103,$AY$3-1,0)),(AV104*($AY$3-1)+AT103)/$AY$3)</f>
        <v>0.10474003109827124</v>
      </c>
      <c r="AW103" s="55">
        <f ca="1">IF(AW104=0,AVERAGE(AU103:OFFSET(AU103,$AY$3-1,0)),(AW104*($AY$3-1)+AU103)/$AY$3)</f>
        <v>6.3652161672853119E-2</v>
      </c>
      <c r="AX103" s="55">
        <f t="shared" ca="1" si="80"/>
        <v>1.645506269474295</v>
      </c>
      <c r="AY103" s="55">
        <f t="shared" ca="1" si="81"/>
        <v>62.200051780685584</v>
      </c>
      <c r="BA103" s="58">
        <f t="shared" ca="1" si="82"/>
        <v>0</v>
      </c>
      <c r="BB103" s="58">
        <f t="shared" ca="1" si="83"/>
        <v>0</v>
      </c>
      <c r="BC103" s="58">
        <f t="shared" ca="1" si="91"/>
        <v>0</v>
      </c>
      <c r="BD103" s="58">
        <f t="shared" ca="1" si="69"/>
        <v>38</v>
      </c>
      <c r="BF103" s="56">
        <f t="shared" ca="1" si="70"/>
        <v>0</v>
      </c>
      <c r="BG103" s="75">
        <f t="shared" ca="1" si="71"/>
        <v>0</v>
      </c>
      <c r="BH103" s="55">
        <f t="shared" ca="1" si="72"/>
        <v>0</v>
      </c>
      <c r="BI103" s="56">
        <f t="shared" ca="1" si="73"/>
        <v>0</v>
      </c>
      <c r="BJ103" s="55">
        <f t="shared" ca="1" si="92"/>
        <v>5214.3838519000574</v>
      </c>
      <c r="BK103" s="76">
        <f t="shared" ca="1" si="84"/>
        <v>0</v>
      </c>
      <c r="BL103" s="55">
        <f ca="1">BJ103-MAX(BJ103:$BJ$258)</f>
        <v>-271.31711173065196</v>
      </c>
      <c r="BM103" s="56">
        <f ca="1">(BJ103-MAX(BJ103:$BJ$258))/MAX(BJ103:$BJ$258)</f>
        <v>-4.9458968603910344E-2</v>
      </c>
      <c r="BN103" s="17"/>
      <c r="BO103" s="55">
        <f t="shared" ca="1" si="85"/>
        <v>4.3030031376064537</v>
      </c>
      <c r="BQ103" s="58">
        <f t="shared" ca="1" si="86"/>
        <v>0</v>
      </c>
      <c r="BR103" s="58">
        <f t="shared" ca="1" si="87"/>
        <v>0</v>
      </c>
      <c r="BS103" s="58">
        <f t="shared" ca="1" si="93"/>
        <v>1</v>
      </c>
      <c r="BT103" s="58">
        <f t="shared" ca="1" si="74"/>
        <v>1</v>
      </c>
      <c r="BV103" s="56">
        <f t="shared" ca="1" si="88"/>
        <v>0</v>
      </c>
      <c r="BW103" s="76">
        <f t="shared" ca="1" si="89"/>
        <v>0</v>
      </c>
      <c r="BX103" s="55">
        <f t="shared" ca="1" si="94"/>
        <v>366.24355547741783</v>
      </c>
      <c r="BY103" s="56">
        <f t="shared" ca="1" si="90"/>
        <v>2.8735632183908066E-2</v>
      </c>
      <c r="BZ103" s="55">
        <f t="shared" ca="1" si="95"/>
        <v>5113.4925215757075</v>
      </c>
      <c r="CA103" s="76">
        <f t="shared" ca="1" si="49"/>
        <v>0</v>
      </c>
      <c r="CB103" s="55">
        <f ca="1">BZ103-MAX($BZ103:BZ$258)</f>
        <v>-320.53137734020584</v>
      </c>
      <c r="CC103" s="56">
        <f ca="1">(BZ103-MAX($BZ103:BZ$258))/MAX($BZ103:BZ$258)</f>
        <v>-5.8986008030651425E-2</v>
      </c>
    </row>
    <row r="104" spans="1:81" s="58" customFormat="1" x14ac:dyDescent="0.25">
      <c r="A104" s="54">
        <v>44463</v>
      </c>
      <c r="B104" s="55">
        <v>13.5</v>
      </c>
      <c r="C104" s="55">
        <v>13.64</v>
      </c>
      <c r="D104" s="55">
        <v>13.464</v>
      </c>
      <c r="E104" s="55">
        <v>13.571999999999999</v>
      </c>
      <c r="F104" s="56">
        <f t="shared" si="50"/>
        <v>7.3735437251132296E-4</v>
      </c>
      <c r="G104" s="57"/>
      <c r="H104" s="56"/>
      <c r="I104" s="17"/>
      <c r="J104" s="55">
        <f ca="1">AVERAGE(E104:OFFSET(E104,$J$3-1,0))</f>
        <v>13.2392</v>
      </c>
      <c r="K104" s="55">
        <f ca="1">AVERAGE(E104:OFFSET(E104,$K$3-1,0))</f>
        <v>13.414999999999997</v>
      </c>
      <c r="M104" s="58">
        <f t="shared" ca="1" si="51"/>
        <v>0</v>
      </c>
      <c r="N104" s="58">
        <f t="shared" ca="1" si="52"/>
        <v>0</v>
      </c>
      <c r="O104" s="58">
        <f t="shared" ca="1" si="53"/>
        <v>0</v>
      </c>
      <c r="P104" s="58">
        <f t="shared" ca="1" si="54"/>
        <v>37</v>
      </c>
      <c r="R104" s="56">
        <f t="shared" ca="1" si="55"/>
        <v>0</v>
      </c>
      <c r="S104" s="55">
        <f t="shared" ca="1" si="56"/>
        <v>0</v>
      </c>
      <c r="T104" s="55">
        <f t="shared" ca="1" si="57"/>
        <v>0</v>
      </c>
      <c r="U104" s="56">
        <f t="shared" ca="1" si="58"/>
        <v>0</v>
      </c>
      <c r="V104" s="55">
        <f t="shared" ca="1" si="75"/>
        <v>5080.2068927446617</v>
      </c>
      <c r="W104" s="55">
        <f t="shared" ca="1" si="59"/>
        <v>0</v>
      </c>
      <c r="X104" s="55">
        <f ca="1">V104-MAX(V104:$V$258)</f>
        <v>-252.16959917254553</v>
      </c>
      <c r="Y104" s="56">
        <f ca="1">(V104-MAX(V104:$V$258))/MAX(V104:$V$258)</f>
        <v>-4.7290284089051685E-2</v>
      </c>
      <c r="Z104" s="56"/>
      <c r="AA104" s="17"/>
      <c r="AB104" s="55">
        <f ca="1">E104*(2/($AB$3+1))+IF(AB105=0,AVERAGE(E105:OFFSET(E105,$AB$3-1,0))*(1-(2/($AB$3+1))),AB105*(1-(2/($AB$3+1))))</f>
        <v>13.404423711689031</v>
      </c>
      <c r="AC104" s="59">
        <f ca="1">E104*(2/($AC$3+1))+IF(AC105=0,AVERAGE(E105:OFFSET(E105,$AC$3-1,0))*(1-(2/($AC$3+1))),AC105*(1-(2/($AC$3+1))))</f>
        <v>13.38661329894645</v>
      </c>
      <c r="AE104" s="58">
        <f t="shared" ca="1" si="76"/>
        <v>1</v>
      </c>
      <c r="AF104" s="58">
        <f t="shared" ca="1" si="60"/>
        <v>0</v>
      </c>
      <c r="AG104" s="58">
        <f t="shared" ca="1" si="61"/>
        <v>1</v>
      </c>
      <c r="AH104" s="58">
        <f t="shared" ca="1" si="62"/>
        <v>0</v>
      </c>
      <c r="AJ104" s="56">
        <f t="shared" ca="1" si="63"/>
        <v>0</v>
      </c>
      <c r="AK104" s="55">
        <f t="shared" ca="1" si="64"/>
        <v>0</v>
      </c>
      <c r="AL104" s="55">
        <f t="shared" ca="1" si="65"/>
        <v>363.56064367375717</v>
      </c>
      <c r="AM104" s="56">
        <f t="shared" ca="1" si="66"/>
        <v>0</v>
      </c>
      <c r="AN104" s="55">
        <f t="shared" ca="1" si="67"/>
        <v>4934.2450559402323</v>
      </c>
      <c r="AO104" s="55">
        <f t="shared" ca="1" si="68"/>
        <v>0</v>
      </c>
      <c r="AP104" s="55">
        <f ca="1">AN104-MAX(AN104:$AN$258)</f>
        <v>-551.45590769047703</v>
      </c>
      <c r="AQ104" s="56">
        <f ca="1">(AN104-MAX(AN104:$AN$258))/MAX(AN104:$AN$258)</f>
        <v>-0.10052606063409919</v>
      </c>
      <c r="AS104" s="55">
        <f t="shared" si="77"/>
        <v>9.9999999999997868E-3</v>
      </c>
      <c r="AT104" s="55">
        <f t="shared" si="78"/>
        <v>9.9999999999997868E-3</v>
      </c>
      <c r="AU104" s="55">
        <f t="shared" si="79"/>
        <v>0</v>
      </c>
      <c r="AV104" s="55">
        <f ca="1">IF(AV105=0,AVERAGE(AT104:OFFSET(AT104,$AY$3-1,0)),(AV105*($AY$3-1)+AT104)/$AY$3)</f>
        <v>8.2796956567368976E-2</v>
      </c>
      <c r="AW104" s="55">
        <f ca="1">IF(AW105=0,AVERAGE(AU104:OFFSET(AU104,$AY$3-1,0)),(AW105*($AY$3-1)+AU104)/$AY$3)</f>
        <v>6.8548481801534125E-2</v>
      </c>
      <c r="AX104" s="55">
        <f t="shared" ca="1" si="80"/>
        <v>1.2078598152923055</v>
      </c>
      <c r="AY104" s="55">
        <f t="shared" ca="1" si="81"/>
        <v>54.707269316933207</v>
      </c>
      <c r="BA104" s="58">
        <f t="shared" ca="1" si="82"/>
        <v>0</v>
      </c>
      <c r="BB104" s="58">
        <f t="shared" ca="1" si="83"/>
        <v>0</v>
      </c>
      <c r="BC104" s="58">
        <f t="shared" ca="1" si="91"/>
        <v>0</v>
      </c>
      <c r="BD104" s="58">
        <f t="shared" ca="1" si="69"/>
        <v>37</v>
      </c>
      <c r="BF104" s="56">
        <f t="shared" ca="1" si="70"/>
        <v>0</v>
      </c>
      <c r="BG104" s="75">
        <f t="shared" ca="1" si="71"/>
        <v>0</v>
      </c>
      <c r="BH104" s="55">
        <f t="shared" ca="1" si="72"/>
        <v>0</v>
      </c>
      <c r="BI104" s="56">
        <f t="shared" ca="1" si="73"/>
        <v>0</v>
      </c>
      <c r="BJ104" s="55">
        <f t="shared" ca="1" si="92"/>
        <v>5214.3838519000574</v>
      </c>
      <c r="BK104" s="76">
        <f t="shared" ca="1" si="84"/>
        <v>0</v>
      </c>
      <c r="BL104" s="55">
        <f ca="1">BJ104-MAX(BJ104:$BJ$258)</f>
        <v>-271.31711173065196</v>
      </c>
      <c r="BM104" s="56">
        <f ca="1">(BJ104-MAX(BJ104:$BJ$258))/MAX(BJ104:$BJ$258)</f>
        <v>-4.9458968603910344E-2</v>
      </c>
      <c r="BN104" s="17"/>
      <c r="BO104" s="55">
        <f t="shared" ca="1" si="85"/>
        <v>1.6629213483146055</v>
      </c>
      <c r="BQ104" s="58">
        <f t="shared" ca="1" si="86"/>
        <v>1</v>
      </c>
      <c r="BR104" s="58">
        <f t="shared" ca="1" si="87"/>
        <v>0</v>
      </c>
      <c r="BS104" s="58">
        <f t="shared" ca="1" si="93"/>
        <v>1</v>
      </c>
      <c r="BT104" s="58">
        <f t="shared" ca="1" si="74"/>
        <v>0</v>
      </c>
      <c r="BV104" s="56">
        <f t="shared" ca="1" si="88"/>
        <v>0</v>
      </c>
      <c r="BW104" s="76">
        <f t="shared" ca="1" si="89"/>
        <v>0</v>
      </c>
      <c r="BX104" s="55">
        <f t="shared" ca="1" si="94"/>
        <v>366.24355547741783</v>
      </c>
      <c r="BY104" s="56">
        <f t="shared" ca="1" si="90"/>
        <v>0</v>
      </c>
      <c r="BZ104" s="55">
        <f t="shared" ca="1" si="95"/>
        <v>4970.6575349395143</v>
      </c>
      <c r="CA104" s="76">
        <f t="shared" ca="1" si="49"/>
        <v>0</v>
      </c>
      <c r="CB104" s="55">
        <f ca="1">BZ104-MAX($BZ104:BZ$258)</f>
        <v>-463.36636397639904</v>
      </c>
      <c r="CC104" s="56">
        <f ca="1">(BZ104-MAX($BZ104:BZ$258))/MAX($BZ104:BZ$258)</f>
        <v>-8.5271315068901427E-2</v>
      </c>
    </row>
    <row r="105" spans="1:81" s="58" customFormat="1" x14ac:dyDescent="0.25">
      <c r="A105" s="54">
        <v>44462</v>
      </c>
      <c r="B105" s="55">
        <v>13.41</v>
      </c>
      <c r="C105" s="55">
        <v>13.59</v>
      </c>
      <c r="D105" s="55">
        <v>13.388</v>
      </c>
      <c r="E105" s="55">
        <v>13.561999999999999</v>
      </c>
      <c r="F105" s="56">
        <f t="shared" si="50"/>
        <v>1.9699248120300661E-2</v>
      </c>
      <c r="G105" s="57"/>
      <c r="H105" s="56"/>
      <c r="I105" s="17"/>
      <c r="J105" s="55">
        <f ca="1">AVERAGE(E105:OFFSET(E105,$J$3-1,0))</f>
        <v>13.241200000000001</v>
      </c>
      <c r="K105" s="55">
        <f ca="1">AVERAGE(E105:OFFSET(E105,$K$3-1,0))</f>
        <v>13.422933333333331</v>
      </c>
      <c r="M105" s="58">
        <f t="shared" ca="1" si="51"/>
        <v>0</v>
      </c>
      <c r="N105" s="58">
        <f t="shared" ca="1" si="52"/>
        <v>0</v>
      </c>
      <c r="O105" s="58">
        <f t="shared" ca="1" si="53"/>
        <v>0</v>
      </c>
      <c r="P105" s="58">
        <f t="shared" ca="1" si="54"/>
        <v>36</v>
      </c>
      <c r="R105" s="56">
        <f t="shared" ca="1" si="55"/>
        <v>0</v>
      </c>
      <c r="S105" s="55">
        <f t="shared" ca="1" si="56"/>
        <v>0</v>
      </c>
      <c r="T105" s="55">
        <f t="shared" ca="1" si="57"/>
        <v>0</v>
      </c>
      <c r="U105" s="56">
        <f t="shared" ca="1" si="58"/>
        <v>0</v>
      </c>
      <c r="V105" s="55">
        <f t="shared" ca="1" si="75"/>
        <v>5080.2068927446617</v>
      </c>
      <c r="W105" s="55">
        <f t="shared" ca="1" si="59"/>
        <v>0</v>
      </c>
      <c r="X105" s="55">
        <f ca="1">V105-MAX(V105:$V$258)</f>
        <v>-252.16959917254553</v>
      </c>
      <c r="Y105" s="56">
        <f ca="1">(V105-MAX(V105:$V$258))/MAX(V105:$V$258)</f>
        <v>-4.7290284089051685E-2</v>
      </c>
      <c r="Z105" s="56"/>
      <c r="AA105" s="17"/>
      <c r="AB105" s="55">
        <f ca="1">E105*(2/($AB$3+1))+IF(AB106=0,AVERAGE(E106:OFFSET(E106,$AB$3-1,0))*(1-(2/($AB$3+1))),AB106*(1-(2/($AB$3+1))))</f>
        <v>13.320635567533547</v>
      </c>
      <c r="AC105" s="59">
        <f ca="1">E105*(2/($AC$3+1))+IF(AC106=0,AVERAGE(E106:OFFSET(E106,$AC$3-1,0))*(1-(2/($AC$3+1))),AC106*(1-(2/($AC$3+1))))</f>
        <v>13.373828009218618</v>
      </c>
      <c r="AE105" s="58">
        <f t="shared" ca="1" si="76"/>
        <v>0</v>
      </c>
      <c r="AF105" s="58">
        <f t="shared" ca="1" si="60"/>
        <v>0</v>
      </c>
      <c r="AG105" s="58">
        <f t="shared" ca="1" si="61"/>
        <v>0</v>
      </c>
      <c r="AH105" s="58">
        <f t="shared" ca="1" si="62"/>
        <v>5</v>
      </c>
      <c r="AJ105" s="56">
        <f t="shared" ca="1" si="63"/>
        <v>0</v>
      </c>
      <c r="AK105" s="55">
        <f t="shared" ca="1" si="64"/>
        <v>0</v>
      </c>
      <c r="AL105" s="55">
        <f t="shared" ca="1" si="65"/>
        <v>0</v>
      </c>
      <c r="AM105" s="56">
        <f t="shared" ca="1" si="66"/>
        <v>0</v>
      </c>
      <c r="AN105" s="55">
        <f t="shared" ca="1" si="67"/>
        <v>4934.2450559402323</v>
      </c>
      <c r="AO105" s="55">
        <f t="shared" ca="1" si="68"/>
        <v>0</v>
      </c>
      <c r="AP105" s="55">
        <f ca="1">AN105-MAX(AN105:$AN$258)</f>
        <v>-551.45590769047703</v>
      </c>
      <c r="AQ105" s="56">
        <f ca="1">(AN105-MAX(AN105:$AN$258))/MAX(AN105:$AN$258)</f>
        <v>-0.10052606063409919</v>
      </c>
      <c r="AS105" s="55">
        <f t="shared" si="77"/>
        <v>0.26199999999999868</v>
      </c>
      <c r="AT105" s="55">
        <f t="shared" si="78"/>
        <v>0.26199999999999868</v>
      </c>
      <c r="AU105" s="55">
        <f t="shared" si="79"/>
        <v>0</v>
      </c>
      <c r="AV105" s="55">
        <f ca="1">IF(AV106=0,AVERAGE(AT105:OFFSET(AT105,$AY$3-1,0)),(AV106*($AY$3-1)+AT105)/$AY$3)</f>
        <v>8.8396722457166607E-2</v>
      </c>
      <c r="AW105" s="55">
        <f ca="1">IF(AW106=0,AVERAGE(AU105:OFFSET(AU105,$AY$3-1,0)),(AW106*($AY$3-1)+AU105)/$AY$3)</f>
        <v>7.3821441940113669E-2</v>
      </c>
      <c r="AX105" s="55">
        <f t="shared" ca="1" si="80"/>
        <v>1.1974396616213061</v>
      </c>
      <c r="AY105" s="55">
        <f t="shared" ca="1" si="81"/>
        <v>54.4924933564645</v>
      </c>
      <c r="BA105" s="58">
        <f t="shared" ca="1" si="82"/>
        <v>0</v>
      </c>
      <c r="BB105" s="58">
        <f t="shared" ca="1" si="83"/>
        <v>0</v>
      </c>
      <c r="BC105" s="58">
        <f t="shared" ca="1" si="91"/>
        <v>0</v>
      </c>
      <c r="BD105" s="58">
        <f t="shared" ca="1" si="69"/>
        <v>36</v>
      </c>
      <c r="BF105" s="56">
        <f t="shared" ca="1" si="70"/>
        <v>0</v>
      </c>
      <c r="BG105" s="75">
        <f t="shared" ca="1" si="71"/>
        <v>0</v>
      </c>
      <c r="BH105" s="55">
        <f t="shared" ca="1" si="72"/>
        <v>0</v>
      </c>
      <c r="BI105" s="56">
        <f t="shared" ca="1" si="73"/>
        <v>0</v>
      </c>
      <c r="BJ105" s="55">
        <f t="shared" ca="1" si="92"/>
        <v>5214.3838519000574</v>
      </c>
      <c r="BK105" s="76">
        <f t="shared" ca="1" si="84"/>
        <v>0</v>
      </c>
      <c r="BL105" s="55">
        <f ca="1">BJ105-MAX(BJ105:$BJ$258)</f>
        <v>-271.31711173065196</v>
      </c>
      <c r="BM105" s="56">
        <f ca="1">(BJ105-MAX(BJ105:$BJ$258))/MAX(BJ105:$BJ$258)</f>
        <v>-4.9458968603910344E-2</v>
      </c>
      <c r="BN105" s="17"/>
      <c r="BO105" s="55">
        <f t="shared" ca="1" si="85"/>
        <v>0.22169671888856435</v>
      </c>
      <c r="BQ105" s="58">
        <f t="shared" ca="1" si="86"/>
        <v>0</v>
      </c>
      <c r="BR105" s="58">
        <f t="shared" ca="1" si="87"/>
        <v>0</v>
      </c>
      <c r="BS105" s="58">
        <f t="shared" ca="1" si="93"/>
        <v>0</v>
      </c>
      <c r="BT105" s="58">
        <f t="shared" ca="1" si="74"/>
        <v>5</v>
      </c>
      <c r="BV105" s="56">
        <f t="shared" ca="1" si="88"/>
        <v>0</v>
      </c>
      <c r="BW105" s="76">
        <f t="shared" ca="1" si="89"/>
        <v>0</v>
      </c>
      <c r="BX105" s="55">
        <f t="shared" ca="1" si="94"/>
        <v>0</v>
      </c>
      <c r="BY105" s="56">
        <f t="shared" ca="1" si="90"/>
        <v>0</v>
      </c>
      <c r="BZ105" s="55">
        <f t="shared" ca="1" si="95"/>
        <v>4970.6575349395143</v>
      </c>
      <c r="CA105" s="76">
        <f t="shared" ca="1" si="49"/>
        <v>0</v>
      </c>
      <c r="CB105" s="55">
        <f ca="1">BZ105-MAX($BZ105:BZ$258)</f>
        <v>-463.36636397639904</v>
      </c>
      <c r="CC105" s="56">
        <f ca="1">(BZ105-MAX($BZ105:BZ$258))/MAX($BZ105:BZ$258)</f>
        <v>-8.5271315068901427E-2</v>
      </c>
    </row>
    <row r="106" spans="1:81" s="58" customFormat="1" x14ac:dyDescent="0.25">
      <c r="A106" s="54">
        <v>44461</v>
      </c>
      <c r="B106" s="55">
        <v>13.07</v>
      </c>
      <c r="C106" s="55">
        <v>13.3</v>
      </c>
      <c r="D106" s="55">
        <v>13.042</v>
      </c>
      <c r="E106" s="55">
        <v>13.3</v>
      </c>
      <c r="F106" s="56">
        <f t="shared" si="50"/>
        <v>3.1807602792862655E-2</v>
      </c>
      <c r="G106" s="57"/>
      <c r="H106" s="56"/>
      <c r="I106" s="17"/>
      <c r="J106" s="55">
        <f ca="1">AVERAGE(E106:OFFSET(E106,$J$3-1,0))</f>
        <v>13.226400000000002</v>
      </c>
      <c r="K106" s="55">
        <f ca="1">AVERAGE(E106:OFFSET(E106,$K$3-1,0))</f>
        <v>13.430799999999998</v>
      </c>
      <c r="M106" s="58">
        <f t="shared" ca="1" si="51"/>
        <v>0</v>
      </c>
      <c r="N106" s="58">
        <f t="shared" ca="1" si="52"/>
        <v>0</v>
      </c>
      <c r="O106" s="58">
        <f t="shared" ca="1" si="53"/>
        <v>0</v>
      </c>
      <c r="P106" s="58">
        <f t="shared" ca="1" si="54"/>
        <v>35</v>
      </c>
      <c r="R106" s="56">
        <f t="shared" ca="1" si="55"/>
        <v>0</v>
      </c>
      <c r="S106" s="55">
        <f t="shared" ca="1" si="56"/>
        <v>0</v>
      </c>
      <c r="T106" s="55">
        <f t="shared" ca="1" si="57"/>
        <v>0</v>
      </c>
      <c r="U106" s="56">
        <f t="shared" ca="1" si="58"/>
        <v>0</v>
      </c>
      <c r="V106" s="55">
        <f t="shared" ca="1" si="75"/>
        <v>5080.2068927446617</v>
      </c>
      <c r="W106" s="55">
        <f t="shared" ca="1" si="59"/>
        <v>0</v>
      </c>
      <c r="X106" s="55">
        <f ca="1">V106-MAX(V106:$V$258)</f>
        <v>-252.16959917254553</v>
      </c>
      <c r="Y106" s="56">
        <f ca="1">(V106-MAX(V106:$V$258))/MAX(V106:$V$258)</f>
        <v>-4.7290284089051685E-2</v>
      </c>
      <c r="Z106" s="56"/>
      <c r="AA106" s="17"/>
      <c r="AB106" s="55">
        <f ca="1">E106*(2/($AB$3+1))+IF(AB107=0,AVERAGE(E107:OFFSET(E107,$AB$3-1,0))*(1-(2/($AB$3+1))),AB107*(1-(2/($AB$3+1))))</f>
        <v>13.199953351300318</v>
      </c>
      <c r="AC106" s="59">
        <f ca="1">E106*(2/($AC$3+1))+IF(AC107=0,AVERAGE(E107:OFFSET(E107,$AC$3-1,0))*(1-(2/($AC$3+1))),AC107*(1-(2/($AC$3+1))))</f>
        <v>13.360850630544039</v>
      </c>
      <c r="AE106" s="58">
        <f t="shared" ca="1" si="76"/>
        <v>0</v>
      </c>
      <c r="AF106" s="58">
        <f t="shared" ca="1" si="60"/>
        <v>0</v>
      </c>
      <c r="AG106" s="58">
        <f t="shared" ca="1" si="61"/>
        <v>0</v>
      </c>
      <c r="AH106" s="58">
        <f t="shared" ca="1" si="62"/>
        <v>4</v>
      </c>
      <c r="AJ106" s="56">
        <f t="shared" ca="1" si="63"/>
        <v>0</v>
      </c>
      <c r="AK106" s="55">
        <f t="shared" ca="1" si="64"/>
        <v>0</v>
      </c>
      <c r="AL106" s="55">
        <f t="shared" ca="1" si="65"/>
        <v>0</v>
      </c>
      <c r="AM106" s="56">
        <f t="shared" ca="1" si="66"/>
        <v>0</v>
      </c>
      <c r="AN106" s="55">
        <f t="shared" ca="1" si="67"/>
        <v>4934.2450559402323</v>
      </c>
      <c r="AO106" s="55">
        <f t="shared" ca="1" si="68"/>
        <v>0</v>
      </c>
      <c r="AP106" s="55">
        <f ca="1">AN106-MAX(AN106:$AN$258)</f>
        <v>-551.45590769047703</v>
      </c>
      <c r="AQ106" s="56">
        <f ca="1">(AN106-MAX(AN106:$AN$258))/MAX(AN106:$AN$258)</f>
        <v>-0.10052606063409919</v>
      </c>
      <c r="AS106" s="55">
        <f t="shared" si="77"/>
        <v>0.41000000000000014</v>
      </c>
      <c r="AT106" s="55">
        <f t="shared" si="78"/>
        <v>0.41000000000000014</v>
      </c>
      <c r="AU106" s="55">
        <f t="shared" si="79"/>
        <v>0</v>
      </c>
      <c r="AV106" s="55">
        <f ca="1">IF(AV107=0,AVERAGE(AT106:OFFSET(AT106,$AY$3-1,0)),(AV107*($AY$3-1)+AT106)/$AY$3)</f>
        <v>7.5042624184641069E-2</v>
      </c>
      <c r="AW106" s="55">
        <f ca="1">IF(AW107=0,AVERAGE(AU106:OFFSET(AU106,$AY$3-1,0)),(AW107*($AY$3-1)+AU106)/$AY$3)</f>
        <v>7.9500014397045488E-2</v>
      </c>
      <c r="AX106" s="55">
        <f t="shared" ca="1" si="80"/>
        <v>0.94393220873969963</v>
      </c>
      <c r="AY106" s="55">
        <f t="shared" ca="1" si="81"/>
        <v>48.55787688973345</v>
      </c>
      <c r="BA106" s="58">
        <f t="shared" ca="1" si="82"/>
        <v>0</v>
      </c>
      <c r="BB106" s="58">
        <f t="shared" ca="1" si="83"/>
        <v>0</v>
      </c>
      <c r="BC106" s="58">
        <f t="shared" ca="1" si="91"/>
        <v>0</v>
      </c>
      <c r="BD106" s="58">
        <f t="shared" ca="1" si="69"/>
        <v>35</v>
      </c>
      <c r="BF106" s="56">
        <f t="shared" ca="1" si="70"/>
        <v>0</v>
      </c>
      <c r="BG106" s="75">
        <f t="shared" ca="1" si="71"/>
        <v>0</v>
      </c>
      <c r="BH106" s="55">
        <f t="shared" ca="1" si="72"/>
        <v>0</v>
      </c>
      <c r="BI106" s="56">
        <f t="shared" ca="1" si="73"/>
        <v>0</v>
      </c>
      <c r="BJ106" s="55">
        <f t="shared" ca="1" si="92"/>
        <v>5214.3838519000574</v>
      </c>
      <c r="BK106" s="76">
        <f t="shared" ca="1" si="84"/>
        <v>0</v>
      </c>
      <c r="BL106" s="55">
        <f ca="1">BJ106-MAX(BJ106:$BJ$258)</f>
        <v>-271.31711173065196</v>
      </c>
      <c r="BM106" s="56">
        <f ca="1">(BJ106-MAX(BJ106:$BJ$258))/MAX(BJ106:$BJ$258)</f>
        <v>-4.9458968603910344E-2</v>
      </c>
      <c r="BN106" s="17"/>
      <c r="BO106" s="55">
        <f t="shared" ca="1" si="85"/>
        <v>-2.004126142057161</v>
      </c>
      <c r="BQ106" s="58">
        <f t="shared" ca="1" si="86"/>
        <v>0</v>
      </c>
      <c r="BR106" s="58">
        <f t="shared" ca="1" si="87"/>
        <v>0</v>
      </c>
      <c r="BS106" s="58">
        <f t="shared" ca="1" si="93"/>
        <v>0</v>
      </c>
      <c r="BT106" s="58">
        <f t="shared" ca="1" si="74"/>
        <v>4</v>
      </c>
      <c r="BV106" s="56">
        <f t="shared" ca="1" si="88"/>
        <v>0</v>
      </c>
      <c r="BW106" s="76">
        <f t="shared" ca="1" si="89"/>
        <v>0</v>
      </c>
      <c r="BX106" s="55">
        <f t="shared" ca="1" si="94"/>
        <v>0</v>
      </c>
      <c r="BY106" s="56">
        <f t="shared" ca="1" si="90"/>
        <v>0</v>
      </c>
      <c r="BZ106" s="55">
        <f t="shared" ca="1" si="95"/>
        <v>4970.6575349395143</v>
      </c>
      <c r="CA106" s="76">
        <f t="shared" ca="1" si="49"/>
        <v>0</v>
      </c>
      <c r="CB106" s="55">
        <f ca="1">BZ106-MAX($BZ106:BZ$258)</f>
        <v>-463.36636397639904</v>
      </c>
      <c r="CC106" s="56">
        <f ca="1">(BZ106-MAX($BZ106:BZ$258))/MAX($BZ106:BZ$258)</f>
        <v>-8.5271315068901427E-2</v>
      </c>
    </row>
    <row r="107" spans="1:81" s="58" customFormat="1" x14ac:dyDescent="0.25">
      <c r="A107" s="54">
        <v>44460</v>
      </c>
      <c r="B107" s="55">
        <v>12.95</v>
      </c>
      <c r="C107" s="55">
        <v>13.106</v>
      </c>
      <c r="D107" s="55">
        <v>12.84</v>
      </c>
      <c r="E107" s="55">
        <v>12.89</v>
      </c>
      <c r="F107" s="56">
        <f t="shared" si="50"/>
        <v>1.3983840894966626E-3</v>
      </c>
      <c r="G107" s="57"/>
      <c r="H107" s="56"/>
      <c r="I107" s="17"/>
      <c r="J107" s="55">
        <f ca="1">AVERAGE(E107:OFFSET(E107,$J$3-1,0))</f>
        <v>13.244800000000001</v>
      </c>
      <c r="K107" s="55">
        <f ca="1">AVERAGE(E107:OFFSET(E107,$K$3-1,0))</f>
        <v>13.449399999999997</v>
      </c>
      <c r="M107" s="58">
        <f t="shared" ca="1" si="51"/>
        <v>0</v>
      </c>
      <c r="N107" s="58">
        <f t="shared" ca="1" si="52"/>
        <v>0</v>
      </c>
      <c r="O107" s="58">
        <f t="shared" ca="1" si="53"/>
        <v>0</v>
      </c>
      <c r="P107" s="58">
        <f t="shared" ca="1" si="54"/>
        <v>34</v>
      </c>
      <c r="R107" s="56">
        <f t="shared" ca="1" si="55"/>
        <v>0</v>
      </c>
      <c r="S107" s="55">
        <f t="shared" ca="1" si="56"/>
        <v>0</v>
      </c>
      <c r="T107" s="55">
        <f t="shared" ca="1" si="57"/>
        <v>0</v>
      </c>
      <c r="U107" s="56">
        <f t="shared" ca="1" si="58"/>
        <v>0</v>
      </c>
      <c r="V107" s="55">
        <f t="shared" ca="1" si="75"/>
        <v>5080.2068927446617</v>
      </c>
      <c r="W107" s="55">
        <f t="shared" ca="1" si="59"/>
        <v>0</v>
      </c>
      <c r="X107" s="55">
        <f ca="1">V107-MAX(V107:$V$258)</f>
        <v>-252.16959917254553</v>
      </c>
      <c r="Y107" s="56">
        <f ca="1">(V107-MAX(V107:$V$258))/MAX(V107:$V$258)</f>
        <v>-4.7290284089051685E-2</v>
      </c>
      <c r="Z107" s="56"/>
      <c r="AA107" s="17"/>
      <c r="AB107" s="55">
        <f ca="1">E107*(2/($AB$3+1))+IF(AB108=0,AVERAGE(E108:OFFSET(E108,$AB$3-1,0))*(1-(2/($AB$3+1))),AB108*(1-(2/($AB$3+1))))</f>
        <v>13.149930026950473</v>
      </c>
      <c r="AC107" s="59">
        <f ca="1">E107*(2/($AC$3+1))+IF(AC108=0,AVERAGE(E108:OFFSET(E108,$AC$3-1,0))*(1-(2/($AC$3+1))),AC108*(1-(2/($AC$3+1))))</f>
        <v>13.365047225753973</v>
      </c>
      <c r="AE107" s="58">
        <f t="shared" ca="1" si="76"/>
        <v>0</v>
      </c>
      <c r="AF107" s="58">
        <f t="shared" ca="1" si="60"/>
        <v>0</v>
      </c>
      <c r="AG107" s="58">
        <f t="shared" ca="1" si="61"/>
        <v>0</v>
      </c>
      <c r="AH107" s="58">
        <f t="shared" ca="1" si="62"/>
        <v>3</v>
      </c>
      <c r="AJ107" s="56">
        <f t="shared" ca="1" si="63"/>
        <v>0</v>
      </c>
      <c r="AK107" s="55">
        <f t="shared" ca="1" si="64"/>
        <v>0</v>
      </c>
      <c r="AL107" s="55">
        <f t="shared" ca="1" si="65"/>
        <v>0</v>
      </c>
      <c r="AM107" s="56">
        <f t="shared" ca="1" si="66"/>
        <v>0</v>
      </c>
      <c r="AN107" s="55">
        <f t="shared" ca="1" si="67"/>
        <v>4934.2450559402323</v>
      </c>
      <c r="AO107" s="55">
        <f t="shared" ca="1" si="68"/>
        <v>0</v>
      </c>
      <c r="AP107" s="55">
        <f ca="1">AN107-MAX(AN107:$AN$258)</f>
        <v>-551.45590769047703</v>
      </c>
      <c r="AQ107" s="56">
        <f ca="1">(AN107-MAX(AN107:$AN$258))/MAX(AN107:$AN$258)</f>
        <v>-0.10052606063409919</v>
      </c>
      <c r="AS107" s="55">
        <f t="shared" si="77"/>
        <v>1.8000000000000682E-2</v>
      </c>
      <c r="AT107" s="55">
        <f t="shared" si="78"/>
        <v>1.8000000000000682E-2</v>
      </c>
      <c r="AU107" s="55">
        <f t="shared" si="79"/>
        <v>0</v>
      </c>
      <c r="AV107" s="55">
        <f ca="1">IF(AV108=0,AVERAGE(AT107:OFFSET(AT107,$AY$3-1,0)),(AV108*($AY$3-1)+AT107)/$AY$3)</f>
        <v>4.9276672198844219E-2</v>
      </c>
      <c r="AW107" s="55">
        <f ca="1">IF(AW108=0,AVERAGE(AU107:OFFSET(AU107,$AY$3-1,0)),(AW108*($AY$3-1)+AU107)/$AY$3)</f>
        <v>8.5615400119895144E-2</v>
      </c>
      <c r="AX107" s="55">
        <f t="shared" ca="1" si="80"/>
        <v>0.57555851085012222</v>
      </c>
      <c r="AY107" s="55">
        <f t="shared" ca="1" si="81"/>
        <v>36.53044345141894</v>
      </c>
      <c r="BA107" s="58">
        <f t="shared" ca="1" si="82"/>
        <v>0</v>
      </c>
      <c r="BB107" s="58">
        <f t="shared" ca="1" si="83"/>
        <v>0</v>
      </c>
      <c r="BC107" s="58">
        <f t="shared" ca="1" si="91"/>
        <v>0</v>
      </c>
      <c r="BD107" s="58">
        <f t="shared" ca="1" si="69"/>
        <v>34</v>
      </c>
      <c r="BF107" s="56">
        <f t="shared" ca="1" si="70"/>
        <v>0</v>
      </c>
      <c r="BG107" s="75">
        <f t="shared" ca="1" si="71"/>
        <v>0</v>
      </c>
      <c r="BH107" s="55">
        <f t="shared" ca="1" si="72"/>
        <v>0</v>
      </c>
      <c r="BI107" s="56">
        <f t="shared" ca="1" si="73"/>
        <v>0</v>
      </c>
      <c r="BJ107" s="55">
        <f t="shared" ca="1" si="92"/>
        <v>5214.3838519000574</v>
      </c>
      <c r="BK107" s="76">
        <f t="shared" ca="1" si="84"/>
        <v>0</v>
      </c>
      <c r="BL107" s="55">
        <f ca="1">BJ107-MAX(BJ107:$BJ$258)</f>
        <v>-271.31711173065196</v>
      </c>
      <c r="BM107" s="56">
        <f ca="1">(BJ107-MAX(BJ107:$BJ$258))/MAX(BJ107:$BJ$258)</f>
        <v>-4.9458968603910344E-2</v>
      </c>
      <c r="BN107" s="17"/>
      <c r="BO107" s="55">
        <f t="shared" ca="1" si="85"/>
        <v>-4.2632204396910289</v>
      </c>
      <c r="BQ107" s="58">
        <f t="shared" ca="1" si="86"/>
        <v>0</v>
      </c>
      <c r="BR107" s="58">
        <f t="shared" ca="1" si="87"/>
        <v>0</v>
      </c>
      <c r="BS107" s="58">
        <f t="shared" ca="1" si="93"/>
        <v>0</v>
      </c>
      <c r="BT107" s="58">
        <f t="shared" ca="1" si="74"/>
        <v>3</v>
      </c>
      <c r="BV107" s="56">
        <f t="shared" ca="1" si="88"/>
        <v>0</v>
      </c>
      <c r="BW107" s="76">
        <f t="shared" ca="1" si="89"/>
        <v>0</v>
      </c>
      <c r="BX107" s="55">
        <f t="shared" ca="1" si="94"/>
        <v>0</v>
      </c>
      <c r="BY107" s="56">
        <f t="shared" ca="1" si="90"/>
        <v>0</v>
      </c>
      <c r="BZ107" s="55">
        <f t="shared" ca="1" si="95"/>
        <v>4970.6575349395143</v>
      </c>
      <c r="CA107" s="76">
        <f t="shared" ca="1" si="49"/>
        <v>0</v>
      </c>
      <c r="CB107" s="55">
        <f ca="1">BZ107-MAX($BZ107:BZ$258)</f>
        <v>-463.36636397639904</v>
      </c>
      <c r="CC107" s="56">
        <f ca="1">(BZ107-MAX($BZ107:BZ$258))/MAX($BZ107:BZ$258)</f>
        <v>-8.5271315068901427E-2</v>
      </c>
    </row>
    <row r="108" spans="1:81" s="58" customFormat="1" x14ac:dyDescent="0.25">
      <c r="A108" s="54">
        <v>44459</v>
      </c>
      <c r="B108" s="55">
        <v>13.22</v>
      </c>
      <c r="C108" s="55">
        <v>13.22</v>
      </c>
      <c r="D108" s="55">
        <v>12.83</v>
      </c>
      <c r="E108" s="55">
        <v>12.872</v>
      </c>
      <c r="F108" s="56">
        <f t="shared" si="50"/>
        <v>-5.2275069945516228E-2</v>
      </c>
      <c r="G108" s="57"/>
      <c r="H108" s="56"/>
      <c r="I108" s="17"/>
      <c r="J108" s="55">
        <f ca="1">AVERAGE(E108:OFFSET(E108,$J$3-1,0))</f>
        <v>13.345600000000001</v>
      </c>
      <c r="K108" s="55">
        <f ca="1">AVERAGE(E108:OFFSET(E108,$K$3-1,0))</f>
        <v>13.477599999999999</v>
      </c>
      <c r="M108" s="58">
        <f t="shared" ca="1" si="51"/>
        <v>0</v>
      </c>
      <c r="N108" s="58">
        <f t="shared" ca="1" si="52"/>
        <v>0</v>
      </c>
      <c r="O108" s="58">
        <f t="shared" ca="1" si="53"/>
        <v>0</v>
      </c>
      <c r="P108" s="58">
        <f t="shared" ca="1" si="54"/>
        <v>33</v>
      </c>
      <c r="R108" s="56">
        <f t="shared" ca="1" si="55"/>
        <v>0</v>
      </c>
      <c r="S108" s="55">
        <f t="shared" ca="1" si="56"/>
        <v>0</v>
      </c>
      <c r="T108" s="55">
        <f t="shared" ca="1" si="57"/>
        <v>0</v>
      </c>
      <c r="U108" s="56">
        <f t="shared" ca="1" si="58"/>
        <v>0</v>
      </c>
      <c r="V108" s="55">
        <f t="shared" ca="1" si="75"/>
        <v>5080.2068927446617</v>
      </c>
      <c r="W108" s="55">
        <f t="shared" ca="1" si="59"/>
        <v>0</v>
      </c>
      <c r="X108" s="55">
        <f ca="1">V108-MAX(V108:$V$258)</f>
        <v>-252.16959917254553</v>
      </c>
      <c r="Y108" s="56">
        <f ca="1">(V108-MAX(V108:$V$258))/MAX(V108:$V$258)</f>
        <v>-4.7290284089051685E-2</v>
      </c>
      <c r="Z108" s="56"/>
      <c r="AA108" s="17"/>
      <c r="AB108" s="55">
        <f ca="1">E108*(2/($AB$3+1))+IF(AB109=0,AVERAGE(E109:OFFSET(E109,$AB$3-1,0))*(1-(2/($AB$3+1))),AB109*(1-(2/($AB$3+1))))</f>
        <v>13.279895040425709</v>
      </c>
      <c r="AC108" s="59">
        <f ca="1">E108*(2/($AC$3+1))+IF(AC109=0,AVERAGE(E109:OFFSET(E109,$AC$3-1,0))*(1-(2/($AC$3+1))),AC109*(1-(2/($AC$3+1))))</f>
        <v>13.397809103392177</v>
      </c>
      <c r="AE108" s="58">
        <f t="shared" ca="1" si="76"/>
        <v>0</v>
      </c>
      <c r="AF108" s="58">
        <f t="shared" ca="1" si="60"/>
        <v>1</v>
      </c>
      <c r="AG108" s="58">
        <f t="shared" ca="1" si="61"/>
        <v>0</v>
      </c>
      <c r="AH108" s="58">
        <f t="shared" ca="1" si="62"/>
        <v>2</v>
      </c>
      <c r="AJ108" s="56">
        <f t="shared" ca="1" si="63"/>
        <v>-4.5670225385527896E-2</v>
      </c>
      <c r="AK108" s="55">
        <f t="shared" ca="1" si="64"/>
        <v>-0.61599999999999966</v>
      </c>
      <c r="AL108" s="55">
        <f t="shared" ca="1" si="65"/>
        <v>0</v>
      </c>
      <c r="AM108" s="56">
        <f t="shared" ca="1" si="66"/>
        <v>-5.2275069945516228E-2</v>
      </c>
      <c r="AN108" s="55">
        <f t="shared" ca="1" si="67"/>
        <v>4934.2450559402323</v>
      </c>
      <c r="AO108" s="55">
        <f t="shared" ca="1" si="68"/>
        <v>-236.13229913449203</v>
      </c>
      <c r="AP108" s="55">
        <f ca="1">AN108-MAX(AN108:$AN$258)</f>
        <v>-551.45590769047703</v>
      </c>
      <c r="AQ108" s="56">
        <f ca="1">(AN108-MAX(AN108:$AN$258))/MAX(AN108:$AN$258)</f>
        <v>-0.10052606063409919</v>
      </c>
      <c r="AS108" s="55">
        <f t="shared" si="77"/>
        <v>-0.71000000000000085</v>
      </c>
      <c r="AT108" s="55">
        <f t="shared" si="78"/>
        <v>0</v>
      </c>
      <c r="AU108" s="55">
        <f t="shared" si="79"/>
        <v>0.71000000000000085</v>
      </c>
      <c r="AV108" s="55">
        <f ca="1">IF(AV109=0,AVERAGE(AT108:OFFSET(AT108,$AY$3-1,0)),(AV109*($AY$3-1)+AT108)/$AY$3)</f>
        <v>5.1682570060293719E-2</v>
      </c>
      <c r="AW108" s="55">
        <f ca="1">IF(AW109=0,AVERAGE(AU108:OFFSET(AU108,$AY$3-1,0)),(AW109*($AY$3-1)+AU108)/$AY$3)</f>
        <v>9.2201200129117852E-2</v>
      </c>
      <c r="AX108" s="55">
        <f t="shared" ca="1" si="80"/>
        <v>0.56054118588389135</v>
      </c>
      <c r="AY108" s="55">
        <f t="shared" ca="1" si="81"/>
        <v>35.919666264136467</v>
      </c>
      <c r="BA108" s="58">
        <f t="shared" ca="1" si="82"/>
        <v>0</v>
      </c>
      <c r="BB108" s="58">
        <f t="shared" ca="1" si="83"/>
        <v>0</v>
      </c>
      <c r="BC108" s="58">
        <f t="shared" ca="1" si="91"/>
        <v>0</v>
      </c>
      <c r="BD108" s="58">
        <f t="shared" ca="1" si="69"/>
        <v>33</v>
      </c>
      <c r="BF108" s="56">
        <f t="shared" ca="1" si="70"/>
        <v>0</v>
      </c>
      <c r="BG108" s="75">
        <f t="shared" ca="1" si="71"/>
        <v>0</v>
      </c>
      <c r="BH108" s="55">
        <f t="shared" ca="1" si="72"/>
        <v>0</v>
      </c>
      <c r="BI108" s="56">
        <f ca="1">IF(BC109=0,0,$E108/$E109-1)</f>
        <v>0</v>
      </c>
      <c r="BJ108" s="55">
        <f t="shared" ca="1" si="92"/>
        <v>5214.3838519000574</v>
      </c>
      <c r="BK108" s="76">
        <f t="shared" ca="1" si="84"/>
        <v>0</v>
      </c>
      <c r="BL108" s="55">
        <f ca="1">BJ108-MAX(BJ108:$BJ$258)</f>
        <v>-271.31711173065196</v>
      </c>
      <c r="BM108" s="56">
        <f ca="1">(BJ108-MAX(BJ108:$BJ$258))/MAX(BJ108:$BJ$258)</f>
        <v>-4.9458968603910344E-2</v>
      </c>
      <c r="BN108" s="17"/>
      <c r="BO108" s="55">
        <f t="shared" ca="1" si="85"/>
        <v>-5.0177095631641073</v>
      </c>
      <c r="BQ108" s="58">
        <f t="shared" ca="1" si="86"/>
        <v>0</v>
      </c>
      <c r="BR108" s="58">
        <f t="shared" ca="1" si="87"/>
        <v>1</v>
      </c>
      <c r="BS108" s="58">
        <f t="shared" ca="1" si="93"/>
        <v>0</v>
      </c>
      <c r="BT108" s="58">
        <f t="shared" ca="1" si="74"/>
        <v>2</v>
      </c>
      <c r="BV108" s="56">
        <f t="shared" ca="1" si="88"/>
        <v>-4.5670225385527896E-2</v>
      </c>
      <c r="BW108" s="76">
        <f t="shared" ca="1" si="89"/>
        <v>-0.61599999999999966</v>
      </c>
      <c r="BX108" s="55">
        <f t="shared" ca="1" si="94"/>
        <v>0</v>
      </c>
      <c r="BY108" s="56">
        <f t="shared" ca="1" si="90"/>
        <v>-5.2275069945516228E-2</v>
      </c>
      <c r="BZ108" s="55">
        <f t="shared" ca="1" si="95"/>
        <v>4970.6575349395143</v>
      </c>
      <c r="CA108" s="76">
        <f t="shared" ca="1" si="49"/>
        <v>-237.87484784980884</v>
      </c>
      <c r="CB108" s="55">
        <f ca="1">BZ108-MAX($BZ108:BZ$258)</f>
        <v>-463.36636397639904</v>
      </c>
      <c r="CC108" s="56">
        <f ca="1">(BZ108-MAX($BZ108:BZ$258))/MAX($BZ108:BZ$258)</f>
        <v>-8.5271315068901427E-2</v>
      </c>
    </row>
    <row r="109" spans="1:81" s="58" customFormat="1" x14ac:dyDescent="0.25">
      <c r="A109" s="54">
        <v>44456</v>
      </c>
      <c r="B109" s="55">
        <v>13.78</v>
      </c>
      <c r="C109" s="55">
        <v>13.78</v>
      </c>
      <c r="D109" s="55">
        <v>13.465999999999999</v>
      </c>
      <c r="E109" s="55">
        <v>13.582000000000001</v>
      </c>
      <c r="F109" s="56">
        <f t="shared" si="50"/>
        <v>6.9691577698696161E-3</v>
      </c>
      <c r="G109" s="57"/>
      <c r="H109" s="56"/>
      <c r="I109" s="17"/>
      <c r="J109" s="55">
        <f ca="1">AVERAGE(E109:OFFSET(E109,$J$3-1,0))</f>
        <v>13.472800000000001</v>
      </c>
      <c r="K109" s="55">
        <f ca="1">AVERAGE(E109:OFFSET(E109,$K$3-1,0))</f>
        <v>13.505799999999999</v>
      </c>
      <c r="M109" s="58">
        <f t="shared" ca="1" si="51"/>
        <v>0</v>
      </c>
      <c r="N109" s="58">
        <f t="shared" ca="1" si="52"/>
        <v>0</v>
      </c>
      <c r="O109" s="58">
        <f t="shared" ca="1" si="53"/>
        <v>0</v>
      </c>
      <c r="P109" s="58">
        <f t="shared" ca="1" si="54"/>
        <v>32</v>
      </c>
      <c r="R109" s="56">
        <f t="shared" ca="1" si="55"/>
        <v>0</v>
      </c>
      <c r="S109" s="55">
        <f t="shared" ca="1" si="56"/>
        <v>0</v>
      </c>
      <c r="T109" s="55">
        <f t="shared" ca="1" si="57"/>
        <v>0</v>
      </c>
      <c r="U109" s="56">
        <f t="shared" ca="1" si="58"/>
        <v>0</v>
      </c>
      <c r="V109" s="55">
        <f t="shared" ca="1" si="75"/>
        <v>5080.2068927446617</v>
      </c>
      <c r="W109" s="55">
        <f t="shared" ca="1" si="59"/>
        <v>0</v>
      </c>
      <c r="X109" s="55">
        <f ca="1">V109-MAX(V109:$V$258)</f>
        <v>-252.16959917254553</v>
      </c>
      <c r="Y109" s="56">
        <f ca="1">(V109-MAX(V109:$V$258))/MAX(V109:$V$258)</f>
        <v>-4.7290284089051685E-2</v>
      </c>
      <c r="Z109" s="56"/>
      <c r="AA109" s="17"/>
      <c r="AB109" s="55">
        <f ca="1">E109*(2/($AB$3+1))+IF(AB110=0,AVERAGE(E110:OFFSET(E110,$AB$3-1,0))*(1-(2/($AB$3+1))),AB110*(1-(2/($AB$3+1))))</f>
        <v>13.483842560638561</v>
      </c>
      <c r="AC109" s="59">
        <f ca="1">E109*(2/($AC$3+1))+IF(AC110=0,AVERAGE(E110:OFFSET(E110,$AC$3-1,0))*(1-(2/($AC$3+1))),AC110*(1-(2/($AC$3+1))))</f>
        <v>13.434071800177845</v>
      </c>
      <c r="AE109" s="58">
        <f t="shared" ca="1" si="76"/>
        <v>0</v>
      </c>
      <c r="AF109" s="58">
        <f t="shared" ca="1" si="60"/>
        <v>0</v>
      </c>
      <c r="AG109" s="58">
        <f t="shared" ca="1" si="61"/>
        <v>1</v>
      </c>
      <c r="AH109" s="58">
        <f t="shared" ca="1" si="62"/>
        <v>1</v>
      </c>
      <c r="AJ109" s="56">
        <f t="shared" ca="1" si="63"/>
        <v>0</v>
      </c>
      <c r="AK109" s="55">
        <f t="shared" ca="1" si="64"/>
        <v>0</v>
      </c>
      <c r="AL109" s="55">
        <f t="shared" ca="1" si="65"/>
        <v>383.33165443911065</v>
      </c>
      <c r="AM109" s="56">
        <f t="shared" ca="1" si="66"/>
        <v>6.9691577698696161E-3</v>
      </c>
      <c r="AN109" s="55">
        <f t="shared" ca="1" si="67"/>
        <v>5206.4105305920011</v>
      </c>
      <c r="AO109" s="55">
        <f t="shared" ca="1" si="68"/>
        <v>0</v>
      </c>
      <c r="AP109" s="55">
        <f ca="1">AN109-MAX(AN109:$AN$258)</f>
        <v>-279.29043303870822</v>
      </c>
      <c r="AQ109" s="56">
        <f ca="1">(AN109-MAX(AN109:$AN$258))/MAX(AN109:$AN$258)</f>
        <v>-5.0912442163792308E-2</v>
      </c>
      <c r="AS109" s="55">
        <f t="shared" si="77"/>
        <v>9.4000000000001194E-2</v>
      </c>
      <c r="AT109" s="55">
        <f t="shared" si="78"/>
        <v>9.4000000000001194E-2</v>
      </c>
      <c r="AU109" s="55">
        <f t="shared" si="79"/>
        <v>0</v>
      </c>
      <c r="AV109" s="55">
        <f ca="1">IF(AV110=0,AVERAGE(AT109:OFFSET(AT109,$AY$3-1,0)),(AV110*($AY$3-1)+AT109)/$AY$3)</f>
        <v>5.565815237262401E-2</v>
      </c>
      <c r="AW109" s="55">
        <f ca="1">IF(AW110=0,AVERAGE(AU109:OFFSET(AU109,$AY$3-1,0)),(AW110*($AY$3-1)+AU109)/$AY$3)</f>
        <v>4.467821552366532E-2</v>
      </c>
      <c r="AX109" s="55">
        <f t="shared" ca="1" si="80"/>
        <v>1.2457559398974383</v>
      </c>
      <c r="AY109" s="55">
        <f t="shared" ca="1" si="81"/>
        <v>55.471563840295609</v>
      </c>
      <c r="BA109" s="58">
        <f t="shared" ca="1" si="82"/>
        <v>0</v>
      </c>
      <c r="BB109" s="58">
        <f t="shared" ca="1" si="83"/>
        <v>0</v>
      </c>
      <c r="BC109" s="58">
        <f t="shared" ca="1" si="91"/>
        <v>0</v>
      </c>
      <c r="BD109" s="58">
        <f t="shared" ca="1" si="69"/>
        <v>32</v>
      </c>
      <c r="BF109" s="56">
        <f t="shared" ca="1" si="70"/>
        <v>0</v>
      </c>
      <c r="BG109" s="75">
        <f t="shared" ca="1" si="71"/>
        <v>0</v>
      </c>
      <c r="BH109" s="55">
        <f t="shared" ca="1" si="72"/>
        <v>0</v>
      </c>
      <c r="BI109" s="56">
        <f t="shared" ca="1" si="73"/>
        <v>0</v>
      </c>
      <c r="BJ109" s="55">
        <f t="shared" ca="1" si="92"/>
        <v>5214.3838519000574</v>
      </c>
      <c r="BK109" s="76">
        <f t="shared" ca="1" si="84"/>
        <v>0</v>
      </c>
      <c r="BL109" s="55">
        <f ca="1">BJ109-MAX(BJ109:$BJ$258)</f>
        <v>-271.31711173065196</v>
      </c>
      <c r="BM109" s="56">
        <f ca="1">(BJ109-MAX(BJ109:$BJ$258))/MAX(BJ109:$BJ$258)</f>
        <v>-4.9458968603910344E-2</v>
      </c>
      <c r="BN109" s="17"/>
      <c r="BO109" s="55">
        <f t="shared" ca="1" si="85"/>
        <v>0.31019202363369303</v>
      </c>
      <c r="BQ109" s="58">
        <f t="shared" ca="1" si="86"/>
        <v>0</v>
      </c>
      <c r="BR109" s="58">
        <f t="shared" ca="1" si="87"/>
        <v>0</v>
      </c>
      <c r="BS109" s="58">
        <f t="shared" ca="1" si="93"/>
        <v>1</v>
      </c>
      <c r="BT109" s="58">
        <f t="shared" ca="1" si="74"/>
        <v>1</v>
      </c>
      <c r="BV109" s="56">
        <f t="shared" ca="1" si="88"/>
        <v>0</v>
      </c>
      <c r="BW109" s="76">
        <f t="shared" ca="1" si="89"/>
        <v>0</v>
      </c>
      <c r="BX109" s="55">
        <f t="shared" ca="1" si="94"/>
        <v>386.16046728865092</v>
      </c>
      <c r="BY109" s="56">
        <f t="shared" ca="1" si="90"/>
        <v>6.9691577698696161E-3</v>
      </c>
      <c r="BZ109" s="55">
        <f t="shared" ca="1" si="95"/>
        <v>5244.8314667144568</v>
      </c>
      <c r="CA109" s="76">
        <f t="shared" ca="1" si="49"/>
        <v>0</v>
      </c>
      <c r="CB109" s="55">
        <f ca="1">BZ109-MAX($BZ109:BZ$258)</f>
        <v>-189.19243220145654</v>
      </c>
      <c r="CC109" s="56">
        <f ca="1">(BZ109-MAX($BZ109:BZ$258))/MAX($BZ109:BZ$258)</f>
        <v>-3.481626796658005E-2</v>
      </c>
    </row>
    <row r="110" spans="1:81" s="58" customFormat="1" x14ac:dyDescent="0.25">
      <c r="A110" s="54">
        <v>44455</v>
      </c>
      <c r="B110" s="55">
        <v>13.45</v>
      </c>
      <c r="C110" s="55">
        <v>13.58</v>
      </c>
      <c r="D110" s="55">
        <v>13.44</v>
      </c>
      <c r="E110" s="55">
        <v>13.488</v>
      </c>
      <c r="F110" s="56">
        <f t="shared" si="50"/>
        <v>7.1684587813620748E-3</v>
      </c>
      <c r="G110" s="57"/>
      <c r="H110" s="56"/>
      <c r="I110" s="17"/>
      <c r="J110" s="55">
        <f ca="1">AVERAGE(E110:OFFSET(E110,$J$3-1,0))</f>
        <v>13.413599999999999</v>
      </c>
      <c r="K110" s="55">
        <f ca="1">AVERAGE(E110:OFFSET(E110,$K$3-1,0))</f>
        <v>13.508666666666667</v>
      </c>
      <c r="M110" s="58">
        <f t="shared" ca="1" si="51"/>
        <v>0</v>
      </c>
      <c r="N110" s="58">
        <f t="shared" ca="1" si="52"/>
        <v>0</v>
      </c>
      <c r="O110" s="58">
        <f t="shared" ca="1" si="53"/>
        <v>0</v>
      </c>
      <c r="P110" s="58">
        <f t="shared" ca="1" si="54"/>
        <v>31</v>
      </c>
      <c r="R110" s="56">
        <f t="shared" ca="1" si="55"/>
        <v>0</v>
      </c>
      <c r="S110" s="55">
        <f t="shared" ca="1" si="56"/>
        <v>0</v>
      </c>
      <c r="T110" s="55">
        <f t="shared" ca="1" si="57"/>
        <v>0</v>
      </c>
      <c r="U110" s="56">
        <f t="shared" ca="1" si="58"/>
        <v>0</v>
      </c>
      <c r="V110" s="55">
        <f t="shared" ca="1" si="75"/>
        <v>5080.2068927446617</v>
      </c>
      <c r="W110" s="55">
        <f t="shared" ca="1" si="59"/>
        <v>0</v>
      </c>
      <c r="X110" s="55">
        <f ca="1">V110-MAX(V110:$V$258)</f>
        <v>-252.16959917254553</v>
      </c>
      <c r="Y110" s="56">
        <f ca="1">(V110-MAX(V110:$V$258))/MAX(V110:$V$258)</f>
        <v>-4.7290284089051685E-2</v>
      </c>
      <c r="Z110" s="56"/>
      <c r="AA110" s="17"/>
      <c r="AB110" s="55">
        <f ca="1">E110*(2/($AB$3+1))+IF(AB111=0,AVERAGE(E111:OFFSET(E111,$AB$3-1,0))*(1-(2/($AB$3+1))),AB111*(1-(2/($AB$3+1))))</f>
        <v>13.434763840957839</v>
      </c>
      <c r="AC110" s="59">
        <f ca="1">E110*(2/($AC$3+1))+IF(AC111=0,AVERAGE(E111:OFFSET(E111,$AC$3-1,0))*(1-(2/($AC$3+1))),AC111*(1-(2/($AC$3+1))))</f>
        <v>13.423869855362524</v>
      </c>
      <c r="AE110" s="58">
        <f t="shared" ca="1" si="76"/>
        <v>1</v>
      </c>
      <c r="AF110" s="58">
        <f t="shared" ca="1" si="60"/>
        <v>0</v>
      </c>
      <c r="AG110" s="58">
        <f t="shared" ca="1" si="61"/>
        <v>1</v>
      </c>
      <c r="AH110" s="58">
        <f t="shared" ca="1" si="62"/>
        <v>0</v>
      </c>
      <c r="AJ110" s="56">
        <f t="shared" ca="1" si="63"/>
        <v>0</v>
      </c>
      <c r="AK110" s="55">
        <f t="shared" ca="1" si="64"/>
        <v>0</v>
      </c>
      <c r="AL110" s="55">
        <f t="shared" ca="1" si="65"/>
        <v>383.33165443911065</v>
      </c>
      <c r="AM110" s="56">
        <f t="shared" ca="1" si="66"/>
        <v>0</v>
      </c>
      <c r="AN110" s="55">
        <f t="shared" ca="1" si="67"/>
        <v>5170.3773550747246</v>
      </c>
      <c r="AO110" s="55">
        <f t="shared" ca="1" si="68"/>
        <v>0</v>
      </c>
      <c r="AP110" s="55">
        <f ca="1">AN110-MAX(AN110:$AN$258)</f>
        <v>-315.32360855598472</v>
      </c>
      <c r="AQ110" s="56">
        <f ca="1">(AN110-MAX(AN110:$AN$258))/MAX(AN110:$AN$258)</f>
        <v>-5.7481005735917454E-2</v>
      </c>
      <c r="AS110" s="55">
        <f t="shared" si="77"/>
        <v>9.6000000000000085E-2</v>
      </c>
      <c r="AT110" s="55">
        <f t="shared" si="78"/>
        <v>9.6000000000000085E-2</v>
      </c>
      <c r="AU110" s="55">
        <f t="shared" si="79"/>
        <v>0</v>
      </c>
      <c r="AV110" s="55">
        <f ca="1">IF(AV111=0,AVERAGE(AT110:OFFSET(AT110,$AY$3-1,0)),(AV111*($AY$3-1)+AT110)/$AY$3)</f>
        <v>5.2708779478210385E-2</v>
      </c>
      <c r="AW110" s="55">
        <f ca="1">IF(AW111=0,AVERAGE(AU110:OFFSET(AU110,$AY$3-1,0)),(AW111*($AY$3-1)+AU110)/$AY$3)</f>
        <v>4.8115001333178038E-2</v>
      </c>
      <c r="AX110" s="55">
        <f t="shared" ca="1" si="80"/>
        <v>1.0954749665955985</v>
      </c>
      <c r="AY110" s="55">
        <f t="shared" ca="1" si="81"/>
        <v>52.278122337837118</v>
      </c>
      <c r="BA110" s="58">
        <f t="shared" ca="1" si="82"/>
        <v>0</v>
      </c>
      <c r="BB110" s="58">
        <f t="shared" ca="1" si="83"/>
        <v>0</v>
      </c>
      <c r="BC110" s="58">
        <f t="shared" ca="1" si="91"/>
        <v>0</v>
      </c>
      <c r="BD110" s="58">
        <f t="shared" ca="1" si="69"/>
        <v>31</v>
      </c>
      <c r="BF110" s="56">
        <f t="shared" ca="1" si="70"/>
        <v>0</v>
      </c>
      <c r="BG110" s="75">
        <f t="shared" ca="1" si="71"/>
        <v>0</v>
      </c>
      <c r="BH110" s="55">
        <f t="shared" ca="1" si="72"/>
        <v>0</v>
      </c>
      <c r="BI110" s="56">
        <f t="shared" ca="1" si="73"/>
        <v>0</v>
      </c>
      <c r="BJ110" s="55">
        <f t="shared" ca="1" si="92"/>
        <v>5214.3838519000574</v>
      </c>
      <c r="BK110" s="76">
        <f t="shared" ca="1" si="84"/>
        <v>0</v>
      </c>
      <c r="BL110" s="55">
        <f ca="1">BJ110-MAX(BJ110:$BJ$258)</f>
        <v>-271.31711173065196</v>
      </c>
      <c r="BM110" s="56">
        <f ca="1">(BJ110-MAX(BJ110:$BJ$258))/MAX(BJ110:$BJ$258)</f>
        <v>-4.9458968603910344E-2</v>
      </c>
      <c r="BN110" s="17"/>
      <c r="BO110" s="55">
        <f t="shared" ca="1" si="85"/>
        <v>0.65671641791045232</v>
      </c>
      <c r="BQ110" s="58">
        <f t="shared" ca="1" si="86"/>
        <v>1</v>
      </c>
      <c r="BR110" s="58">
        <f t="shared" ca="1" si="87"/>
        <v>0</v>
      </c>
      <c r="BS110" s="58">
        <f t="shared" ca="1" si="93"/>
        <v>1</v>
      </c>
      <c r="BT110" s="58">
        <f t="shared" ca="1" si="74"/>
        <v>0</v>
      </c>
      <c r="BV110" s="56">
        <f t="shared" ca="1" si="88"/>
        <v>0</v>
      </c>
      <c r="BW110" s="76">
        <f t="shared" ca="1" si="89"/>
        <v>0</v>
      </c>
      <c r="BX110" s="55">
        <f t="shared" ca="1" si="94"/>
        <v>386.16046728865092</v>
      </c>
      <c r="BY110" s="56">
        <f t="shared" ca="1" si="90"/>
        <v>0</v>
      </c>
      <c r="BZ110" s="55">
        <f t="shared" ca="1" si="95"/>
        <v>5208.5323827893235</v>
      </c>
      <c r="CA110" s="76">
        <f t="shared" ca="1" si="49"/>
        <v>0</v>
      </c>
      <c r="CB110" s="55">
        <f ca="1">BZ110-MAX($BZ110:BZ$258)</f>
        <v>-225.49151612658989</v>
      </c>
      <c r="CC110" s="56">
        <f ca="1">(BZ110-MAX($BZ110:BZ$258))/MAX($BZ110:BZ$258)</f>
        <v>-4.1496231949140927E-2</v>
      </c>
    </row>
    <row r="111" spans="1:81" s="58" customFormat="1" x14ac:dyDescent="0.25">
      <c r="A111" s="54">
        <v>44454</v>
      </c>
      <c r="B111" s="55">
        <v>13.37</v>
      </c>
      <c r="C111" s="55">
        <v>13.464</v>
      </c>
      <c r="D111" s="55">
        <v>13.348000000000001</v>
      </c>
      <c r="E111" s="55">
        <v>13.391999999999999</v>
      </c>
      <c r="F111" s="56">
        <f t="shared" si="50"/>
        <v>-1.4932059130956521E-4</v>
      </c>
      <c r="G111" s="57"/>
      <c r="H111" s="56"/>
      <c r="I111" s="17"/>
      <c r="J111" s="55">
        <f ca="1">AVERAGE(E111:OFFSET(E111,$J$3-1,0))</f>
        <v>13.393199999999998</v>
      </c>
      <c r="K111" s="55">
        <f ca="1">AVERAGE(E111:OFFSET(E111,$K$3-1,0))</f>
        <v>13.505933333333333</v>
      </c>
      <c r="M111" s="58">
        <f t="shared" ca="1" si="51"/>
        <v>0</v>
      </c>
      <c r="N111" s="58">
        <f t="shared" ca="1" si="52"/>
        <v>0</v>
      </c>
      <c r="O111" s="58">
        <f t="shared" ca="1" si="53"/>
        <v>0</v>
      </c>
      <c r="P111" s="58">
        <f t="shared" ca="1" si="54"/>
        <v>30</v>
      </c>
      <c r="R111" s="56">
        <f t="shared" ca="1" si="55"/>
        <v>0</v>
      </c>
      <c r="S111" s="55">
        <f t="shared" ca="1" si="56"/>
        <v>0</v>
      </c>
      <c r="T111" s="55">
        <f t="shared" ca="1" si="57"/>
        <v>0</v>
      </c>
      <c r="U111" s="56">
        <f t="shared" ca="1" si="58"/>
        <v>0</v>
      </c>
      <c r="V111" s="55">
        <f t="shared" ca="1" si="75"/>
        <v>5080.2068927446617</v>
      </c>
      <c r="W111" s="55">
        <f t="shared" ca="1" si="59"/>
        <v>0</v>
      </c>
      <c r="X111" s="55">
        <f ca="1">V111-MAX(V111:$V$258)</f>
        <v>-252.16959917254553</v>
      </c>
      <c r="Y111" s="56">
        <f ca="1">(V111-MAX(V111:$V$258))/MAX(V111:$V$258)</f>
        <v>-4.7290284089051685E-2</v>
      </c>
      <c r="Z111" s="56"/>
      <c r="AA111" s="17"/>
      <c r="AB111" s="55">
        <f ca="1">E111*(2/($AB$3+1))+IF(AB112=0,AVERAGE(E112:OFFSET(E112,$AB$3-1,0))*(1-(2/($AB$3+1))),AB112*(1-(2/($AB$3+1))))</f>
        <v>13.408145761436757</v>
      </c>
      <c r="AC111" s="59">
        <f ca="1">E111*(2/($AC$3+1))+IF(AC112=0,AVERAGE(E112:OFFSET(E112,$AC$3-1,0))*(1-(2/($AC$3+1))),AC112*(1-(2/($AC$3+1))))</f>
        <v>13.419447086766835</v>
      </c>
      <c r="AE111" s="58">
        <f t="shared" ca="1" si="76"/>
        <v>0</v>
      </c>
      <c r="AF111" s="58">
        <f t="shared" ca="1" si="60"/>
        <v>0</v>
      </c>
      <c r="AG111" s="58">
        <f t="shared" ca="1" si="61"/>
        <v>0</v>
      </c>
      <c r="AH111" s="58">
        <f t="shared" ca="1" si="62"/>
        <v>2</v>
      </c>
      <c r="AJ111" s="56">
        <f t="shared" ca="1" si="63"/>
        <v>0</v>
      </c>
      <c r="AK111" s="55">
        <f t="shared" ca="1" si="64"/>
        <v>0</v>
      </c>
      <c r="AL111" s="55">
        <f t="shared" ca="1" si="65"/>
        <v>0</v>
      </c>
      <c r="AM111" s="56">
        <f t="shared" ca="1" si="66"/>
        <v>0</v>
      </c>
      <c r="AN111" s="55">
        <f t="shared" ca="1" si="67"/>
        <v>5170.3773550747246</v>
      </c>
      <c r="AO111" s="55">
        <f t="shared" ca="1" si="68"/>
        <v>0</v>
      </c>
      <c r="AP111" s="55">
        <f ca="1">AN111-MAX(AN111:$AN$258)</f>
        <v>-315.32360855598472</v>
      </c>
      <c r="AQ111" s="56">
        <f ca="1">(AN111-MAX(AN111:$AN$258))/MAX(AN111:$AN$258)</f>
        <v>-5.7481005735917454E-2</v>
      </c>
      <c r="AS111" s="55">
        <f t="shared" si="77"/>
        <v>-2.0000000000006679E-3</v>
      </c>
      <c r="AT111" s="55">
        <f t="shared" si="78"/>
        <v>0</v>
      </c>
      <c r="AU111" s="55">
        <f t="shared" si="79"/>
        <v>2.0000000000006679E-3</v>
      </c>
      <c r="AV111" s="55">
        <f ca="1">IF(AV112=0,AVERAGE(AT111:OFFSET(AT111,$AY$3-1,0)),(AV112*($AY$3-1)+AT111)/$AY$3)</f>
        <v>4.9378685591918867E-2</v>
      </c>
      <c r="AW111" s="55">
        <f ca="1">IF(AW112=0,AVERAGE(AU111:OFFSET(AU111,$AY$3-1,0)),(AW112*($AY$3-1)+AU111)/$AY$3)</f>
        <v>5.181615528188404E-2</v>
      </c>
      <c r="AX111" s="55">
        <f t="shared" ca="1" si="80"/>
        <v>0.95295927154947835</v>
      </c>
      <c r="AY111" s="55">
        <f t="shared" ca="1" si="81"/>
        <v>48.795655159434034</v>
      </c>
      <c r="BA111" s="58">
        <f t="shared" ca="1" si="82"/>
        <v>0</v>
      </c>
      <c r="BB111" s="58">
        <f t="shared" ca="1" si="83"/>
        <v>0</v>
      </c>
      <c r="BC111" s="58">
        <f t="shared" ca="1" si="91"/>
        <v>0</v>
      </c>
      <c r="BD111" s="58">
        <f t="shared" ca="1" si="69"/>
        <v>30</v>
      </c>
      <c r="BF111" s="56">
        <f t="shared" ca="1" si="70"/>
        <v>0</v>
      </c>
      <c r="BG111" s="75">
        <f t="shared" ca="1" si="71"/>
        <v>0</v>
      </c>
      <c r="BH111" s="55">
        <f t="shared" ca="1" si="72"/>
        <v>0</v>
      </c>
      <c r="BI111" s="56">
        <f t="shared" ca="1" si="73"/>
        <v>0</v>
      </c>
      <c r="BJ111" s="55">
        <f t="shared" ca="1" si="92"/>
        <v>5214.3838519000574</v>
      </c>
      <c r="BK111" s="76">
        <f t="shared" ca="1" si="84"/>
        <v>0</v>
      </c>
      <c r="BL111" s="55">
        <f ca="1">BJ111-MAX(BJ111:$BJ$258)</f>
        <v>-271.31711173065196</v>
      </c>
      <c r="BM111" s="56">
        <f ca="1">(BJ111-MAX(BJ111:$BJ$258))/MAX(BJ111:$BJ$258)</f>
        <v>-4.9458968603910344E-2</v>
      </c>
      <c r="BN111" s="17"/>
      <c r="BO111" s="55">
        <f t="shared" ca="1" si="85"/>
        <v>-2.9859659599895672E-2</v>
      </c>
      <c r="BQ111" s="58">
        <f t="shared" ca="1" si="86"/>
        <v>0</v>
      </c>
      <c r="BR111" s="58">
        <f t="shared" ca="1" si="87"/>
        <v>0</v>
      </c>
      <c r="BS111" s="58">
        <f t="shared" ca="1" si="93"/>
        <v>0</v>
      </c>
      <c r="BT111" s="58">
        <f t="shared" ca="1" si="74"/>
        <v>2</v>
      </c>
      <c r="BV111" s="56">
        <f t="shared" ca="1" si="88"/>
        <v>0</v>
      </c>
      <c r="BW111" s="76">
        <f t="shared" ca="1" si="89"/>
        <v>0</v>
      </c>
      <c r="BX111" s="55">
        <f t="shared" ca="1" si="94"/>
        <v>0</v>
      </c>
      <c r="BY111" s="56">
        <f t="shared" ca="1" si="90"/>
        <v>0</v>
      </c>
      <c r="BZ111" s="55">
        <f t="shared" ca="1" si="95"/>
        <v>5208.5323827893235</v>
      </c>
      <c r="CA111" s="76">
        <f t="shared" ca="1" si="49"/>
        <v>0</v>
      </c>
      <c r="CB111" s="55">
        <f ca="1">BZ111-MAX($BZ111:BZ$258)</f>
        <v>-225.49151612658989</v>
      </c>
      <c r="CC111" s="56">
        <f ca="1">(BZ111-MAX($BZ111:BZ$258))/MAX($BZ111:BZ$258)</f>
        <v>-4.1496231949140927E-2</v>
      </c>
    </row>
    <row r="112" spans="1:81" s="58" customFormat="1" x14ac:dyDescent="0.25">
      <c r="A112" s="54">
        <v>44453</v>
      </c>
      <c r="B112" s="55">
        <v>13.502000000000001</v>
      </c>
      <c r="C112" s="55">
        <v>13.554</v>
      </c>
      <c r="D112" s="55">
        <v>13.366</v>
      </c>
      <c r="E112" s="55">
        <v>13.394</v>
      </c>
      <c r="F112" s="56">
        <f t="shared" si="50"/>
        <v>-8.4394432928633911E-3</v>
      </c>
      <c r="G112" s="57"/>
      <c r="H112" s="56"/>
      <c r="I112" s="17"/>
      <c r="J112" s="55">
        <f ca="1">AVERAGE(E112:OFFSET(E112,$J$3-1,0))</f>
        <v>13.384799999999998</v>
      </c>
      <c r="K112" s="55">
        <f ca="1">AVERAGE(E112:OFFSET(E112,$K$3-1,0))</f>
        <v>13.503266666666667</v>
      </c>
      <c r="M112" s="58">
        <f t="shared" ca="1" si="51"/>
        <v>0</v>
      </c>
      <c r="N112" s="58">
        <f t="shared" ca="1" si="52"/>
        <v>0</v>
      </c>
      <c r="O112" s="58">
        <f t="shared" ca="1" si="53"/>
        <v>0</v>
      </c>
      <c r="P112" s="58">
        <f t="shared" ca="1" si="54"/>
        <v>29</v>
      </c>
      <c r="R112" s="56">
        <f t="shared" ca="1" si="55"/>
        <v>0</v>
      </c>
      <c r="S112" s="55">
        <f t="shared" ca="1" si="56"/>
        <v>0</v>
      </c>
      <c r="T112" s="55">
        <f t="shared" ca="1" si="57"/>
        <v>0</v>
      </c>
      <c r="U112" s="56">
        <f t="shared" ca="1" si="58"/>
        <v>0</v>
      </c>
      <c r="V112" s="55">
        <f t="shared" ca="1" si="75"/>
        <v>5080.2068927446617</v>
      </c>
      <c r="W112" s="55">
        <f t="shared" ca="1" si="59"/>
        <v>0</v>
      </c>
      <c r="X112" s="55">
        <f ca="1">V112-MAX(V112:$V$258)</f>
        <v>-252.16959917254553</v>
      </c>
      <c r="Y112" s="56">
        <f ca="1">(V112-MAX(V112:$V$258))/MAX(V112:$V$258)</f>
        <v>-4.7290284089051685E-2</v>
      </c>
      <c r="Z112" s="56"/>
      <c r="AA112" s="17"/>
      <c r="AB112" s="55">
        <f ca="1">E112*(2/($AB$3+1))+IF(AB113=0,AVERAGE(E113:OFFSET(E113,$AB$3-1,0))*(1-(2/($AB$3+1))),AB113*(1-(2/($AB$3+1))))</f>
        <v>13.416218642155135</v>
      </c>
      <c r="AC112" s="59">
        <f ca="1">E112*(2/($AC$3+1))+IF(AC113=0,AVERAGE(E113:OFFSET(E113,$AC$3-1,0))*(1-(2/($AC$3+1))),AC113*(1-(2/($AC$3+1))))</f>
        <v>13.421339989302478</v>
      </c>
      <c r="AE112" s="58">
        <f t="shared" ca="1" si="76"/>
        <v>0</v>
      </c>
      <c r="AF112" s="58">
        <f t="shared" ca="1" si="60"/>
        <v>1</v>
      </c>
      <c r="AG112" s="58">
        <f t="shared" ca="1" si="61"/>
        <v>0</v>
      </c>
      <c r="AH112" s="58">
        <f t="shared" ca="1" si="62"/>
        <v>1</v>
      </c>
      <c r="AJ112" s="56">
        <f t="shared" ca="1" si="63"/>
        <v>-8.4394432928633911E-3</v>
      </c>
      <c r="AK112" s="55">
        <f t="shared" ca="1" si="64"/>
        <v>-0.11399999999999899</v>
      </c>
      <c r="AL112" s="55">
        <f t="shared" ca="1" si="65"/>
        <v>0</v>
      </c>
      <c r="AM112" s="56">
        <f t="shared" ca="1" si="66"/>
        <v>-8.4394432928633911E-3</v>
      </c>
      <c r="AN112" s="55">
        <f t="shared" ca="1" si="67"/>
        <v>5170.3773550747246</v>
      </c>
      <c r="AO112" s="55">
        <f t="shared" ca="1" si="68"/>
        <v>-44.00649682533323</v>
      </c>
      <c r="AP112" s="55">
        <f ca="1">AN112-MAX(AN112:$AN$258)</f>
        <v>-315.32360855598472</v>
      </c>
      <c r="AQ112" s="56">
        <f ca="1">(AN112-MAX(AN112:$AN$258))/MAX(AN112:$AN$258)</f>
        <v>-5.7481005735917454E-2</v>
      </c>
      <c r="AS112" s="55">
        <f t="shared" si="77"/>
        <v>-0.11399999999999899</v>
      </c>
      <c r="AT112" s="55">
        <f t="shared" si="78"/>
        <v>0</v>
      </c>
      <c r="AU112" s="55">
        <f t="shared" si="79"/>
        <v>0.11399999999999899</v>
      </c>
      <c r="AV112" s="55">
        <f ca="1">IF(AV113=0,AVERAGE(AT112:OFFSET(AT112,$AY$3-1,0)),(AV113*($AY$3-1)+AT112)/$AY$3)</f>
        <v>5.3177046022066472E-2</v>
      </c>
      <c r="AW112" s="55">
        <f ca="1">IF(AW113=0,AVERAGE(AU112:OFFSET(AU112,$AY$3-1,0)),(AW113*($AY$3-1)+AU112)/$AY$3)</f>
        <v>5.5648167226644299E-2</v>
      </c>
      <c r="AX112" s="55">
        <f t="shared" ca="1" si="80"/>
        <v>0.95559384382753476</v>
      </c>
      <c r="AY112" s="55">
        <f t="shared" ca="1" si="81"/>
        <v>48.864637554658273</v>
      </c>
      <c r="BA112" s="58">
        <f t="shared" ca="1" si="82"/>
        <v>0</v>
      </c>
      <c r="BB112" s="58">
        <f t="shared" ca="1" si="83"/>
        <v>0</v>
      </c>
      <c r="BC112" s="58">
        <f t="shared" ca="1" si="91"/>
        <v>0</v>
      </c>
      <c r="BD112" s="58">
        <f t="shared" ca="1" si="69"/>
        <v>29</v>
      </c>
      <c r="BF112" s="56">
        <f t="shared" ca="1" si="70"/>
        <v>0</v>
      </c>
      <c r="BG112" s="75">
        <f t="shared" ca="1" si="71"/>
        <v>0</v>
      </c>
      <c r="BH112" s="55">
        <f t="shared" ca="1" si="72"/>
        <v>0</v>
      </c>
      <c r="BI112" s="56">
        <f t="shared" ca="1" si="73"/>
        <v>0</v>
      </c>
      <c r="BJ112" s="55">
        <f t="shared" ca="1" si="92"/>
        <v>5214.3838519000574</v>
      </c>
      <c r="BK112" s="76">
        <f t="shared" ca="1" si="84"/>
        <v>0</v>
      </c>
      <c r="BL112" s="55">
        <f ca="1">BJ112-MAX(BJ112:$BJ$258)</f>
        <v>-271.31711173065196</v>
      </c>
      <c r="BM112" s="56">
        <f ca="1">(BJ112-MAX(BJ112:$BJ$258))/MAX(BJ112:$BJ$258)</f>
        <v>-4.9458968603910344E-2</v>
      </c>
      <c r="BN112" s="17"/>
      <c r="BO112" s="55">
        <f t="shared" ca="1" si="85"/>
        <v>-0.77048451622462322</v>
      </c>
      <c r="BQ112" s="58">
        <f t="shared" ca="1" si="86"/>
        <v>0</v>
      </c>
      <c r="BR112" s="58">
        <f t="shared" ca="1" si="87"/>
        <v>1</v>
      </c>
      <c r="BS112" s="58">
        <f t="shared" ca="1" si="93"/>
        <v>0</v>
      </c>
      <c r="BT112" s="58">
        <f t="shared" ca="1" si="74"/>
        <v>1</v>
      </c>
      <c r="BV112" s="56">
        <f t="shared" ca="1" si="88"/>
        <v>-8.4394432928633911E-3</v>
      </c>
      <c r="BW112" s="76">
        <f t="shared" ca="1" si="89"/>
        <v>-0.11399999999999899</v>
      </c>
      <c r="BX112" s="55">
        <f t="shared" ca="1" si="94"/>
        <v>0</v>
      </c>
      <c r="BY112" s="56">
        <f t="shared" ca="1" si="90"/>
        <v>-8.4394432928633911E-3</v>
      </c>
      <c r="BZ112" s="55">
        <f t="shared" ca="1" si="95"/>
        <v>5208.5323827893235</v>
      </c>
      <c r="CA112" s="76">
        <f t="shared" ca="1" si="49"/>
        <v>-44.33124470942046</v>
      </c>
      <c r="CB112" s="55">
        <f ca="1">BZ112-MAX($BZ112:BZ$258)</f>
        <v>-225.49151612658989</v>
      </c>
      <c r="CC112" s="56">
        <f ca="1">(BZ112-MAX($BZ112:BZ$258))/MAX($BZ112:BZ$258)</f>
        <v>-4.1496231949140927E-2</v>
      </c>
    </row>
    <row r="113" spans="1:81" s="58" customFormat="1" x14ac:dyDescent="0.25">
      <c r="A113" s="54">
        <v>44452</v>
      </c>
      <c r="B113" s="55">
        <v>13.407999999999999</v>
      </c>
      <c r="C113" s="55">
        <v>13.513999999999999</v>
      </c>
      <c r="D113" s="55">
        <v>13.39</v>
      </c>
      <c r="E113" s="55">
        <v>13.507999999999999</v>
      </c>
      <c r="F113" s="56">
        <f t="shared" si="50"/>
        <v>1.6709318079181079E-2</v>
      </c>
      <c r="G113" s="57"/>
      <c r="H113" s="56"/>
      <c r="I113" s="17"/>
      <c r="J113" s="55">
        <f ca="1">AVERAGE(E113:OFFSET(E113,$J$3-1,0))</f>
        <v>13.4124</v>
      </c>
      <c r="K113" s="55">
        <f ca="1">AVERAGE(E113:OFFSET(E113,$K$3-1,0))</f>
        <v>13.496600000000001</v>
      </c>
      <c r="M113" s="58">
        <f t="shared" ca="1" si="51"/>
        <v>0</v>
      </c>
      <c r="N113" s="58">
        <f t="shared" ca="1" si="52"/>
        <v>0</v>
      </c>
      <c r="O113" s="58">
        <f t="shared" ca="1" si="53"/>
        <v>0</v>
      </c>
      <c r="P113" s="58">
        <f t="shared" ca="1" si="54"/>
        <v>28</v>
      </c>
      <c r="R113" s="56">
        <f t="shared" ca="1" si="55"/>
        <v>0</v>
      </c>
      <c r="S113" s="55">
        <f t="shared" ca="1" si="56"/>
        <v>0</v>
      </c>
      <c r="T113" s="55">
        <f t="shared" ca="1" si="57"/>
        <v>0</v>
      </c>
      <c r="U113" s="56">
        <f t="shared" ca="1" si="58"/>
        <v>0</v>
      </c>
      <c r="V113" s="55">
        <f t="shared" ca="1" si="75"/>
        <v>5080.2068927446617</v>
      </c>
      <c r="W113" s="55">
        <f t="shared" ca="1" si="59"/>
        <v>0</v>
      </c>
      <c r="X113" s="55">
        <f ca="1">V113-MAX(V113:$V$258)</f>
        <v>-252.16959917254553</v>
      </c>
      <c r="Y113" s="56">
        <f ca="1">(V113-MAX(V113:$V$258))/MAX(V113:$V$258)</f>
        <v>-4.7290284089051685E-2</v>
      </c>
      <c r="Z113" s="56"/>
      <c r="AA113" s="17"/>
      <c r="AB113" s="55">
        <f ca="1">E113*(2/($AB$3+1))+IF(AB114=0,AVERAGE(E114:OFFSET(E114,$AB$3-1,0))*(1-(2/($AB$3+1))),AB114*(1-(2/($AB$3+1))))</f>
        <v>13.427327963232703</v>
      </c>
      <c r="AC113" s="59">
        <f ca="1">E113*(2/($AC$3+1))+IF(AC114=0,AVERAGE(E114:OFFSET(E114,$AC$3-1,0))*(1-(2/($AC$3+1))),AC114*(1-(2/($AC$3+1))))</f>
        <v>13.423225505806096</v>
      </c>
      <c r="AE113" s="58">
        <f t="shared" ca="1" si="76"/>
        <v>1</v>
      </c>
      <c r="AF113" s="58">
        <f t="shared" ca="1" si="60"/>
        <v>0</v>
      </c>
      <c r="AG113" s="58">
        <f t="shared" ca="1" si="61"/>
        <v>1</v>
      </c>
      <c r="AH113" s="58">
        <f t="shared" ca="1" si="62"/>
        <v>0</v>
      </c>
      <c r="AJ113" s="56">
        <f t="shared" ca="1" si="63"/>
        <v>0</v>
      </c>
      <c r="AK113" s="55">
        <f t="shared" ca="1" si="64"/>
        <v>0</v>
      </c>
      <c r="AL113" s="55">
        <f t="shared" ca="1" si="65"/>
        <v>386.02190197661071</v>
      </c>
      <c r="AM113" s="56">
        <f t="shared" ca="1" si="66"/>
        <v>0</v>
      </c>
      <c r="AN113" s="55">
        <f t="shared" ca="1" si="67"/>
        <v>5214.3838519000574</v>
      </c>
      <c r="AO113" s="55">
        <f t="shared" ca="1" si="68"/>
        <v>0</v>
      </c>
      <c r="AP113" s="55">
        <f ca="1">AN113-MAX(AN113:$AN$258)</f>
        <v>-271.31711173065196</v>
      </c>
      <c r="AQ113" s="56">
        <f ca="1">(AN113-MAX(AN113:$AN$258))/MAX(AN113:$AN$258)</f>
        <v>-4.9458968603910344E-2</v>
      </c>
      <c r="AS113" s="55">
        <f t="shared" si="77"/>
        <v>0.22199999999999953</v>
      </c>
      <c r="AT113" s="55">
        <f t="shared" si="78"/>
        <v>0.22199999999999953</v>
      </c>
      <c r="AU113" s="55">
        <f t="shared" si="79"/>
        <v>0</v>
      </c>
      <c r="AV113" s="55">
        <f ca="1">IF(AV114=0,AVERAGE(AT113:OFFSET(AT113,$AY$3-1,0)),(AV114*($AY$3-1)+AT113)/$AY$3)</f>
        <v>5.7267588023763895E-2</v>
      </c>
      <c r="AW113" s="55">
        <f ca="1">IF(AW114=0,AVERAGE(AU113:OFFSET(AU113,$AY$3-1,0)),(AW114*($AY$3-1)+AU113)/$AY$3)</f>
        <v>5.1159564705617014E-2</v>
      </c>
      <c r="AX113" s="55">
        <f t="shared" ca="1" si="80"/>
        <v>1.1193916201846859</v>
      </c>
      <c r="AY113" s="55">
        <f t="shared" ca="1" si="81"/>
        <v>52.816648396823474</v>
      </c>
      <c r="BA113" s="58">
        <f t="shared" ca="1" si="82"/>
        <v>0</v>
      </c>
      <c r="BB113" s="58">
        <f t="shared" ca="1" si="83"/>
        <v>0</v>
      </c>
      <c r="BC113" s="58">
        <f t="shared" ca="1" si="91"/>
        <v>0</v>
      </c>
      <c r="BD113" s="58">
        <f t="shared" ca="1" si="69"/>
        <v>28</v>
      </c>
      <c r="BF113" s="56">
        <f t="shared" ca="1" si="70"/>
        <v>0</v>
      </c>
      <c r="BG113" s="75">
        <f t="shared" ca="1" si="71"/>
        <v>0</v>
      </c>
      <c r="BH113" s="55">
        <f t="shared" ca="1" si="72"/>
        <v>0</v>
      </c>
      <c r="BI113" s="56">
        <f t="shared" ca="1" si="73"/>
        <v>0</v>
      </c>
      <c r="BJ113" s="55">
        <f t="shared" ca="1" si="92"/>
        <v>5214.3838519000574</v>
      </c>
      <c r="BK113" s="76">
        <f t="shared" ca="1" si="84"/>
        <v>0</v>
      </c>
      <c r="BL113" s="55">
        <f ca="1">BJ113-MAX(BJ113:$BJ$258)</f>
        <v>-271.31711173065196</v>
      </c>
      <c r="BM113" s="56">
        <f ca="1">(BJ113-MAX(BJ113:$BJ$258))/MAX(BJ113:$BJ$258)</f>
        <v>-4.9458968603910344E-2</v>
      </c>
      <c r="BN113" s="17"/>
      <c r="BO113" s="55">
        <f t="shared" ca="1" si="85"/>
        <v>0.25233783583196168</v>
      </c>
      <c r="BQ113" s="58">
        <f t="shared" ca="1" si="86"/>
        <v>1</v>
      </c>
      <c r="BR113" s="58">
        <f t="shared" ca="1" si="87"/>
        <v>0</v>
      </c>
      <c r="BS113" s="58">
        <f t="shared" ca="1" si="93"/>
        <v>1</v>
      </c>
      <c r="BT113" s="58">
        <f t="shared" ca="1" si="74"/>
        <v>0</v>
      </c>
      <c r="BV113" s="56">
        <f t="shared" ca="1" si="88"/>
        <v>0</v>
      </c>
      <c r="BW113" s="76">
        <f t="shared" ca="1" si="89"/>
        <v>0</v>
      </c>
      <c r="BX113" s="55">
        <f t="shared" ca="1" si="94"/>
        <v>388.87056762649871</v>
      </c>
      <c r="BY113" s="56">
        <f t="shared" ca="1" si="90"/>
        <v>0</v>
      </c>
      <c r="BZ113" s="55">
        <f t="shared" ca="1" si="95"/>
        <v>5252.8636274987439</v>
      </c>
      <c r="CA113" s="76">
        <f t="shared" ca="1" si="49"/>
        <v>0</v>
      </c>
      <c r="CB113" s="55">
        <f ca="1">BZ113-MAX($BZ113:BZ$258)</f>
        <v>-181.1602714171695</v>
      </c>
      <c r="CC113" s="56">
        <f ca="1">(BZ113-MAX($BZ113:BZ$258))/MAX($BZ113:BZ$258)</f>
        <v>-3.3338144032327668E-2</v>
      </c>
    </row>
    <row r="114" spans="1:81" s="58" customFormat="1" x14ac:dyDescent="0.25">
      <c r="A114" s="54">
        <v>44449</v>
      </c>
      <c r="B114" s="55">
        <v>13.385999999999999</v>
      </c>
      <c r="C114" s="55">
        <v>13.5</v>
      </c>
      <c r="D114" s="55">
        <v>13.266</v>
      </c>
      <c r="E114" s="55">
        <v>13.286</v>
      </c>
      <c r="F114" s="56">
        <f t="shared" si="50"/>
        <v>-7.4704915583445608E-3</v>
      </c>
      <c r="G114" s="57"/>
      <c r="H114" s="56"/>
      <c r="I114" s="17"/>
      <c r="J114" s="55">
        <f ca="1">AVERAGE(E114:OFFSET(E114,$J$3-1,0))</f>
        <v>13.4252</v>
      </c>
      <c r="K114" s="55">
        <f ca="1">AVERAGE(E114:OFFSET(E114,$K$3-1,0))</f>
        <v>13.481600000000002</v>
      </c>
      <c r="M114" s="58">
        <f t="shared" ca="1" si="51"/>
        <v>0</v>
      </c>
      <c r="N114" s="58">
        <f t="shared" ca="1" si="52"/>
        <v>0</v>
      </c>
      <c r="O114" s="58">
        <f t="shared" ca="1" si="53"/>
        <v>0</v>
      </c>
      <c r="P114" s="58">
        <f t="shared" ca="1" si="54"/>
        <v>27</v>
      </c>
      <c r="R114" s="56">
        <f t="shared" ca="1" si="55"/>
        <v>0</v>
      </c>
      <c r="S114" s="55">
        <f t="shared" ca="1" si="56"/>
        <v>0</v>
      </c>
      <c r="T114" s="55">
        <f t="shared" ca="1" si="57"/>
        <v>0</v>
      </c>
      <c r="U114" s="56">
        <f t="shared" ca="1" si="58"/>
        <v>0</v>
      </c>
      <c r="V114" s="55">
        <f t="shared" ca="1" si="75"/>
        <v>5080.2068927446617</v>
      </c>
      <c r="W114" s="55">
        <f t="shared" ca="1" si="59"/>
        <v>0</v>
      </c>
      <c r="X114" s="55">
        <f ca="1">V114-MAX(V114:$V$258)</f>
        <v>-252.16959917254553</v>
      </c>
      <c r="Y114" s="56">
        <f ca="1">(V114-MAX(V114:$V$258))/MAX(V114:$V$258)</f>
        <v>-4.7290284089051685E-2</v>
      </c>
      <c r="Z114" s="56"/>
      <c r="AA114" s="17"/>
      <c r="AB114" s="55">
        <f ca="1">E114*(2/($AB$3+1))+IF(AB115=0,AVERAGE(E115:OFFSET(E115,$AB$3-1,0))*(1-(2/($AB$3+1))),AB115*(1-(2/($AB$3+1))))</f>
        <v>13.386991944849052</v>
      </c>
      <c r="AC114" s="59">
        <f ca="1">E114*(2/($AC$3+1))+IF(AC115=0,AVERAGE(E115:OFFSET(E115,$AC$3-1,0))*(1-(2/($AC$3+1))),AC115*(1-(2/($AC$3+1))))</f>
        <v>13.417378988965137</v>
      </c>
      <c r="AE114" s="58">
        <f t="shared" ca="1" si="76"/>
        <v>0</v>
      </c>
      <c r="AF114" s="58">
        <f t="shared" ca="1" si="60"/>
        <v>1</v>
      </c>
      <c r="AG114" s="58">
        <f t="shared" ca="1" si="61"/>
        <v>0</v>
      </c>
      <c r="AH114" s="58">
        <f t="shared" ca="1" si="62"/>
        <v>27</v>
      </c>
      <c r="AJ114" s="56">
        <f t="shared" ca="1" si="63"/>
        <v>-1.953125E-3</v>
      </c>
      <c r="AK114" s="55">
        <f t="shared" ca="1" si="64"/>
        <v>-2.5999999999999801E-2</v>
      </c>
      <c r="AL114" s="55">
        <f t="shared" ca="1" si="65"/>
        <v>0</v>
      </c>
      <c r="AM114" s="56">
        <f t="shared" ca="1" si="66"/>
        <v>-7.4704915583445608E-3</v>
      </c>
      <c r="AN114" s="55">
        <f t="shared" ca="1" si="67"/>
        <v>5214.3838519000574</v>
      </c>
      <c r="AO114" s="55">
        <f t="shared" ca="1" si="68"/>
        <v>-10.204273682778904</v>
      </c>
      <c r="AP114" s="55">
        <f ca="1">AN114-MAX(AN114:$AN$258)</f>
        <v>-271.31711173065196</v>
      </c>
      <c r="AQ114" s="56">
        <f ca="1">(AN114-MAX(AN114:$AN$258))/MAX(AN114:$AN$258)</f>
        <v>-4.9458968603910344E-2</v>
      </c>
      <c r="AS114" s="55">
        <f t="shared" si="77"/>
        <v>-9.9999999999999645E-2</v>
      </c>
      <c r="AT114" s="55">
        <f t="shared" si="78"/>
        <v>0</v>
      </c>
      <c r="AU114" s="55">
        <f t="shared" si="79"/>
        <v>9.9999999999999645E-2</v>
      </c>
      <c r="AV114" s="55">
        <f ca="1">IF(AV115=0,AVERAGE(AT114:OFFSET(AT114,$AY$3-1,0)),(AV115*($AY$3-1)+AT114)/$AY$3)</f>
        <v>4.4595864025591923E-2</v>
      </c>
      <c r="AW114" s="55">
        <f ca="1">IF(AW115=0,AVERAGE(AU114:OFFSET(AU114,$AY$3-1,0)),(AW115*($AY$3-1)+AU114)/$AY$3)</f>
        <v>5.5094915836818324E-2</v>
      </c>
      <c r="AX114" s="55">
        <f t="shared" ca="1" si="80"/>
        <v>0.80943701153255609</v>
      </c>
      <c r="AY114" s="55">
        <f t="shared" ca="1" si="81"/>
        <v>44.734191153024973</v>
      </c>
      <c r="BA114" s="58">
        <f t="shared" ca="1" si="82"/>
        <v>0</v>
      </c>
      <c r="BB114" s="58">
        <f t="shared" ca="1" si="83"/>
        <v>1</v>
      </c>
      <c r="BC114" s="58">
        <f t="shared" ca="1" si="91"/>
        <v>0</v>
      </c>
      <c r="BD114" s="58">
        <f t="shared" ca="1" si="69"/>
        <v>27</v>
      </c>
      <c r="BF114" s="56">
        <f t="shared" ca="1" si="70"/>
        <v>-1.953125E-3</v>
      </c>
      <c r="BG114" s="75">
        <f t="shared" ca="1" si="71"/>
        <v>-2.5999999999999801E-2</v>
      </c>
      <c r="BH114" s="55">
        <f t="shared" ca="1" si="72"/>
        <v>0</v>
      </c>
      <c r="BI114" s="56">
        <f t="shared" ca="1" si="73"/>
        <v>-7.4704915583445608E-3</v>
      </c>
      <c r="BJ114" s="55">
        <f t="shared" ca="1" si="92"/>
        <v>5214.3838519000574</v>
      </c>
      <c r="BK114" s="76">
        <f t="shared" ca="1" si="84"/>
        <v>-10.204273682778904</v>
      </c>
      <c r="BL114" s="55">
        <f ca="1">BJ114-MAX(BJ114:$BJ$258)</f>
        <v>-271.31711173065196</v>
      </c>
      <c r="BM114" s="56">
        <f ca="1">(BJ114-MAX(BJ114:$BJ$258))/MAX(BJ114:$BJ$258)</f>
        <v>-4.9458968603910344E-2</v>
      </c>
      <c r="BN114" s="17"/>
      <c r="BO114" s="55">
        <f t="shared" ca="1" si="85"/>
        <v>-2.1649484536082508</v>
      </c>
      <c r="BQ114" s="58">
        <f t="shared" ca="1" si="86"/>
        <v>0</v>
      </c>
      <c r="BR114" s="58">
        <f t="shared" ca="1" si="87"/>
        <v>0</v>
      </c>
      <c r="BS114" s="58">
        <f t="shared" ca="1" si="93"/>
        <v>0</v>
      </c>
      <c r="BT114" s="58">
        <f t="shared" ca="1" si="74"/>
        <v>27</v>
      </c>
      <c r="BV114" s="56">
        <f t="shared" ca="1" si="88"/>
        <v>0</v>
      </c>
      <c r="BW114" s="76">
        <f t="shared" ca="1" si="89"/>
        <v>0</v>
      </c>
      <c r="BX114" s="55">
        <f t="shared" ca="1" si="94"/>
        <v>0</v>
      </c>
      <c r="BY114" s="56">
        <f t="shared" ca="1" si="90"/>
        <v>0</v>
      </c>
      <c r="BZ114" s="55">
        <f t="shared" ca="1" si="95"/>
        <v>5252.8636274987439</v>
      </c>
      <c r="CA114" s="76">
        <f t="shared" ca="1" si="49"/>
        <v>0</v>
      </c>
      <c r="CB114" s="55">
        <f ca="1">BZ114-MAX($BZ114:BZ$258)</f>
        <v>-181.1602714171695</v>
      </c>
      <c r="CC114" s="56">
        <f ca="1">(BZ114-MAX($BZ114:BZ$258))/MAX($BZ114:BZ$258)</f>
        <v>-3.3338144032327668E-2</v>
      </c>
    </row>
    <row r="115" spans="1:81" s="58" customFormat="1" x14ac:dyDescent="0.25">
      <c r="A115" s="54">
        <v>44448</v>
      </c>
      <c r="B115" s="55">
        <v>13.228</v>
      </c>
      <c r="C115" s="55">
        <v>13.45</v>
      </c>
      <c r="D115" s="55">
        <v>13.214</v>
      </c>
      <c r="E115" s="55">
        <v>13.385999999999999</v>
      </c>
      <c r="F115" s="56">
        <f t="shared" si="50"/>
        <v>2.696629213483126E-3</v>
      </c>
      <c r="G115" s="57"/>
      <c r="H115" s="56"/>
      <c r="I115" s="17"/>
      <c r="J115" s="55">
        <f ca="1">AVERAGE(E115:OFFSET(E115,$J$3-1,0))</f>
        <v>13.460800000000001</v>
      </c>
      <c r="K115" s="55">
        <f ca="1">AVERAGE(E115:OFFSET(E115,$K$3-1,0))</f>
        <v>13.474466666666668</v>
      </c>
      <c r="M115" s="58">
        <f t="shared" ca="1" si="51"/>
        <v>0</v>
      </c>
      <c r="N115" s="58">
        <f t="shared" ca="1" si="52"/>
        <v>1</v>
      </c>
      <c r="O115" s="58">
        <f t="shared" ca="1" si="53"/>
        <v>0</v>
      </c>
      <c r="P115" s="58">
        <f t="shared" ca="1" si="54"/>
        <v>26</v>
      </c>
      <c r="R115" s="56">
        <f t="shared" ca="1" si="55"/>
        <v>5.5588942307691624E-3</v>
      </c>
      <c r="S115" s="55">
        <f t="shared" ca="1" si="56"/>
        <v>7.3999999999999844E-2</v>
      </c>
      <c r="T115" s="55">
        <f t="shared" ca="1" si="57"/>
        <v>0</v>
      </c>
      <c r="U115" s="56">
        <f t="shared" ca="1" si="58"/>
        <v>2.696629213483126E-3</v>
      </c>
      <c r="V115" s="55">
        <f t="shared" ca="1" si="75"/>
        <v>5080.2068927446617</v>
      </c>
      <c r="W115" s="55">
        <f t="shared" ca="1" si="59"/>
        <v>28.084215603100567</v>
      </c>
      <c r="X115" s="55">
        <f ca="1">V115-MAX(V115:$V$258)</f>
        <v>-252.16959917254553</v>
      </c>
      <c r="Y115" s="56">
        <f ca="1">(V115-MAX(V115:$V$258))/MAX(V115:$V$258)</f>
        <v>-4.7290284089051685E-2</v>
      </c>
      <c r="Z115" s="56"/>
      <c r="AA115" s="17"/>
      <c r="AB115" s="55">
        <f ca="1">E115*(2/($AB$3+1))+IF(AB116=0,AVERAGE(E116:OFFSET(E116,$AB$3-1,0))*(1-(2/($AB$3+1))),AB116*(1-(2/($AB$3+1))))</f>
        <v>13.437487917273577</v>
      </c>
      <c r="AC115" s="59">
        <f ca="1">E115*(2/($AC$3+1))+IF(AC116=0,AVERAGE(E116:OFFSET(E116,$AC$3-1,0))*(1-(2/($AC$3+1))),AC116*(1-(2/($AC$3+1))))</f>
        <v>13.426439608893768</v>
      </c>
      <c r="AE115" s="58">
        <f t="shared" ca="1" si="76"/>
        <v>0</v>
      </c>
      <c r="AF115" s="58">
        <f t="shared" ca="1" si="60"/>
        <v>0</v>
      </c>
      <c r="AG115" s="58">
        <f t="shared" ca="1" si="61"/>
        <v>1</v>
      </c>
      <c r="AH115" s="58">
        <f t="shared" ca="1" si="62"/>
        <v>26</v>
      </c>
      <c r="AJ115" s="56">
        <f t="shared" ca="1" si="63"/>
        <v>0</v>
      </c>
      <c r="AK115" s="55">
        <f t="shared" ca="1" si="64"/>
        <v>0</v>
      </c>
      <c r="AL115" s="55">
        <f t="shared" ca="1" si="65"/>
        <v>392.47206472226856</v>
      </c>
      <c r="AM115" s="56">
        <f t="shared" ca="1" si="66"/>
        <v>2.696629213483126E-3</v>
      </c>
      <c r="AN115" s="55">
        <f t="shared" ca="1" si="67"/>
        <v>5253.6310583722843</v>
      </c>
      <c r="AO115" s="55">
        <f t="shared" ca="1" si="68"/>
        <v>0</v>
      </c>
      <c r="AP115" s="55">
        <f ca="1">AN115-MAX(AN115:$AN$258)</f>
        <v>-232.06990525842502</v>
      </c>
      <c r="AQ115" s="56">
        <f ca="1">(AN115-MAX(AN115:$AN$258))/MAX(AN115:$AN$258)</f>
        <v>-4.2304512549446303E-2</v>
      </c>
      <c r="AS115" s="55">
        <f t="shared" si="77"/>
        <v>3.5999999999999588E-2</v>
      </c>
      <c r="AT115" s="55">
        <f t="shared" si="78"/>
        <v>3.5999999999999588E-2</v>
      </c>
      <c r="AU115" s="55">
        <f t="shared" si="79"/>
        <v>0</v>
      </c>
      <c r="AV115" s="55">
        <f ca="1">IF(AV116=0,AVERAGE(AT115:OFFSET(AT115,$AY$3-1,0)),(AV116*($AY$3-1)+AT115)/$AY$3)</f>
        <v>4.8026315104483609E-2</v>
      </c>
      <c r="AW115" s="55">
        <f ca="1">IF(AW116=0,AVERAGE(AU115:OFFSET(AU115,$AY$3-1,0)),(AW116*($AY$3-1)+AU115)/$AY$3)</f>
        <v>5.1640678593496685E-2</v>
      </c>
      <c r="AX115" s="55">
        <f t="shared" ca="1" si="80"/>
        <v>0.93000937269890471</v>
      </c>
      <c r="AY115" s="55">
        <f t="shared" ca="1" si="81"/>
        <v>48.186780119020327</v>
      </c>
      <c r="BA115" s="58">
        <f t="shared" ca="1" si="82"/>
        <v>0</v>
      </c>
      <c r="BB115" s="58">
        <f t="shared" ca="1" si="83"/>
        <v>0</v>
      </c>
      <c r="BC115" s="58">
        <f t="shared" ca="1" si="91"/>
        <v>1</v>
      </c>
      <c r="BD115" s="58">
        <f t="shared" ca="1" si="69"/>
        <v>26</v>
      </c>
      <c r="BF115" s="56">
        <f t="shared" ca="1" si="70"/>
        <v>0</v>
      </c>
      <c r="BG115" s="75">
        <f t="shared" ca="1" si="71"/>
        <v>0</v>
      </c>
      <c r="BH115" s="55">
        <f t="shared" ca="1" si="72"/>
        <v>392.47206472226856</v>
      </c>
      <c r="BI115" s="56">
        <f t="shared" ca="1" si="73"/>
        <v>2.696629213483126E-3</v>
      </c>
      <c r="BJ115" s="55">
        <f t="shared" ca="1" si="92"/>
        <v>5253.6310583722843</v>
      </c>
      <c r="BK115" s="76">
        <f t="shared" ca="1" si="84"/>
        <v>0</v>
      </c>
      <c r="BL115" s="55">
        <f ca="1">BJ115-MAX(BJ115:$BJ$258)</f>
        <v>-232.06990525842502</v>
      </c>
      <c r="BM115" s="56">
        <f ca="1">(BJ115-MAX(BJ115:$BJ$258))/MAX(BJ115:$BJ$258)</f>
        <v>-4.2304512549446303E-2</v>
      </c>
      <c r="BN115" s="17"/>
      <c r="BO115" s="55">
        <f t="shared" ca="1" si="85"/>
        <v>0.23962857570765106</v>
      </c>
      <c r="BQ115" s="58">
        <f t="shared" ca="1" si="86"/>
        <v>0</v>
      </c>
      <c r="BR115" s="58">
        <f t="shared" ca="1" si="87"/>
        <v>0</v>
      </c>
      <c r="BS115" s="58">
        <f t="shared" ca="1" si="93"/>
        <v>0</v>
      </c>
      <c r="BT115" s="58">
        <f t="shared" ca="1" si="74"/>
        <v>26</v>
      </c>
      <c r="BV115" s="56">
        <f t="shared" ca="1" si="88"/>
        <v>0</v>
      </c>
      <c r="BW115" s="76">
        <f t="shared" ca="1" si="89"/>
        <v>0</v>
      </c>
      <c r="BX115" s="55">
        <f t="shared" ca="1" si="94"/>
        <v>0</v>
      </c>
      <c r="BY115" s="56">
        <f t="shared" ca="1" si="90"/>
        <v>0</v>
      </c>
      <c r="BZ115" s="55">
        <f t="shared" ca="1" si="95"/>
        <v>5252.8636274987439</v>
      </c>
      <c r="CA115" s="76">
        <f t="shared" ca="1" si="49"/>
        <v>0</v>
      </c>
      <c r="CB115" s="55">
        <f ca="1">BZ115-MAX($BZ115:BZ$258)</f>
        <v>-181.1602714171695</v>
      </c>
      <c r="CC115" s="56">
        <f ca="1">(BZ115-MAX($BZ115:BZ$258))/MAX($BZ115:BZ$258)</f>
        <v>-3.3338144032327668E-2</v>
      </c>
    </row>
    <row r="116" spans="1:81" s="58" customFormat="1" x14ac:dyDescent="0.25">
      <c r="A116" s="54">
        <v>44447</v>
      </c>
      <c r="B116" s="55">
        <v>13.382</v>
      </c>
      <c r="C116" s="55">
        <v>13.481999999999999</v>
      </c>
      <c r="D116" s="55">
        <v>13.282</v>
      </c>
      <c r="E116" s="55">
        <v>13.35</v>
      </c>
      <c r="F116" s="56">
        <f t="shared" si="50"/>
        <v>-1.3449600945906082E-2</v>
      </c>
      <c r="G116" s="57"/>
      <c r="H116" s="56"/>
      <c r="I116" s="17"/>
      <c r="J116" s="55">
        <f ca="1">AVERAGE(E116:OFFSET(E116,$J$3-1,0))</f>
        <v>13.494</v>
      </c>
      <c r="K116" s="55">
        <f ca="1">AVERAGE(E116:OFFSET(E116,$K$3-1,0))</f>
        <v>13.467733333333335</v>
      </c>
      <c r="M116" s="58">
        <f t="shared" ca="1" si="51"/>
        <v>0</v>
      </c>
      <c r="N116" s="58">
        <f t="shared" ca="1" si="52"/>
        <v>0</v>
      </c>
      <c r="O116" s="58">
        <f t="shared" ca="1" si="53"/>
        <v>1</v>
      </c>
      <c r="P116" s="58">
        <f t="shared" ca="1" si="54"/>
        <v>25</v>
      </c>
      <c r="R116" s="56">
        <f t="shared" ca="1" si="55"/>
        <v>0</v>
      </c>
      <c r="S116" s="55">
        <f t="shared" ca="1" si="56"/>
        <v>0</v>
      </c>
      <c r="T116" s="55">
        <f t="shared" ca="1" si="57"/>
        <v>379.51642706892738</v>
      </c>
      <c r="U116" s="56">
        <f t="shared" ca="1" si="58"/>
        <v>-1.3449600945906082E-2</v>
      </c>
      <c r="V116" s="55">
        <f t="shared" ca="1" si="75"/>
        <v>5066.5443013701806</v>
      </c>
      <c r="W116" s="55">
        <f t="shared" ca="1" si="59"/>
        <v>0</v>
      </c>
      <c r="X116" s="55">
        <f ca="1">V116-MAX(V116:$V$258)</f>
        <v>-265.83219054702658</v>
      </c>
      <c r="Y116" s="56">
        <f ca="1">(V116-MAX(V116:$V$258))/MAX(V116:$V$258)</f>
        <v>-4.985247964954722E-2</v>
      </c>
      <c r="Z116" s="56"/>
      <c r="AA116" s="17"/>
      <c r="AB116" s="55">
        <f ca="1">E116*(2/($AB$3+1))+IF(AB117=0,AVERAGE(E117:OFFSET(E117,$AB$3-1,0))*(1-(2/($AB$3+1))),AB117*(1-(2/($AB$3+1))))</f>
        <v>13.463231875910365</v>
      </c>
      <c r="AC116" s="59">
        <f ca="1">E116*(2/($AC$3+1))+IF(AC117=0,AVERAGE(E117:OFFSET(E117,$AC$3-1,0))*(1-(2/($AC$3+1))),AC117*(1-(2/($AC$3+1))))</f>
        <v>13.429228547438164</v>
      </c>
      <c r="AE116" s="58">
        <f t="shared" ca="1" si="76"/>
        <v>0</v>
      </c>
      <c r="AF116" s="58">
        <f t="shared" ca="1" si="60"/>
        <v>0</v>
      </c>
      <c r="AG116" s="58">
        <f t="shared" ca="1" si="61"/>
        <v>1</v>
      </c>
      <c r="AH116" s="58">
        <f t="shared" ca="1" si="62"/>
        <v>25</v>
      </c>
      <c r="AJ116" s="56">
        <f t="shared" ca="1" si="63"/>
        <v>0</v>
      </c>
      <c r="AK116" s="55">
        <f t="shared" ca="1" si="64"/>
        <v>0</v>
      </c>
      <c r="AL116" s="55">
        <f t="shared" ca="1" si="65"/>
        <v>392.47206472226856</v>
      </c>
      <c r="AM116" s="56">
        <f t="shared" ca="1" si="66"/>
        <v>-1.3449600945906082E-2</v>
      </c>
      <c r="AN116" s="55">
        <f t="shared" ca="1" si="67"/>
        <v>5239.5020640422827</v>
      </c>
      <c r="AO116" s="55">
        <f t="shared" ca="1" si="68"/>
        <v>0</v>
      </c>
      <c r="AP116" s="55">
        <f ca="1">AN116-MAX(AN116:$AN$258)</f>
        <v>-246.19889958842668</v>
      </c>
      <c r="AQ116" s="56">
        <f ca="1">(AN116-MAX(AN116:$AN$258))/MAX(AN116:$AN$258)</f>
        <v>-4.488011672905335E-2</v>
      </c>
      <c r="AS116" s="55">
        <f t="shared" si="77"/>
        <v>-0.18200000000000038</v>
      </c>
      <c r="AT116" s="55">
        <f t="shared" si="78"/>
        <v>0</v>
      </c>
      <c r="AU116" s="55">
        <f t="shared" si="79"/>
        <v>0.18200000000000038</v>
      </c>
      <c r="AV116" s="55">
        <f ca="1">IF(AV117=0,AVERAGE(AT116:OFFSET(AT116,$AY$3-1,0)),(AV117*($AY$3-1)+AT116)/$AY$3)</f>
        <v>4.8951416266366989E-2</v>
      </c>
      <c r="AW116" s="55">
        <f ca="1">IF(AW117=0,AVERAGE(AU116:OFFSET(AU116,$AY$3-1,0)),(AW117*($AY$3-1)+AU116)/$AY$3)</f>
        <v>5.561303848530412E-2</v>
      </c>
      <c r="AX116" s="55">
        <f t="shared" ca="1" si="80"/>
        <v>0.88021474099643948</v>
      </c>
      <c r="AY116" s="55">
        <f t="shared" ca="1" si="81"/>
        <v>46.814585685566982</v>
      </c>
      <c r="BA116" s="58">
        <f t="shared" ca="1" si="82"/>
        <v>0</v>
      </c>
      <c r="BB116" s="58">
        <f t="shared" ca="1" si="83"/>
        <v>0</v>
      </c>
      <c r="BC116" s="58">
        <f t="shared" ca="1" si="91"/>
        <v>1</v>
      </c>
      <c r="BD116" s="58">
        <f t="shared" ca="1" si="69"/>
        <v>25</v>
      </c>
      <c r="BF116" s="56">
        <f t="shared" ca="1" si="70"/>
        <v>0</v>
      </c>
      <c r="BG116" s="75">
        <f t="shared" ca="1" si="71"/>
        <v>0</v>
      </c>
      <c r="BH116" s="55">
        <f t="shared" ca="1" si="72"/>
        <v>392.47206472226856</v>
      </c>
      <c r="BI116" s="56">
        <f t="shared" ca="1" si="73"/>
        <v>-1.3449600945906082E-2</v>
      </c>
      <c r="BJ116" s="55">
        <f t="shared" ca="1" si="92"/>
        <v>5239.5020640422827</v>
      </c>
      <c r="BK116" s="76">
        <f t="shared" ca="1" si="84"/>
        <v>0</v>
      </c>
      <c r="BL116" s="55">
        <f ca="1">BJ116-MAX(BJ116:$BJ$258)</f>
        <v>-246.19889958842668</v>
      </c>
      <c r="BM116" s="56">
        <f ca="1">(BJ116-MAX(BJ116:$BJ$258))/MAX(BJ116:$BJ$258)</f>
        <v>-4.488011672905335E-2</v>
      </c>
      <c r="BN116" s="17"/>
      <c r="BO116" s="55">
        <f t="shared" ca="1" si="85"/>
        <v>-2.9953571963448056E-2</v>
      </c>
      <c r="BQ116" s="58">
        <f t="shared" ca="1" si="86"/>
        <v>0</v>
      </c>
      <c r="BR116" s="58">
        <f t="shared" ca="1" si="87"/>
        <v>0</v>
      </c>
      <c r="BS116" s="58">
        <f t="shared" ca="1" si="93"/>
        <v>0</v>
      </c>
      <c r="BT116" s="58">
        <f t="shared" ca="1" si="74"/>
        <v>25</v>
      </c>
      <c r="BV116" s="56">
        <f t="shared" ca="1" si="88"/>
        <v>0</v>
      </c>
      <c r="BW116" s="76">
        <f t="shared" ca="1" si="89"/>
        <v>0</v>
      </c>
      <c r="BX116" s="55">
        <f t="shared" ca="1" si="94"/>
        <v>0</v>
      </c>
      <c r="BY116" s="56">
        <f t="shared" ca="1" si="90"/>
        <v>0</v>
      </c>
      <c r="BZ116" s="55">
        <f t="shared" ca="1" si="95"/>
        <v>5252.8636274987439</v>
      </c>
      <c r="CA116" s="76">
        <f t="shared" ca="1" si="49"/>
        <v>0</v>
      </c>
      <c r="CB116" s="55">
        <f ca="1">BZ116-MAX($BZ116:BZ$258)</f>
        <v>-181.1602714171695</v>
      </c>
      <c r="CC116" s="56">
        <f ca="1">(BZ116-MAX($BZ116:BZ$258))/MAX($BZ116:BZ$258)</f>
        <v>-3.3338144032327668E-2</v>
      </c>
    </row>
    <row r="117" spans="1:81" s="58" customFormat="1" x14ac:dyDescent="0.25">
      <c r="A117" s="54">
        <v>44446</v>
      </c>
      <c r="B117" s="55">
        <v>13.544</v>
      </c>
      <c r="C117" s="55">
        <v>13.602</v>
      </c>
      <c r="D117" s="55">
        <v>13.51</v>
      </c>
      <c r="E117" s="55">
        <v>13.532</v>
      </c>
      <c r="F117" s="56">
        <f t="shared" si="50"/>
        <v>-2.9472443265545767E-3</v>
      </c>
      <c r="G117" s="57"/>
      <c r="H117" s="56"/>
      <c r="I117" s="17"/>
      <c r="J117" s="55">
        <f ca="1">AVERAGE(E117:OFFSET(E117,$J$3-1,0))</f>
        <v>13.532</v>
      </c>
      <c r="K117" s="55">
        <f ca="1">AVERAGE(E117:OFFSET(E117,$K$3-1,0))</f>
        <v>13.456866666666668</v>
      </c>
      <c r="M117" s="58">
        <f t="shared" ca="1" si="51"/>
        <v>0</v>
      </c>
      <c r="N117" s="58">
        <f t="shared" ca="1" si="52"/>
        <v>0</v>
      </c>
      <c r="O117" s="58">
        <f t="shared" ca="1" si="53"/>
        <v>1</v>
      </c>
      <c r="P117" s="58">
        <f t="shared" ca="1" si="54"/>
        <v>24</v>
      </c>
      <c r="R117" s="56">
        <f t="shared" ca="1" si="55"/>
        <v>0</v>
      </c>
      <c r="S117" s="55">
        <f t="shared" ca="1" si="56"/>
        <v>0</v>
      </c>
      <c r="T117" s="55">
        <f t="shared" ca="1" si="57"/>
        <v>379.51642706892738</v>
      </c>
      <c r="U117" s="56">
        <f t="shared" ca="1" si="58"/>
        <v>-2.9472443265545767E-3</v>
      </c>
      <c r="V117" s="55">
        <f t="shared" ca="1" si="75"/>
        <v>5135.6162910967259</v>
      </c>
      <c r="W117" s="55">
        <f t="shared" ca="1" si="59"/>
        <v>0</v>
      </c>
      <c r="X117" s="55">
        <f ca="1">V117-MAX(V117:$V$258)</f>
        <v>-196.76020082048126</v>
      </c>
      <c r="Y117" s="56">
        <f ca="1">(V117-MAX(V117:$V$258))/MAX(V117:$V$258)</f>
        <v>-3.6899157649263797E-2</v>
      </c>
      <c r="Z117" s="56"/>
      <c r="AA117" s="17"/>
      <c r="AB117" s="55">
        <f ca="1">E117*(2/($AB$3+1))+IF(AB118=0,AVERAGE(E118:OFFSET(E118,$AB$3-1,0))*(1-(2/($AB$3+1))),AB118*(1-(2/($AB$3+1))))</f>
        <v>13.519847813865546</v>
      </c>
      <c r="AC117" s="59">
        <f ca="1">E117*(2/($AC$3+1))+IF(AC118=0,AVERAGE(E118:OFFSET(E118,$AC$3-1,0))*(1-(2/($AC$3+1))),AC118*(1-(2/($AC$3+1))))</f>
        <v>13.43469258519252</v>
      </c>
      <c r="AE117" s="58">
        <f t="shared" ca="1" si="76"/>
        <v>0</v>
      </c>
      <c r="AF117" s="58">
        <f t="shared" ca="1" si="60"/>
        <v>0</v>
      </c>
      <c r="AG117" s="58">
        <f t="shared" ca="1" si="61"/>
        <v>1</v>
      </c>
      <c r="AH117" s="58">
        <f t="shared" ca="1" si="62"/>
        <v>24</v>
      </c>
      <c r="AJ117" s="56">
        <f t="shared" ca="1" si="63"/>
        <v>0</v>
      </c>
      <c r="AK117" s="55">
        <f t="shared" ca="1" si="64"/>
        <v>0</v>
      </c>
      <c r="AL117" s="55">
        <f t="shared" ca="1" si="65"/>
        <v>392.47206472226856</v>
      </c>
      <c r="AM117" s="56">
        <f t="shared" ca="1" si="66"/>
        <v>-2.9472443265545767E-3</v>
      </c>
      <c r="AN117" s="55">
        <f t="shared" ca="1" si="67"/>
        <v>5310.9319798217357</v>
      </c>
      <c r="AO117" s="55">
        <f t="shared" ca="1" si="68"/>
        <v>0</v>
      </c>
      <c r="AP117" s="55">
        <f ca="1">AN117-MAX(AN117:$AN$258)</f>
        <v>-174.76898380897364</v>
      </c>
      <c r="AQ117" s="56">
        <f ca="1">(AN117-MAX(AN117:$AN$258))/MAX(AN117:$AN$258)</f>
        <v>-3.1859006709928799E-2</v>
      </c>
      <c r="AS117" s="55">
        <f t="shared" si="77"/>
        <v>-3.9999999999999147E-2</v>
      </c>
      <c r="AT117" s="55">
        <f t="shared" si="78"/>
        <v>0</v>
      </c>
      <c r="AU117" s="55">
        <f t="shared" si="79"/>
        <v>3.9999999999999147E-2</v>
      </c>
      <c r="AV117" s="55">
        <f ca="1">IF(AV118=0,AVERAGE(AT117:OFFSET(AT117,$AY$3-1,0)),(AV118*($AY$3-1)+AT117)/$AY$3)</f>
        <v>5.2716909825318292E-2</v>
      </c>
      <c r="AW117" s="55">
        <f ca="1">IF(AW118=0,AVERAGE(AU117:OFFSET(AU117,$AY$3-1,0)),(AW118*($AY$3-1)+AU117)/$AY$3)</f>
        <v>4.5890964522635178E-2</v>
      </c>
      <c r="AX117" s="55">
        <f t="shared" ca="1" si="80"/>
        <v>1.1487426854869502</v>
      </c>
      <c r="AY117" s="55">
        <f t="shared" ca="1" si="81"/>
        <v>53.461156295995536</v>
      </c>
      <c r="BA117" s="58">
        <f t="shared" ca="1" si="82"/>
        <v>0</v>
      </c>
      <c r="BB117" s="58">
        <f t="shared" ca="1" si="83"/>
        <v>0</v>
      </c>
      <c r="BC117" s="58">
        <f t="shared" ca="1" si="91"/>
        <v>1</v>
      </c>
      <c r="BD117" s="58">
        <f t="shared" ca="1" si="69"/>
        <v>24</v>
      </c>
      <c r="BF117" s="56">
        <f t="shared" ca="1" si="70"/>
        <v>0</v>
      </c>
      <c r="BG117" s="75">
        <f t="shared" ca="1" si="71"/>
        <v>0</v>
      </c>
      <c r="BH117" s="55">
        <f t="shared" ca="1" si="72"/>
        <v>392.47206472226856</v>
      </c>
      <c r="BI117" s="56">
        <f t="shared" ca="1" si="73"/>
        <v>-2.9472443265545767E-3</v>
      </c>
      <c r="BJ117" s="55">
        <f t="shared" ca="1" si="92"/>
        <v>5310.9319798217357</v>
      </c>
      <c r="BK117" s="76">
        <f t="shared" ca="1" si="84"/>
        <v>0</v>
      </c>
      <c r="BL117" s="55">
        <f ca="1">BJ117-MAX(BJ117:$BJ$258)</f>
        <v>-174.76898380897364</v>
      </c>
      <c r="BM117" s="56">
        <f ca="1">(BJ117-MAX(BJ117:$BJ$258))/MAX(BJ117:$BJ$258)</f>
        <v>-3.1859006709928799E-2</v>
      </c>
      <c r="BN117" s="17"/>
      <c r="BO117" s="55">
        <f t="shared" ca="1" si="85"/>
        <v>2.051282051282044</v>
      </c>
      <c r="BQ117" s="58">
        <f t="shared" ca="1" si="86"/>
        <v>0</v>
      </c>
      <c r="BR117" s="58">
        <f t="shared" ca="1" si="87"/>
        <v>0</v>
      </c>
      <c r="BS117" s="58">
        <f t="shared" ca="1" si="93"/>
        <v>0</v>
      </c>
      <c r="BT117" s="58">
        <f t="shared" ca="1" si="74"/>
        <v>24</v>
      </c>
      <c r="BV117" s="56">
        <f t="shared" ca="1" si="88"/>
        <v>0</v>
      </c>
      <c r="BW117" s="76">
        <f t="shared" ca="1" si="89"/>
        <v>0</v>
      </c>
      <c r="BX117" s="55">
        <f t="shared" ca="1" si="94"/>
        <v>0</v>
      </c>
      <c r="BY117" s="56">
        <f t="shared" ca="1" si="90"/>
        <v>0</v>
      </c>
      <c r="BZ117" s="55">
        <f t="shared" ca="1" si="95"/>
        <v>5252.8636274987439</v>
      </c>
      <c r="CA117" s="76">
        <f t="shared" ca="1" si="49"/>
        <v>0</v>
      </c>
      <c r="CB117" s="55">
        <f ca="1">BZ117-MAX($BZ117:BZ$258)</f>
        <v>-181.1602714171695</v>
      </c>
      <c r="CC117" s="56">
        <f ca="1">(BZ117-MAX($BZ117:BZ$258))/MAX($BZ117:BZ$258)</f>
        <v>-3.3338144032327668E-2</v>
      </c>
    </row>
    <row r="118" spans="1:81" s="58" customFormat="1" x14ac:dyDescent="0.25">
      <c r="A118" s="54">
        <v>44445</v>
      </c>
      <c r="B118" s="55">
        <v>13.494</v>
      </c>
      <c r="C118" s="55">
        <v>13.587999999999999</v>
      </c>
      <c r="D118" s="55">
        <v>13.494</v>
      </c>
      <c r="E118" s="55">
        <v>13.571999999999999</v>
      </c>
      <c r="F118" s="56">
        <f t="shared" si="50"/>
        <v>8.0213903743313608E-3</v>
      </c>
      <c r="G118" s="57"/>
      <c r="H118" s="56"/>
      <c r="I118" s="17"/>
      <c r="J118" s="55">
        <f ca="1">AVERAGE(E118:OFFSET(E118,$J$3-1,0))</f>
        <v>13.505600000000001</v>
      </c>
      <c r="K118" s="55">
        <f ca="1">AVERAGE(E118:OFFSET(E118,$K$3-1,0))</f>
        <v>13.440533333333336</v>
      </c>
      <c r="M118" s="58">
        <f t="shared" ca="1" si="51"/>
        <v>0</v>
      </c>
      <c r="N118" s="58">
        <f t="shared" ca="1" si="52"/>
        <v>0</v>
      </c>
      <c r="O118" s="58">
        <f t="shared" ca="1" si="53"/>
        <v>1</v>
      </c>
      <c r="P118" s="58">
        <f t="shared" ca="1" si="54"/>
        <v>23</v>
      </c>
      <c r="R118" s="56">
        <f t="shared" ca="1" si="55"/>
        <v>0</v>
      </c>
      <c r="S118" s="55">
        <f t="shared" ca="1" si="56"/>
        <v>0</v>
      </c>
      <c r="T118" s="55">
        <f t="shared" ca="1" si="57"/>
        <v>379.51642706892738</v>
      </c>
      <c r="U118" s="56">
        <f t="shared" ca="1" si="58"/>
        <v>8.0213903743313608E-3</v>
      </c>
      <c r="V118" s="55">
        <f t="shared" ca="1" si="75"/>
        <v>5150.7969481794826</v>
      </c>
      <c r="W118" s="55">
        <f t="shared" ca="1" si="59"/>
        <v>0</v>
      </c>
      <c r="X118" s="55">
        <f ca="1">V118-MAX(V118:$V$258)</f>
        <v>-181.57954373772463</v>
      </c>
      <c r="Y118" s="56">
        <f ca="1">(V118-MAX(V118:$V$258))/MAX(V118:$V$258)</f>
        <v>-3.4052273693157657E-2</v>
      </c>
      <c r="Z118" s="56"/>
      <c r="AA118" s="17"/>
      <c r="AB118" s="55">
        <f ca="1">E118*(2/($AB$3+1))+IF(AB119=0,AVERAGE(E119:OFFSET(E119,$AB$3-1,0))*(1-(2/($AB$3+1))),AB119*(1-(2/($AB$3+1))))</f>
        <v>13.513771720798315</v>
      </c>
      <c r="AC118" s="59">
        <f ca="1">E118*(2/($AC$3+1))+IF(AC119=0,AVERAGE(E119:OFFSET(E119,$AC$3-1,0))*(1-(2/($AC$3+1))),AC119*(1-(2/($AC$3+1))))</f>
        <v>13.427981728998901</v>
      </c>
      <c r="AE118" s="58">
        <f t="shared" ca="1" si="76"/>
        <v>0</v>
      </c>
      <c r="AF118" s="58">
        <f t="shared" ca="1" si="60"/>
        <v>0</v>
      </c>
      <c r="AG118" s="58">
        <f t="shared" ca="1" si="61"/>
        <v>1</v>
      </c>
      <c r="AH118" s="58">
        <f t="shared" ca="1" si="62"/>
        <v>23</v>
      </c>
      <c r="AJ118" s="56">
        <f t="shared" ca="1" si="63"/>
        <v>0</v>
      </c>
      <c r="AK118" s="55">
        <f t="shared" ca="1" si="64"/>
        <v>0</v>
      </c>
      <c r="AL118" s="55">
        <f t="shared" ca="1" si="65"/>
        <v>392.47206472226856</v>
      </c>
      <c r="AM118" s="56">
        <f t="shared" ca="1" si="66"/>
        <v>8.0213903743313608E-3</v>
      </c>
      <c r="AN118" s="55">
        <f t="shared" ca="1" si="67"/>
        <v>5326.6308624106259</v>
      </c>
      <c r="AO118" s="55">
        <f t="shared" ca="1" si="68"/>
        <v>0</v>
      </c>
      <c r="AP118" s="55">
        <f ca="1">AN118-MAX(AN118:$AN$258)</f>
        <v>-159.07010122008342</v>
      </c>
      <c r="AQ118" s="56">
        <f ca="1">(AN118-MAX(AN118:$AN$258))/MAX(AN118:$AN$258)</f>
        <v>-2.8997224288143282E-2</v>
      </c>
      <c r="AS118" s="55">
        <f t="shared" si="77"/>
        <v>0.10799999999999876</v>
      </c>
      <c r="AT118" s="55">
        <f t="shared" si="78"/>
        <v>0.10799999999999876</v>
      </c>
      <c r="AU118" s="55">
        <f t="shared" si="79"/>
        <v>0</v>
      </c>
      <c r="AV118" s="55">
        <f ca="1">IF(AV119=0,AVERAGE(AT118:OFFSET(AT118,$AY$3-1,0)),(AV119*($AY$3-1)+AT118)/$AY$3)</f>
        <v>5.6772056734958158E-2</v>
      </c>
      <c r="AW118" s="55">
        <f ca="1">IF(AW119=0,AVERAGE(AU118:OFFSET(AU118,$AY$3-1,0)),(AW119*($AY$3-1)+AU118)/$AY$3)</f>
        <v>4.634411563976102E-2</v>
      </c>
      <c r="AX118" s="55">
        <f t="shared" ca="1" si="80"/>
        <v>1.2250111141672206</v>
      </c>
      <c r="AY118" s="55">
        <f t="shared" ca="1" si="81"/>
        <v>55.056404274444226</v>
      </c>
      <c r="BA118" s="58">
        <f t="shared" ca="1" si="82"/>
        <v>0</v>
      </c>
      <c r="BB118" s="58">
        <f t="shared" ca="1" si="83"/>
        <v>0</v>
      </c>
      <c r="BC118" s="58">
        <f t="shared" ca="1" si="91"/>
        <v>1</v>
      </c>
      <c r="BD118" s="58">
        <f t="shared" ca="1" si="69"/>
        <v>23</v>
      </c>
      <c r="BF118" s="56">
        <f t="shared" ca="1" si="70"/>
        <v>0</v>
      </c>
      <c r="BG118" s="75">
        <f t="shared" ca="1" si="71"/>
        <v>0</v>
      </c>
      <c r="BH118" s="55">
        <f t="shared" ca="1" si="72"/>
        <v>392.47206472226856</v>
      </c>
      <c r="BI118" s="56">
        <f t="shared" ca="1" si="73"/>
        <v>8.0213903743313608E-3</v>
      </c>
      <c r="BJ118" s="55">
        <f t="shared" ca="1" si="92"/>
        <v>5326.6308624106259</v>
      </c>
      <c r="BK118" s="76">
        <f t="shared" ca="1" si="84"/>
        <v>0</v>
      </c>
      <c r="BL118" s="55">
        <f ca="1">BJ118-MAX(BJ118:$BJ$258)</f>
        <v>-159.07010122008342</v>
      </c>
      <c r="BM118" s="56">
        <f ca="1">(BJ118-MAX(BJ118:$BJ$258))/MAX(BJ118:$BJ$258)</f>
        <v>-2.8997224288143282E-2</v>
      </c>
      <c r="BN118" s="17"/>
      <c r="BO118" s="55">
        <f t="shared" ca="1" si="85"/>
        <v>2.631578947368407</v>
      </c>
      <c r="BQ118" s="58">
        <f t="shared" ca="1" si="86"/>
        <v>0</v>
      </c>
      <c r="BR118" s="58">
        <f t="shared" ca="1" si="87"/>
        <v>0</v>
      </c>
      <c r="BS118" s="58">
        <f t="shared" ca="1" si="93"/>
        <v>0</v>
      </c>
      <c r="BT118" s="58">
        <f t="shared" ca="1" si="74"/>
        <v>23</v>
      </c>
      <c r="BV118" s="56">
        <f t="shared" ca="1" si="88"/>
        <v>0</v>
      </c>
      <c r="BW118" s="76">
        <f t="shared" ca="1" si="89"/>
        <v>0</v>
      </c>
      <c r="BX118" s="55">
        <f t="shared" ca="1" si="94"/>
        <v>0</v>
      </c>
      <c r="BY118" s="56">
        <f t="shared" ca="1" si="90"/>
        <v>0</v>
      </c>
      <c r="BZ118" s="55">
        <f t="shared" ca="1" si="95"/>
        <v>5252.8636274987439</v>
      </c>
      <c r="CA118" s="76">
        <f t="shared" ca="1" si="49"/>
        <v>0</v>
      </c>
      <c r="CB118" s="55">
        <f ca="1">BZ118-MAX($BZ118:BZ$258)</f>
        <v>-181.1602714171695</v>
      </c>
      <c r="CC118" s="56">
        <f ca="1">(BZ118-MAX($BZ118:BZ$258))/MAX($BZ118:BZ$258)</f>
        <v>-3.3338144032327668E-2</v>
      </c>
    </row>
    <row r="119" spans="1:81" s="58" customFormat="1" x14ac:dyDescent="0.25">
      <c r="A119" s="54">
        <v>44442</v>
      </c>
      <c r="B119" s="55">
        <v>13.548</v>
      </c>
      <c r="C119" s="55">
        <v>13.574</v>
      </c>
      <c r="D119" s="55">
        <v>13.422000000000001</v>
      </c>
      <c r="E119" s="55">
        <v>13.464</v>
      </c>
      <c r="F119" s="56">
        <f t="shared" si="50"/>
        <v>-6.4935064935064402E-3</v>
      </c>
      <c r="G119" s="57"/>
      <c r="H119" s="56"/>
      <c r="I119" s="17"/>
      <c r="J119" s="55">
        <f ca="1">AVERAGE(E119:OFFSET(E119,$J$3-1,0))</f>
        <v>13.470400000000001</v>
      </c>
      <c r="K119" s="55">
        <f ca="1">AVERAGE(E119:OFFSET(E119,$K$3-1,0))</f>
        <v>13.425266666666667</v>
      </c>
      <c r="M119" s="58">
        <f t="shared" ca="1" si="51"/>
        <v>0</v>
      </c>
      <c r="N119" s="58">
        <f t="shared" ca="1" si="52"/>
        <v>0</v>
      </c>
      <c r="O119" s="58">
        <f t="shared" ca="1" si="53"/>
        <v>1</v>
      </c>
      <c r="P119" s="58">
        <f t="shared" ca="1" si="54"/>
        <v>22</v>
      </c>
      <c r="R119" s="56">
        <f t="shared" ca="1" si="55"/>
        <v>0</v>
      </c>
      <c r="S119" s="55">
        <f t="shared" ca="1" si="56"/>
        <v>0</v>
      </c>
      <c r="T119" s="55">
        <f t="shared" ca="1" si="57"/>
        <v>379.51642706892738</v>
      </c>
      <c r="U119" s="56">
        <f t="shared" ca="1" si="58"/>
        <v>-6.4935064935064402E-3</v>
      </c>
      <c r="V119" s="55">
        <f t="shared" ca="1" si="75"/>
        <v>5109.8091740560394</v>
      </c>
      <c r="W119" s="55">
        <f t="shared" ca="1" si="59"/>
        <v>0</v>
      </c>
      <c r="X119" s="55">
        <f ca="1">V119-MAX(V119:$V$258)</f>
        <v>-222.56731786116779</v>
      </c>
      <c r="Y119" s="56">
        <f ca="1">(V119-MAX(V119:$V$258))/MAX(V119:$V$258)</f>
        <v>-4.1738860374644277E-2</v>
      </c>
      <c r="Z119" s="56"/>
      <c r="AA119" s="17"/>
      <c r="AB119" s="55">
        <f ca="1">E119*(2/($AB$3+1))+IF(AB120=0,AVERAGE(E120:OFFSET(E120,$AB$3-1,0))*(1-(2/($AB$3+1))),AB120*(1-(2/($AB$3+1))))</f>
        <v>13.484657581197473</v>
      </c>
      <c r="AC119" s="59">
        <f ca="1">E119*(2/($AC$3+1))+IF(AC120=0,AVERAGE(E120:OFFSET(E120,$AC$3-1,0))*(1-(2/($AC$3+1))),AC120*(1-(2/($AC$3+1))))</f>
        <v>13.418049434447102</v>
      </c>
      <c r="AE119" s="58">
        <f t="shared" ca="1" si="76"/>
        <v>0</v>
      </c>
      <c r="AF119" s="58">
        <f t="shared" ca="1" si="60"/>
        <v>0</v>
      </c>
      <c r="AG119" s="58">
        <f t="shared" ca="1" si="61"/>
        <v>1</v>
      </c>
      <c r="AH119" s="58">
        <f t="shared" ca="1" si="62"/>
        <v>22</v>
      </c>
      <c r="AJ119" s="56">
        <f t="shared" ca="1" si="63"/>
        <v>0</v>
      </c>
      <c r="AK119" s="55">
        <f t="shared" ca="1" si="64"/>
        <v>0</v>
      </c>
      <c r="AL119" s="55">
        <f t="shared" ca="1" si="65"/>
        <v>392.47206472226856</v>
      </c>
      <c r="AM119" s="56">
        <f t="shared" ca="1" si="66"/>
        <v>-6.4935064935064402E-3</v>
      </c>
      <c r="AN119" s="55">
        <f t="shared" ca="1" si="67"/>
        <v>5284.2438794206219</v>
      </c>
      <c r="AO119" s="55">
        <f t="shared" ca="1" si="68"/>
        <v>0</v>
      </c>
      <c r="AP119" s="55">
        <f ca="1">AN119-MAX(AN119:$AN$258)</f>
        <v>-201.45708421008749</v>
      </c>
      <c r="AQ119" s="56">
        <f ca="1">(AN119-MAX(AN119:$AN$258))/MAX(AN119:$AN$258)</f>
        <v>-3.6724036826964256E-2</v>
      </c>
      <c r="AS119" s="55">
        <f t="shared" si="77"/>
        <v>-8.799999999999919E-2</v>
      </c>
      <c r="AT119" s="55">
        <f t="shared" si="78"/>
        <v>0</v>
      </c>
      <c r="AU119" s="55">
        <f t="shared" si="79"/>
        <v>8.799999999999919E-2</v>
      </c>
      <c r="AV119" s="55">
        <f ca="1">IF(AV120=0,AVERAGE(AT119:OFFSET(AT119,$AY$3-1,0)),(AV120*($AY$3-1)+AT119)/$AY$3)</f>
        <v>5.2831445714570421E-2</v>
      </c>
      <c r="AW119" s="55">
        <f ca="1">IF(AW120=0,AVERAGE(AU119:OFFSET(AU119,$AY$3-1,0)),(AW120*($AY$3-1)+AU119)/$AY$3)</f>
        <v>4.9909047612050325E-2</v>
      </c>
      <c r="AX119" s="55">
        <f t="shared" ca="1" si="80"/>
        <v>1.0585544754377259</v>
      </c>
      <c r="AY119" s="55">
        <f t="shared" ca="1" si="81"/>
        <v>51.422223121524993</v>
      </c>
      <c r="BA119" s="58">
        <f t="shared" ca="1" si="82"/>
        <v>0</v>
      </c>
      <c r="BB119" s="58">
        <f t="shared" ca="1" si="83"/>
        <v>0</v>
      </c>
      <c r="BC119" s="58">
        <f t="shared" ca="1" si="91"/>
        <v>1</v>
      </c>
      <c r="BD119" s="58">
        <f t="shared" ca="1" si="69"/>
        <v>22</v>
      </c>
      <c r="BF119" s="56">
        <f t="shared" ca="1" si="70"/>
        <v>0</v>
      </c>
      <c r="BG119" s="75">
        <f t="shared" ca="1" si="71"/>
        <v>0</v>
      </c>
      <c r="BH119" s="55">
        <f t="shared" ca="1" si="72"/>
        <v>392.47206472226856</v>
      </c>
      <c r="BI119" s="56">
        <f t="shared" ca="1" si="73"/>
        <v>-6.4935064935064402E-3</v>
      </c>
      <c r="BJ119" s="55">
        <f t="shared" ca="1" si="92"/>
        <v>5284.2438794206219</v>
      </c>
      <c r="BK119" s="76">
        <f t="shared" ca="1" si="84"/>
        <v>0</v>
      </c>
      <c r="BL119" s="55">
        <f ca="1">BJ119-MAX(BJ119:$BJ$258)</f>
        <v>-201.45708421008749</v>
      </c>
      <c r="BM119" s="56">
        <f ca="1">(BJ119-MAX(BJ119:$BJ$258))/MAX(BJ119:$BJ$258)</f>
        <v>-3.6724036826964256E-2</v>
      </c>
      <c r="BN119" s="17"/>
      <c r="BO119" s="55">
        <f t="shared" ca="1" si="85"/>
        <v>-0.64935064935064402</v>
      </c>
      <c r="BQ119" s="58">
        <f t="shared" ca="1" si="86"/>
        <v>0</v>
      </c>
      <c r="BR119" s="58">
        <f t="shared" ca="1" si="87"/>
        <v>0</v>
      </c>
      <c r="BS119" s="58">
        <f t="shared" ca="1" si="93"/>
        <v>0</v>
      </c>
      <c r="BT119" s="58">
        <f t="shared" ca="1" si="74"/>
        <v>22</v>
      </c>
      <c r="BV119" s="56">
        <f t="shared" ca="1" si="88"/>
        <v>0</v>
      </c>
      <c r="BW119" s="76">
        <f t="shared" ca="1" si="89"/>
        <v>0</v>
      </c>
      <c r="BX119" s="55">
        <f t="shared" ca="1" si="94"/>
        <v>0</v>
      </c>
      <c r="BY119" s="56">
        <f t="shared" ca="1" si="90"/>
        <v>0</v>
      </c>
      <c r="BZ119" s="55">
        <f t="shared" ca="1" si="95"/>
        <v>5252.8636274987439</v>
      </c>
      <c r="CA119" s="76">
        <f t="shared" ca="1" si="49"/>
        <v>0</v>
      </c>
      <c r="CB119" s="55">
        <f ca="1">BZ119-MAX($BZ119:BZ$258)</f>
        <v>-181.1602714171695</v>
      </c>
      <c r="CC119" s="56">
        <f ca="1">(BZ119-MAX($BZ119:BZ$258))/MAX($BZ119:BZ$258)</f>
        <v>-3.3338144032327668E-2</v>
      </c>
    </row>
    <row r="120" spans="1:81" s="58" customFormat="1" x14ac:dyDescent="0.25">
      <c r="A120" s="54">
        <v>44441</v>
      </c>
      <c r="B120" s="55">
        <v>13.542</v>
      </c>
      <c r="C120" s="55">
        <v>13.566000000000001</v>
      </c>
      <c r="D120" s="55">
        <v>13.472</v>
      </c>
      <c r="E120" s="55">
        <v>13.552</v>
      </c>
      <c r="F120" s="56">
        <f t="shared" si="50"/>
        <v>8.862629246677578E-4</v>
      </c>
      <c r="G120" s="57"/>
      <c r="H120" s="56"/>
      <c r="I120" s="17"/>
      <c r="J120" s="55">
        <f ca="1">AVERAGE(E120:OFFSET(E120,$J$3-1,0))</f>
        <v>13.4772</v>
      </c>
      <c r="K120" s="55">
        <f ca="1">AVERAGE(E120:OFFSET(E120,$K$3-1,0))</f>
        <v>13.406533333333332</v>
      </c>
      <c r="M120" s="58">
        <f t="shared" ca="1" si="51"/>
        <v>0</v>
      </c>
      <c r="N120" s="58">
        <f t="shared" ca="1" si="52"/>
        <v>0</v>
      </c>
      <c r="O120" s="58">
        <f t="shared" ca="1" si="53"/>
        <v>1</v>
      </c>
      <c r="P120" s="58">
        <f t="shared" ca="1" si="54"/>
        <v>21</v>
      </c>
      <c r="R120" s="56">
        <f t="shared" ca="1" si="55"/>
        <v>0</v>
      </c>
      <c r="S120" s="55">
        <f t="shared" ca="1" si="56"/>
        <v>0</v>
      </c>
      <c r="T120" s="55">
        <f t="shared" ca="1" si="57"/>
        <v>379.51642706892738</v>
      </c>
      <c r="U120" s="56">
        <f t="shared" ca="1" si="58"/>
        <v>8.862629246677578E-4</v>
      </c>
      <c r="V120" s="55">
        <f t="shared" ca="1" si="75"/>
        <v>5143.2066196381047</v>
      </c>
      <c r="W120" s="55">
        <f t="shared" ca="1" si="59"/>
        <v>0</v>
      </c>
      <c r="X120" s="55">
        <f ca="1">V120-MAX(V120:$V$258)</f>
        <v>-189.16987227910249</v>
      </c>
      <c r="Y120" s="56">
        <f ca="1">(V120-MAX(V120:$V$258))/MAX(V120:$V$258)</f>
        <v>-3.5475715671210641E-2</v>
      </c>
      <c r="Z120" s="56"/>
      <c r="AA120" s="17"/>
      <c r="AB120" s="55">
        <f ca="1">E120*(2/($AB$3+1))+IF(AB121=0,AVERAGE(E121:OFFSET(E121,$AB$3-1,0))*(1-(2/($AB$3+1))),AB121*(1-(2/($AB$3+1))))</f>
        <v>13.494986371796207</v>
      </c>
      <c r="AC120" s="59">
        <f ca="1">E120*(2/($AC$3+1))+IF(AC121=0,AVERAGE(E121:OFFSET(E121,$AC$3-1,0))*(1-(2/($AC$3+1))),AC121*(1-(2/($AC$3+1))))</f>
        <v>13.414880429926212</v>
      </c>
      <c r="AE120" s="58">
        <f t="shared" ca="1" si="76"/>
        <v>0</v>
      </c>
      <c r="AF120" s="58">
        <f t="shared" ca="1" si="60"/>
        <v>0</v>
      </c>
      <c r="AG120" s="58">
        <f t="shared" ca="1" si="61"/>
        <v>1</v>
      </c>
      <c r="AH120" s="58">
        <f t="shared" ca="1" si="62"/>
        <v>21</v>
      </c>
      <c r="AJ120" s="56">
        <f t="shared" ca="1" si="63"/>
        <v>0</v>
      </c>
      <c r="AK120" s="55">
        <f t="shared" ca="1" si="64"/>
        <v>0</v>
      </c>
      <c r="AL120" s="55">
        <f t="shared" ca="1" si="65"/>
        <v>392.47206472226856</v>
      </c>
      <c r="AM120" s="56">
        <f t="shared" ca="1" si="66"/>
        <v>8.862629246677578E-4</v>
      </c>
      <c r="AN120" s="55">
        <f t="shared" ca="1" si="67"/>
        <v>5318.7814211161813</v>
      </c>
      <c r="AO120" s="55">
        <f t="shared" ca="1" si="68"/>
        <v>0</v>
      </c>
      <c r="AP120" s="55">
        <f ca="1">AN120-MAX(AN120:$AN$258)</f>
        <v>-166.91954251452808</v>
      </c>
      <c r="AQ120" s="56">
        <f ca="1">(AN120-MAX(AN120:$AN$258))/MAX(AN120:$AN$258)</f>
        <v>-3.0428115499035957E-2</v>
      </c>
      <c r="AS120" s="55">
        <f t="shared" si="77"/>
        <v>1.2000000000000455E-2</v>
      </c>
      <c r="AT120" s="55">
        <f t="shared" si="78"/>
        <v>1.2000000000000455E-2</v>
      </c>
      <c r="AU120" s="55">
        <f t="shared" si="79"/>
        <v>0</v>
      </c>
      <c r="AV120" s="55">
        <f ca="1">IF(AV121=0,AVERAGE(AT120:OFFSET(AT120,$AY$3-1,0)),(AV121*($AY$3-1)+AT120)/$AY$3)</f>
        <v>5.6895403077229678E-2</v>
      </c>
      <c r="AW120" s="55">
        <f ca="1">IF(AW121=0,AVERAGE(AU120:OFFSET(AU120,$AY$3-1,0)),(AW121*($AY$3-1)+AU120)/$AY$3)</f>
        <v>4.6978974351438871E-2</v>
      </c>
      <c r="AX120" s="55">
        <f t="shared" ca="1" si="80"/>
        <v>1.2110822737765259</v>
      </c>
      <c r="AY120" s="55">
        <f t="shared" ca="1" si="81"/>
        <v>54.773279499364754</v>
      </c>
      <c r="BA120" s="58">
        <f t="shared" ca="1" si="82"/>
        <v>0</v>
      </c>
      <c r="BB120" s="58">
        <f t="shared" ca="1" si="83"/>
        <v>0</v>
      </c>
      <c r="BC120" s="58">
        <f t="shared" ca="1" si="91"/>
        <v>1</v>
      </c>
      <c r="BD120" s="58">
        <f t="shared" ca="1" si="69"/>
        <v>21</v>
      </c>
      <c r="BF120" s="56">
        <f t="shared" ca="1" si="70"/>
        <v>0</v>
      </c>
      <c r="BG120" s="75">
        <f t="shared" ca="1" si="71"/>
        <v>0</v>
      </c>
      <c r="BH120" s="55">
        <f t="shared" ca="1" si="72"/>
        <v>392.47206472226856</v>
      </c>
      <c r="BI120" s="56">
        <f t="shared" ca="1" si="73"/>
        <v>8.862629246677578E-4</v>
      </c>
      <c r="BJ120" s="55">
        <f t="shared" ca="1" si="92"/>
        <v>5318.7814211161813</v>
      </c>
      <c r="BK120" s="76">
        <f t="shared" ca="1" si="84"/>
        <v>0</v>
      </c>
      <c r="BL120" s="55">
        <f ca="1">BJ120-MAX(BJ120:$BJ$258)</f>
        <v>-166.91954251452808</v>
      </c>
      <c r="BM120" s="56">
        <f ca="1">(BJ120-MAX(BJ120:$BJ$258))/MAX(BJ120:$BJ$258)</f>
        <v>-3.0428115499035957E-2</v>
      </c>
      <c r="BN120" s="17"/>
      <c r="BO120" s="55">
        <f t="shared" ca="1" si="85"/>
        <v>0.68350668647845225</v>
      </c>
      <c r="BQ120" s="58">
        <f t="shared" ca="1" si="86"/>
        <v>0</v>
      </c>
      <c r="BR120" s="58">
        <f t="shared" ca="1" si="87"/>
        <v>0</v>
      </c>
      <c r="BS120" s="58">
        <f t="shared" ca="1" si="93"/>
        <v>0</v>
      </c>
      <c r="BT120" s="58">
        <f t="shared" ca="1" si="74"/>
        <v>21</v>
      </c>
      <c r="BV120" s="56">
        <f t="shared" ca="1" si="88"/>
        <v>0</v>
      </c>
      <c r="BW120" s="76">
        <f t="shared" ca="1" si="89"/>
        <v>0</v>
      </c>
      <c r="BX120" s="55">
        <f t="shared" ca="1" si="94"/>
        <v>0</v>
      </c>
      <c r="BY120" s="56">
        <f t="shared" ca="1" si="90"/>
        <v>0</v>
      </c>
      <c r="BZ120" s="55">
        <f t="shared" ca="1" si="95"/>
        <v>5252.8636274987439</v>
      </c>
      <c r="CA120" s="76">
        <f t="shared" ca="1" si="49"/>
        <v>0</v>
      </c>
      <c r="CB120" s="55">
        <f ca="1">BZ120-MAX($BZ120:BZ$258)</f>
        <v>-181.1602714171695</v>
      </c>
      <c r="CC120" s="56">
        <f ca="1">(BZ120-MAX($BZ120:BZ$258))/MAX($BZ120:BZ$258)</f>
        <v>-3.3338144032327668E-2</v>
      </c>
    </row>
    <row r="121" spans="1:81" s="58" customFormat="1" x14ac:dyDescent="0.25">
      <c r="A121" s="54">
        <v>44440</v>
      </c>
      <c r="B121" s="55">
        <v>13.502000000000001</v>
      </c>
      <c r="C121" s="55">
        <v>13.62</v>
      </c>
      <c r="D121" s="55">
        <v>13.472</v>
      </c>
      <c r="E121" s="55">
        <v>13.54</v>
      </c>
      <c r="F121" s="56">
        <f t="shared" si="50"/>
        <v>1.0447761194029681E-2</v>
      </c>
      <c r="G121" s="57"/>
      <c r="H121" s="56"/>
      <c r="I121" s="17"/>
      <c r="J121" s="55">
        <f ca="1">AVERAGE(E121:OFFSET(E121,$J$3-1,0))</f>
        <v>13.461599999999999</v>
      </c>
      <c r="K121" s="55">
        <f ca="1">AVERAGE(E121:OFFSET(E121,$K$3-1,0))</f>
        <v>13.380066666666664</v>
      </c>
      <c r="M121" s="58">
        <f t="shared" ca="1" si="51"/>
        <v>0</v>
      </c>
      <c r="N121" s="58">
        <f t="shared" ca="1" si="52"/>
        <v>0</v>
      </c>
      <c r="O121" s="58">
        <f t="shared" ca="1" si="53"/>
        <v>1</v>
      </c>
      <c r="P121" s="58">
        <f t="shared" ca="1" si="54"/>
        <v>20</v>
      </c>
      <c r="R121" s="56">
        <f t="shared" ca="1" si="55"/>
        <v>0</v>
      </c>
      <c r="S121" s="55">
        <f t="shared" ca="1" si="56"/>
        <v>0</v>
      </c>
      <c r="T121" s="55">
        <f t="shared" ca="1" si="57"/>
        <v>379.51642706892738</v>
      </c>
      <c r="U121" s="56">
        <f t="shared" ca="1" si="58"/>
        <v>1.0447761194029681E-2</v>
      </c>
      <c r="V121" s="55">
        <f t="shared" ca="1" si="75"/>
        <v>5138.6524225132771</v>
      </c>
      <c r="W121" s="55">
        <f t="shared" ca="1" si="59"/>
        <v>0</v>
      </c>
      <c r="X121" s="55">
        <f ca="1">V121-MAX(V121:$V$258)</f>
        <v>-193.72406940393012</v>
      </c>
      <c r="Y121" s="56">
        <f ca="1">(V121-MAX(V121:$V$258))/MAX(V121:$V$258)</f>
        <v>-3.6329780858042601E-2</v>
      </c>
      <c r="Z121" s="56"/>
      <c r="AA121" s="17"/>
      <c r="AB121" s="55">
        <f ca="1">E121*(2/($AB$3+1))+IF(AB122=0,AVERAGE(E122:OFFSET(E122,$AB$3-1,0))*(1-(2/($AB$3+1))),AB122*(1-(2/($AB$3+1))))</f>
        <v>13.46647955769431</v>
      </c>
      <c r="AC121" s="59">
        <f ca="1">E121*(2/($AC$3+1))+IF(AC122=0,AVERAGE(E122:OFFSET(E122,$AC$3-1,0))*(1-(2/($AC$3+1))),AC122*(1-(2/($AC$3+1))))</f>
        <v>13.405423907852157</v>
      </c>
      <c r="AE121" s="58">
        <f t="shared" ca="1" si="76"/>
        <v>0</v>
      </c>
      <c r="AF121" s="58">
        <f t="shared" ca="1" si="60"/>
        <v>0</v>
      </c>
      <c r="AG121" s="58">
        <f t="shared" ca="1" si="61"/>
        <v>1</v>
      </c>
      <c r="AH121" s="58">
        <f t="shared" ca="1" si="62"/>
        <v>20</v>
      </c>
      <c r="AJ121" s="56">
        <f t="shared" ca="1" si="63"/>
        <v>0</v>
      </c>
      <c r="AK121" s="55">
        <f t="shared" ca="1" si="64"/>
        <v>0</v>
      </c>
      <c r="AL121" s="55">
        <f t="shared" ca="1" si="65"/>
        <v>392.47206472226856</v>
      </c>
      <c r="AM121" s="56">
        <f t="shared" ca="1" si="66"/>
        <v>1.0447761194029681E-2</v>
      </c>
      <c r="AN121" s="55">
        <f t="shared" ca="1" si="67"/>
        <v>5314.0717563395137</v>
      </c>
      <c r="AO121" s="55">
        <f t="shared" ca="1" si="68"/>
        <v>0</v>
      </c>
      <c r="AP121" s="55">
        <f ca="1">AN121-MAX(AN121:$AN$258)</f>
        <v>-171.6292072911956</v>
      </c>
      <c r="AQ121" s="56">
        <f ca="1">(AN121-MAX(AN121:$AN$258))/MAX(AN121:$AN$258)</f>
        <v>-3.1286650225571692E-2</v>
      </c>
      <c r="AS121" s="55">
        <f t="shared" si="77"/>
        <v>0.13999999999999879</v>
      </c>
      <c r="AT121" s="55">
        <f t="shared" si="78"/>
        <v>0.13999999999999879</v>
      </c>
      <c r="AU121" s="55">
        <f t="shared" si="79"/>
        <v>0</v>
      </c>
      <c r="AV121" s="55">
        <f ca="1">IF(AV122=0,AVERAGE(AT121:OFFSET(AT121,$AY$3-1,0)),(AV122*($AY$3-1)+AT121)/$AY$3)</f>
        <v>6.0348895621631926E-2</v>
      </c>
      <c r="AW121" s="55">
        <f ca="1">IF(AW122=0,AVERAGE(AU121:OFFSET(AU121,$AY$3-1,0)),(AW122*($AY$3-1)+AU121)/$AY$3)</f>
        <v>5.0592741609241862E-2</v>
      </c>
      <c r="AX121" s="55">
        <f t="shared" ca="1" si="80"/>
        <v>1.1928370296226027</v>
      </c>
      <c r="AY121" s="55">
        <f t="shared" ca="1" si="81"/>
        <v>54.396975858616159</v>
      </c>
      <c r="BA121" s="58">
        <f t="shared" ca="1" si="82"/>
        <v>0</v>
      </c>
      <c r="BB121" s="58">
        <f t="shared" ca="1" si="83"/>
        <v>0</v>
      </c>
      <c r="BC121" s="58">
        <f t="shared" ca="1" si="91"/>
        <v>1</v>
      </c>
      <c r="BD121" s="58">
        <f t="shared" ca="1" si="69"/>
        <v>20</v>
      </c>
      <c r="BF121" s="56">
        <f t="shared" ca="1" si="70"/>
        <v>0</v>
      </c>
      <c r="BG121" s="75">
        <f t="shared" ca="1" si="71"/>
        <v>0</v>
      </c>
      <c r="BH121" s="55">
        <f t="shared" ca="1" si="72"/>
        <v>392.47206472226856</v>
      </c>
      <c r="BI121" s="56">
        <f t="shared" ca="1" si="73"/>
        <v>1.0447761194029681E-2</v>
      </c>
      <c r="BJ121" s="55">
        <f t="shared" ca="1" si="92"/>
        <v>5314.0717563395137</v>
      </c>
      <c r="BK121" s="76">
        <f t="shared" ca="1" si="84"/>
        <v>0</v>
      </c>
      <c r="BL121" s="55">
        <f ca="1">BJ121-MAX(BJ121:$BJ$258)</f>
        <v>-171.6292072911956</v>
      </c>
      <c r="BM121" s="56">
        <f ca="1">(BJ121-MAX(BJ121:$BJ$258))/MAX(BJ121:$BJ$258)</f>
        <v>-3.1286650225571692E-2</v>
      </c>
      <c r="BN121" s="17"/>
      <c r="BO121" s="55">
        <f t="shared" ca="1" si="85"/>
        <v>-0.84944346807265259</v>
      </c>
      <c r="BQ121" s="58">
        <f t="shared" ca="1" si="86"/>
        <v>0</v>
      </c>
      <c r="BR121" s="58">
        <f t="shared" ca="1" si="87"/>
        <v>0</v>
      </c>
      <c r="BS121" s="58">
        <f t="shared" ca="1" si="93"/>
        <v>0</v>
      </c>
      <c r="BT121" s="58">
        <f t="shared" ca="1" si="74"/>
        <v>20</v>
      </c>
      <c r="BV121" s="56">
        <f t="shared" ca="1" si="88"/>
        <v>0</v>
      </c>
      <c r="BW121" s="76">
        <f t="shared" ca="1" si="89"/>
        <v>0</v>
      </c>
      <c r="BX121" s="55">
        <f t="shared" ca="1" si="94"/>
        <v>0</v>
      </c>
      <c r="BY121" s="56">
        <f t="shared" ca="1" si="90"/>
        <v>0</v>
      </c>
      <c r="BZ121" s="55">
        <f t="shared" ca="1" si="95"/>
        <v>5252.8636274987439</v>
      </c>
      <c r="CA121" s="76">
        <f t="shared" ca="1" si="49"/>
        <v>0</v>
      </c>
      <c r="CB121" s="55">
        <f ca="1">BZ121-MAX($BZ121:BZ$258)</f>
        <v>-181.1602714171695</v>
      </c>
      <c r="CC121" s="56">
        <f ca="1">(BZ121-MAX($BZ121:BZ$258))/MAX($BZ121:BZ$258)</f>
        <v>-3.3338144032327668E-2</v>
      </c>
    </row>
    <row r="122" spans="1:81" s="58" customFormat="1" x14ac:dyDescent="0.25">
      <c r="A122" s="54">
        <v>44439</v>
      </c>
      <c r="B122" s="55">
        <v>13.382</v>
      </c>
      <c r="C122" s="55">
        <v>13.45</v>
      </c>
      <c r="D122" s="55">
        <v>13.316000000000001</v>
      </c>
      <c r="E122" s="55">
        <v>13.4</v>
      </c>
      <c r="F122" s="56">
        <f t="shared" si="50"/>
        <v>2.9859659599873467E-4</v>
      </c>
      <c r="G122" s="57"/>
      <c r="H122" s="56"/>
      <c r="I122" s="17"/>
      <c r="J122" s="55">
        <f ca="1">AVERAGE(E122:OFFSET(E122,$J$3-1,0))</f>
        <v>13.4696</v>
      </c>
      <c r="K122" s="55">
        <f ca="1">AVERAGE(E122:OFFSET(E122,$K$3-1,0))</f>
        <v>13.354666666666667</v>
      </c>
      <c r="M122" s="58">
        <f t="shared" ca="1" si="51"/>
        <v>0</v>
      </c>
      <c r="N122" s="58">
        <f t="shared" ca="1" si="52"/>
        <v>0</v>
      </c>
      <c r="O122" s="58">
        <f t="shared" ca="1" si="53"/>
        <v>1</v>
      </c>
      <c r="P122" s="58">
        <f t="shared" ca="1" si="54"/>
        <v>19</v>
      </c>
      <c r="R122" s="56">
        <f t="shared" ca="1" si="55"/>
        <v>0</v>
      </c>
      <c r="S122" s="55">
        <f t="shared" ca="1" si="56"/>
        <v>0</v>
      </c>
      <c r="T122" s="55">
        <f t="shared" ca="1" si="57"/>
        <v>379.51642706892738</v>
      </c>
      <c r="U122" s="56">
        <f t="shared" ca="1" si="58"/>
        <v>2.9859659599873467E-4</v>
      </c>
      <c r="V122" s="55">
        <f t="shared" ca="1" si="75"/>
        <v>5085.5201227236284</v>
      </c>
      <c r="W122" s="55">
        <f t="shared" ca="1" si="59"/>
        <v>0</v>
      </c>
      <c r="X122" s="55">
        <f ca="1">V122-MAX(V122:$V$258)</f>
        <v>-246.85636919357876</v>
      </c>
      <c r="Y122" s="56">
        <f ca="1">(V122-MAX(V122:$V$258))/MAX(V122:$V$258)</f>
        <v>-4.6293874704414165E-2</v>
      </c>
      <c r="Z122" s="56"/>
      <c r="AA122" s="17"/>
      <c r="AB122" s="55">
        <f ca="1">E122*(2/($AB$3+1))+IF(AB123=0,AVERAGE(E123:OFFSET(E123,$AB$3-1,0))*(1-(2/($AB$3+1))),AB123*(1-(2/($AB$3+1))))</f>
        <v>13.429719336541464</v>
      </c>
      <c r="AC122" s="59">
        <f ca="1">E122*(2/($AC$3+1))+IF(AC123=0,AVERAGE(E123:OFFSET(E123,$AC$3-1,0))*(1-(2/($AC$3+1))),AC123*(1-(2/($AC$3+1))))</f>
        <v>13.396142798048857</v>
      </c>
      <c r="AE122" s="58">
        <f t="shared" ca="1" si="76"/>
        <v>0</v>
      </c>
      <c r="AF122" s="58">
        <f t="shared" ca="1" si="60"/>
        <v>0</v>
      </c>
      <c r="AG122" s="58">
        <f t="shared" ca="1" si="61"/>
        <v>1</v>
      </c>
      <c r="AH122" s="58">
        <f t="shared" ca="1" si="62"/>
        <v>19</v>
      </c>
      <c r="AJ122" s="56">
        <f t="shared" ca="1" si="63"/>
        <v>0</v>
      </c>
      <c r="AK122" s="55">
        <f t="shared" ca="1" si="64"/>
        <v>0</v>
      </c>
      <c r="AL122" s="55">
        <f t="shared" ca="1" si="65"/>
        <v>392.47206472226856</v>
      </c>
      <c r="AM122" s="56">
        <f t="shared" ca="1" si="66"/>
        <v>2.9859659599873467E-4</v>
      </c>
      <c r="AN122" s="55">
        <f t="shared" ca="1" si="67"/>
        <v>5259.1256672783975</v>
      </c>
      <c r="AO122" s="55">
        <f t="shared" ca="1" si="68"/>
        <v>0</v>
      </c>
      <c r="AP122" s="55">
        <f ca="1">AN122-MAX(AN122:$AN$258)</f>
        <v>-226.57529635231185</v>
      </c>
      <c r="AQ122" s="56">
        <f ca="1">(AN122-MAX(AN122:$AN$258))/MAX(AN122:$AN$258)</f>
        <v>-4.1302888701821083E-2</v>
      </c>
      <c r="AS122" s="55">
        <f t="shared" si="77"/>
        <v>3.9999999999995595E-3</v>
      </c>
      <c r="AT122" s="55">
        <f t="shared" si="78"/>
        <v>3.9999999999995595E-3</v>
      </c>
      <c r="AU122" s="55">
        <f t="shared" si="79"/>
        <v>0</v>
      </c>
      <c r="AV122" s="55">
        <f ca="1">IF(AV123=0,AVERAGE(AT122:OFFSET(AT122,$AY$3-1,0)),(AV123*($AY$3-1)+AT122)/$AY$3)</f>
        <v>5.4221887592526781E-2</v>
      </c>
      <c r="AW122" s="55">
        <f ca="1">IF(AW123=0,AVERAGE(AU122:OFFSET(AU122,$AY$3-1,0)),(AW123*($AY$3-1)+AU122)/$AY$3)</f>
        <v>5.4484490963798926E-2</v>
      </c>
      <c r="AX122" s="55">
        <f t="shared" ca="1" si="80"/>
        <v>0.99518021795511269</v>
      </c>
      <c r="AY122" s="55">
        <f t="shared" ca="1" si="81"/>
        <v>49.879214368669231</v>
      </c>
      <c r="BA122" s="58">
        <f t="shared" ca="1" si="82"/>
        <v>0</v>
      </c>
      <c r="BB122" s="58">
        <f t="shared" ca="1" si="83"/>
        <v>0</v>
      </c>
      <c r="BC122" s="58">
        <f t="shared" ca="1" si="91"/>
        <v>1</v>
      </c>
      <c r="BD122" s="58">
        <f t="shared" ca="1" si="69"/>
        <v>19</v>
      </c>
      <c r="BF122" s="56">
        <f t="shared" ca="1" si="70"/>
        <v>0</v>
      </c>
      <c r="BG122" s="75">
        <f t="shared" ca="1" si="71"/>
        <v>0</v>
      </c>
      <c r="BH122" s="55">
        <f t="shared" ca="1" si="72"/>
        <v>392.47206472226856</v>
      </c>
      <c r="BI122" s="56">
        <f t="shared" ca="1" si="73"/>
        <v>2.9859659599873467E-4</v>
      </c>
      <c r="BJ122" s="55">
        <f t="shared" ca="1" si="92"/>
        <v>5259.1256672783975</v>
      </c>
      <c r="BK122" s="76">
        <f t="shared" ca="1" si="84"/>
        <v>0</v>
      </c>
      <c r="BL122" s="55">
        <f ca="1">BJ122-MAX(BJ122:$BJ$258)</f>
        <v>-226.57529635231185</v>
      </c>
      <c r="BM122" s="56">
        <f ca="1">(BJ122-MAX(BJ122:$BJ$258))/MAX(BJ122:$BJ$258)</f>
        <v>-4.1302888701821083E-2</v>
      </c>
      <c r="BN122" s="17"/>
      <c r="BO122" s="55">
        <f t="shared" ca="1" si="85"/>
        <v>-2.9688631426502576</v>
      </c>
      <c r="BQ122" s="58">
        <f t="shared" ca="1" si="86"/>
        <v>0</v>
      </c>
      <c r="BR122" s="58">
        <f t="shared" ca="1" si="87"/>
        <v>0</v>
      </c>
      <c r="BS122" s="58">
        <f t="shared" ca="1" si="93"/>
        <v>0</v>
      </c>
      <c r="BT122" s="58">
        <f t="shared" ca="1" si="74"/>
        <v>19</v>
      </c>
      <c r="BV122" s="56">
        <f t="shared" ca="1" si="88"/>
        <v>0</v>
      </c>
      <c r="BW122" s="76">
        <f t="shared" ca="1" si="89"/>
        <v>0</v>
      </c>
      <c r="BX122" s="55">
        <f t="shared" ca="1" si="94"/>
        <v>0</v>
      </c>
      <c r="BY122" s="56">
        <f t="shared" ca="1" si="90"/>
        <v>0</v>
      </c>
      <c r="BZ122" s="55">
        <f t="shared" ca="1" si="95"/>
        <v>5252.8636274987439</v>
      </c>
      <c r="CA122" s="76">
        <f t="shared" ca="1" si="49"/>
        <v>0</v>
      </c>
      <c r="CB122" s="55">
        <f ca="1">BZ122-MAX($BZ122:BZ$258)</f>
        <v>-181.1602714171695</v>
      </c>
      <c r="CC122" s="56">
        <f ca="1">(BZ122-MAX($BZ122:BZ$258))/MAX($BZ122:BZ$258)</f>
        <v>-3.3338144032327668E-2</v>
      </c>
    </row>
    <row r="123" spans="1:81" s="58" customFormat="1" x14ac:dyDescent="0.25">
      <c r="A123" s="54">
        <v>44438</v>
      </c>
      <c r="B123" s="55">
        <v>13.52</v>
      </c>
      <c r="C123" s="55">
        <v>13.52</v>
      </c>
      <c r="D123" s="55">
        <v>13.356</v>
      </c>
      <c r="E123" s="55">
        <v>13.396000000000001</v>
      </c>
      <c r="F123" s="56">
        <f t="shared" si="50"/>
        <v>-7.5566750629721957E-3</v>
      </c>
      <c r="G123" s="57"/>
      <c r="H123" s="56"/>
      <c r="I123" s="17"/>
      <c r="J123" s="55">
        <f ca="1">AVERAGE(E123:OFFSET(E123,$J$3-1,0))</f>
        <v>13.460399999999998</v>
      </c>
      <c r="K123" s="55">
        <f ca="1">AVERAGE(E123:OFFSET(E123,$K$3-1,0))</f>
        <v>13.3216</v>
      </c>
      <c r="M123" s="58">
        <f t="shared" ca="1" si="51"/>
        <v>0</v>
      </c>
      <c r="N123" s="58">
        <f t="shared" ca="1" si="52"/>
        <v>0</v>
      </c>
      <c r="O123" s="58">
        <f t="shared" ca="1" si="53"/>
        <v>1</v>
      </c>
      <c r="P123" s="58">
        <f t="shared" ca="1" si="54"/>
        <v>18</v>
      </c>
      <c r="R123" s="56">
        <f t="shared" ca="1" si="55"/>
        <v>0</v>
      </c>
      <c r="S123" s="55">
        <f t="shared" ca="1" si="56"/>
        <v>0</v>
      </c>
      <c r="T123" s="55">
        <f t="shared" ca="1" si="57"/>
        <v>379.51642706892738</v>
      </c>
      <c r="U123" s="56">
        <f t="shared" ca="1" si="58"/>
        <v>-7.5566750629721957E-3</v>
      </c>
      <c r="V123" s="55">
        <f t="shared" ca="1" si="75"/>
        <v>5084.0020570153529</v>
      </c>
      <c r="W123" s="55">
        <f t="shared" ca="1" si="59"/>
        <v>0</v>
      </c>
      <c r="X123" s="55">
        <f ca="1">V123-MAX(V123:$V$258)</f>
        <v>-248.37443490185433</v>
      </c>
      <c r="Y123" s="56">
        <f ca="1">(V123-MAX(V123:$V$258))/MAX(V123:$V$258)</f>
        <v>-4.6578563100024763E-2</v>
      </c>
      <c r="Z123" s="56"/>
      <c r="AA123" s="17"/>
      <c r="AB123" s="55">
        <f ca="1">E123*(2/($AB$3+1))+IF(AB124=0,AVERAGE(E124:OFFSET(E124,$AB$3-1,0))*(1-(2/($AB$3+1))),AB124*(1-(2/($AB$3+1))))</f>
        <v>13.444579004812192</v>
      </c>
      <c r="AC123" s="59">
        <f ca="1">E123*(2/($AC$3+1))+IF(AC124=0,AVERAGE(E124:OFFSET(E124,$AC$3-1,0))*(1-(2/($AC$3+1))),AC124*(1-(2/($AC$3+1))))</f>
        <v>13.395876784121191</v>
      </c>
      <c r="AE123" s="58">
        <f t="shared" ca="1" si="76"/>
        <v>0</v>
      </c>
      <c r="AF123" s="58">
        <f t="shared" ca="1" si="60"/>
        <v>0</v>
      </c>
      <c r="AG123" s="58">
        <f t="shared" ca="1" si="61"/>
        <v>1</v>
      </c>
      <c r="AH123" s="58">
        <f t="shared" ca="1" si="62"/>
        <v>18</v>
      </c>
      <c r="AJ123" s="56">
        <f t="shared" ca="1" si="63"/>
        <v>0</v>
      </c>
      <c r="AK123" s="55">
        <f t="shared" ca="1" si="64"/>
        <v>0</v>
      </c>
      <c r="AL123" s="55">
        <f t="shared" ca="1" si="65"/>
        <v>392.47206472226856</v>
      </c>
      <c r="AM123" s="56">
        <f t="shared" ca="1" si="66"/>
        <v>-7.5566750629721957E-3</v>
      </c>
      <c r="AN123" s="55">
        <f t="shared" ca="1" si="67"/>
        <v>5257.5557790195089</v>
      </c>
      <c r="AO123" s="55">
        <f t="shared" ca="1" si="68"/>
        <v>0</v>
      </c>
      <c r="AP123" s="55">
        <f ca="1">AN123-MAX(AN123:$AN$258)</f>
        <v>-228.14518461120042</v>
      </c>
      <c r="AQ123" s="56">
        <f ca="1">(AN123-MAX(AN123:$AN$258))/MAX(AN123:$AN$258)</f>
        <v>-4.1589066943999553E-2</v>
      </c>
      <c r="AS123" s="55">
        <f t="shared" si="77"/>
        <v>-0.10199999999999854</v>
      </c>
      <c r="AT123" s="55">
        <f t="shared" si="78"/>
        <v>0</v>
      </c>
      <c r="AU123" s="55">
        <f t="shared" si="79"/>
        <v>0.10199999999999854</v>
      </c>
      <c r="AV123" s="55">
        <f ca="1">IF(AV124=0,AVERAGE(AT123:OFFSET(AT123,$AY$3-1,0)),(AV124*($AY$3-1)+AT123)/$AY$3)</f>
        <v>5.8085109715028879E-2</v>
      </c>
      <c r="AW123" s="55">
        <f ca="1">IF(AW124=0,AVERAGE(AU123:OFFSET(AU123,$AY$3-1,0)),(AW124*($AY$3-1)+AU123)/$AY$3)</f>
        <v>5.8675605653321916E-2</v>
      </c>
      <c r="AX123" s="55">
        <f t="shared" ca="1" si="80"/>
        <v>0.98993626172720028</v>
      </c>
      <c r="AY123" s="55">
        <f t="shared" ca="1" si="81"/>
        <v>49.747134155340618</v>
      </c>
      <c r="BA123" s="58">
        <f t="shared" ca="1" si="82"/>
        <v>0</v>
      </c>
      <c r="BB123" s="58">
        <f t="shared" ca="1" si="83"/>
        <v>0</v>
      </c>
      <c r="BC123" s="58">
        <f t="shared" ca="1" si="91"/>
        <v>1</v>
      </c>
      <c r="BD123" s="58">
        <f t="shared" ca="1" si="69"/>
        <v>18</v>
      </c>
      <c r="BF123" s="56">
        <f t="shared" ca="1" si="70"/>
        <v>0</v>
      </c>
      <c r="BG123" s="75">
        <f t="shared" ca="1" si="71"/>
        <v>0</v>
      </c>
      <c r="BH123" s="55">
        <f t="shared" ca="1" si="72"/>
        <v>392.47206472226856</v>
      </c>
      <c r="BI123" s="56">
        <f ca="1">IF(BC124=0,0,$E123/$E124-1)</f>
        <v>-7.5566750629721957E-3</v>
      </c>
      <c r="BJ123" s="55">
        <f t="shared" ca="1" si="92"/>
        <v>5257.5557790195089</v>
      </c>
      <c r="BK123" s="76">
        <f t="shared" ca="1" si="84"/>
        <v>0</v>
      </c>
      <c r="BL123" s="55">
        <f ca="1">BJ123-MAX(BJ123:$BJ$258)</f>
        <v>-228.14518461120042</v>
      </c>
      <c r="BM123" s="56">
        <f ca="1">(BJ123-MAX(BJ123:$BJ$258))/MAX(BJ123:$BJ$258)</f>
        <v>-4.1589066943999553E-2</v>
      </c>
      <c r="BN123" s="17"/>
      <c r="BO123" s="55">
        <f t="shared" ca="1" si="85"/>
        <v>-2.9134657196695168</v>
      </c>
      <c r="BQ123" s="58">
        <f t="shared" ca="1" si="86"/>
        <v>0</v>
      </c>
      <c r="BR123" s="58">
        <f t="shared" ca="1" si="87"/>
        <v>1</v>
      </c>
      <c r="BS123" s="58">
        <f t="shared" ca="1" si="93"/>
        <v>0</v>
      </c>
      <c r="BT123" s="58">
        <f t="shared" ca="1" si="74"/>
        <v>18</v>
      </c>
      <c r="BV123" s="56">
        <f t="shared" ca="1" si="88"/>
        <v>6.3100961538462563E-3</v>
      </c>
      <c r="BW123" s="76">
        <f t="shared" ca="1" si="89"/>
        <v>8.4000000000001407E-2</v>
      </c>
      <c r="BX123" s="55">
        <f t="shared" ca="1" si="94"/>
        <v>0</v>
      </c>
      <c r="BY123" s="56">
        <f t="shared" ca="1" si="90"/>
        <v>-7.5566750629721957E-3</v>
      </c>
      <c r="BZ123" s="55">
        <f t="shared" ca="1" si="95"/>
        <v>5252.8636274987439</v>
      </c>
      <c r="CA123" s="76">
        <f t="shared" ca="1" si="49"/>
        <v>32.938231166758861</v>
      </c>
      <c r="CB123" s="55">
        <f ca="1">BZ123-MAX($BZ123:BZ$258)</f>
        <v>-181.1602714171695</v>
      </c>
      <c r="CC123" s="56">
        <f ca="1">(BZ123-MAX($BZ123:BZ$258))/MAX($BZ123:BZ$258)</f>
        <v>-3.3338144032327668E-2</v>
      </c>
    </row>
    <row r="124" spans="1:81" s="58" customFormat="1" x14ac:dyDescent="0.25">
      <c r="A124" s="54">
        <v>44435</v>
      </c>
      <c r="B124" s="55">
        <v>13.41</v>
      </c>
      <c r="C124" s="55">
        <v>13.497999999999999</v>
      </c>
      <c r="D124" s="55">
        <v>13.37</v>
      </c>
      <c r="E124" s="55">
        <v>13.497999999999999</v>
      </c>
      <c r="F124" s="56">
        <f t="shared" si="50"/>
        <v>1.7812082529315987E-3</v>
      </c>
      <c r="G124" s="57"/>
      <c r="H124" s="56"/>
      <c r="I124" s="17"/>
      <c r="J124" s="55">
        <f ca="1">AVERAGE(E124:OFFSET(E124,$J$3-1,0))</f>
        <v>13.451999999999998</v>
      </c>
      <c r="K124" s="55">
        <f ca="1">AVERAGE(E124:OFFSET(E124,$K$3-1,0))</f>
        <v>13.284133333333333</v>
      </c>
      <c r="M124" s="58">
        <f t="shared" ca="1" si="51"/>
        <v>0</v>
      </c>
      <c r="N124" s="58">
        <f t="shared" ca="1" si="52"/>
        <v>0</v>
      </c>
      <c r="O124" s="58">
        <f t="shared" ca="1" si="53"/>
        <v>1</v>
      </c>
      <c r="P124" s="58">
        <f t="shared" ca="1" si="54"/>
        <v>17</v>
      </c>
      <c r="R124" s="56">
        <f t="shared" ca="1" si="55"/>
        <v>0</v>
      </c>
      <c r="S124" s="55">
        <f t="shared" ca="1" si="56"/>
        <v>0</v>
      </c>
      <c r="T124" s="55">
        <f t="shared" ca="1" si="57"/>
        <v>379.51642706892738</v>
      </c>
      <c r="U124" s="56">
        <f t="shared" ca="1" si="58"/>
        <v>1.7812082529315987E-3</v>
      </c>
      <c r="V124" s="55">
        <f t="shared" ca="1" si="75"/>
        <v>5122.7127325763831</v>
      </c>
      <c r="W124" s="55">
        <f t="shared" ca="1" si="59"/>
        <v>0</v>
      </c>
      <c r="X124" s="55">
        <f ca="1">V124-MAX(V124:$V$258)</f>
        <v>-209.66375934082407</v>
      </c>
      <c r="Y124" s="56">
        <f ca="1">(V124-MAX(V124:$V$258))/MAX(V124:$V$258)</f>
        <v>-3.9319009011953954E-2</v>
      </c>
      <c r="Z124" s="56"/>
      <c r="AA124" s="17"/>
      <c r="AB124" s="55">
        <f ca="1">E124*(2/($AB$3+1))+IF(AB125=0,AVERAGE(E125:OFFSET(E125,$AB$3-1,0))*(1-(2/($AB$3+1))),AB125*(1-(2/($AB$3+1))))</f>
        <v>13.468868507218287</v>
      </c>
      <c r="AC124" s="59">
        <f ca="1">E124*(2/($AC$3+1))+IF(AC125=0,AVERAGE(E125:OFFSET(E125,$AC$3-1,0))*(1-(2/($AC$3+1))),AC125*(1-(2/($AC$3+1))))</f>
        <v>13.395868286474375</v>
      </c>
      <c r="AE124" s="58">
        <f t="shared" ca="1" si="76"/>
        <v>0</v>
      </c>
      <c r="AF124" s="58">
        <f t="shared" ca="1" si="60"/>
        <v>0</v>
      </c>
      <c r="AG124" s="58">
        <f t="shared" ca="1" si="61"/>
        <v>1</v>
      </c>
      <c r="AH124" s="58">
        <f t="shared" ca="1" si="62"/>
        <v>17</v>
      </c>
      <c r="AJ124" s="56">
        <f t="shared" ca="1" si="63"/>
        <v>0</v>
      </c>
      <c r="AK124" s="55">
        <f t="shared" ca="1" si="64"/>
        <v>0</v>
      </c>
      <c r="AL124" s="55">
        <f t="shared" ca="1" si="65"/>
        <v>392.47206472226856</v>
      </c>
      <c r="AM124" s="56">
        <f t="shared" ca="1" si="66"/>
        <v>1.7812082529315987E-3</v>
      </c>
      <c r="AN124" s="55">
        <f t="shared" ca="1" si="67"/>
        <v>5297.5879296211797</v>
      </c>
      <c r="AO124" s="55">
        <f t="shared" ca="1" si="68"/>
        <v>0</v>
      </c>
      <c r="AP124" s="55">
        <f ca="1">AN124-MAX(AN124:$AN$258)</f>
        <v>-188.11303400952966</v>
      </c>
      <c r="AQ124" s="56">
        <f ca="1">(AN124-MAX(AN124:$AN$258))/MAX(AN124:$AN$258)</f>
        <v>-3.4291521768446361E-2</v>
      </c>
      <c r="AS124" s="55">
        <f t="shared" si="77"/>
        <v>2.3999999999999133E-2</v>
      </c>
      <c r="AT124" s="55">
        <f t="shared" si="78"/>
        <v>2.3999999999999133E-2</v>
      </c>
      <c r="AU124" s="55">
        <f t="shared" si="79"/>
        <v>0</v>
      </c>
      <c r="AV124" s="55">
        <f ca="1">IF(AV125=0,AVERAGE(AT124:OFFSET(AT124,$AY$3-1,0)),(AV125*($AY$3-1)+AT124)/$AY$3)</f>
        <v>6.2553195077723403E-2</v>
      </c>
      <c r="AW124" s="55">
        <f ca="1">IF(AW125=0,AVERAGE(AU124:OFFSET(AU124,$AY$3-1,0)),(AW125*($AY$3-1)+AU124)/$AY$3)</f>
        <v>5.5342959934346792E-2</v>
      </c>
      <c r="AX124" s="55">
        <f t="shared" ca="1" si="80"/>
        <v>1.130282788487101</v>
      </c>
      <c r="AY124" s="55">
        <f t="shared" ca="1" si="81"/>
        <v>53.057875442434238</v>
      </c>
      <c r="BA124" s="58">
        <f t="shared" ca="1" si="82"/>
        <v>0</v>
      </c>
      <c r="BB124" s="58">
        <f t="shared" ca="1" si="83"/>
        <v>0</v>
      </c>
      <c r="BC124" s="58">
        <f t="shared" ca="1" si="91"/>
        <v>1</v>
      </c>
      <c r="BD124" s="58">
        <f t="shared" ca="1" si="69"/>
        <v>17</v>
      </c>
      <c r="BF124" s="56">
        <f t="shared" ca="1" si="70"/>
        <v>0</v>
      </c>
      <c r="BG124" s="75">
        <f t="shared" ca="1" si="71"/>
        <v>0</v>
      </c>
      <c r="BH124" s="55">
        <f t="shared" ca="1" si="72"/>
        <v>392.47206472226856</v>
      </c>
      <c r="BI124" s="56">
        <f t="shared" ca="1" si="73"/>
        <v>1.7812082529315987E-3</v>
      </c>
      <c r="BJ124" s="55">
        <f t="shared" ca="1" si="92"/>
        <v>5297.5879296211797</v>
      </c>
      <c r="BK124" s="76">
        <f t="shared" ca="1" si="84"/>
        <v>0</v>
      </c>
      <c r="BL124" s="55">
        <f ca="1">BJ124-MAX(BJ124:$BJ$258)</f>
        <v>-188.11303400952966</v>
      </c>
      <c r="BM124" s="56">
        <f ca="1">(BJ124-MAX(BJ124:$BJ$258))/MAX(BJ124:$BJ$258)</f>
        <v>-3.4291521768446361E-2</v>
      </c>
      <c r="BN124" s="17"/>
      <c r="BO124" s="55">
        <f t="shared" ca="1" si="85"/>
        <v>-2.5977774570645207</v>
      </c>
      <c r="BQ124" s="58">
        <f t="shared" ca="1" si="86"/>
        <v>0</v>
      </c>
      <c r="BR124" s="58">
        <f t="shared" ca="1" si="87"/>
        <v>0</v>
      </c>
      <c r="BS124" s="58">
        <f t="shared" ca="1" si="93"/>
        <v>1</v>
      </c>
      <c r="BT124" s="58">
        <f t="shared" ca="1" si="74"/>
        <v>17</v>
      </c>
      <c r="BV124" s="56">
        <f t="shared" ca="1" si="88"/>
        <v>0</v>
      </c>
      <c r="BW124" s="76">
        <f t="shared" ca="1" si="89"/>
        <v>0</v>
      </c>
      <c r="BX124" s="55">
        <f t="shared" ca="1" si="94"/>
        <v>392.12179960426562</v>
      </c>
      <c r="BY124" s="56">
        <f t="shared" ca="1" si="90"/>
        <v>1.7812082529315987E-3</v>
      </c>
      <c r="BZ124" s="55">
        <f t="shared" ca="1" si="95"/>
        <v>5292.8600510583783</v>
      </c>
      <c r="CA124" s="76">
        <f t="shared" ca="1" si="49"/>
        <v>0</v>
      </c>
      <c r="CB124" s="55">
        <f ca="1">BZ124-MAX($BZ124:BZ$258)</f>
        <v>-141.16384785753507</v>
      </c>
      <c r="CC124" s="56">
        <f ca="1">(BZ124-MAX($BZ124:BZ$258))/MAX($BZ124:BZ$258)</f>
        <v>-2.5977774570645012E-2</v>
      </c>
    </row>
    <row r="125" spans="1:81" s="58" customFormat="1" x14ac:dyDescent="0.25">
      <c r="A125" s="54">
        <v>44434</v>
      </c>
      <c r="B125" s="55">
        <v>13.496</v>
      </c>
      <c r="C125" s="55">
        <v>13.558</v>
      </c>
      <c r="D125" s="55">
        <v>13.458</v>
      </c>
      <c r="E125" s="55">
        <v>13.474</v>
      </c>
      <c r="F125" s="56">
        <f t="shared" si="50"/>
        <v>-7.8055964653902521E-3</v>
      </c>
      <c r="G125" s="57"/>
      <c r="H125" s="56"/>
      <c r="I125" s="17"/>
      <c r="J125" s="55">
        <f ca="1">AVERAGE(E125:OFFSET(E125,$J$3-1,0))</f>
        <v>13.404400000000001</v>
      </c>
      <c r="K125" s="55">
        <f ca="1">AVERAGE(E125:OFFSET(E125,$K$3-1,0))</f>
        <v>13.259733333333335</v>
      </c>
      <c r="M125" s="58">
        <f t="shared" ca="1" si="51"/>
        <v>0</v>
      </c>
      <c r="N125" s="58">
        <f t="shared" ca="1" si="52"/>
        <v>0</v>
      </c>
      <c r="O125" s="58">
        <f t="shared" ca="1" si="53"/>
        <v>1</v>
      </c>
      <c r="P125" s="58">
        <f t="shared" ca="1" si="54"/>
        <v>16</v>
      </c>
      <c r="R125" s="56">
        <f t="shared" ca="1" si="55"/>
        <v>0</v>
      </c>
      <c r="S125" s="55">
        <f t="shared" ca="1" si="56"/>
        <v>0</v>
      </c>
      <c r="T125" s="55">
        <f t="shared" ca="1" si="57"/>
        <v>379.51642706892738</v>
      </c>
      <c r="U125" s="56">
        <f t="shared" ca="1" si="58"/>
        <v>-7.8055964653902521E-3</v>
      </c>
      <c r="V125" s="55">
        <f t="shared" ca="1" si="75"/>
        <v>5113.6043383267288</v>
      </c>
      <c r="W125" s="55">
        <f t="shared" ca="1" si="59"/>
        <v>0</v>
      </c>
      <c r="X125" s="55">
        <f ca="1">V125-MAX(V125:$V$258)</f>
        <v>-218.77215359047841</v>
      </c>
      <c r="Y125" s="56">
        <f ca="1">(V125-MAX(V125:$V$258))/MAX(V125:$V$258)</f>
        <v>-4.1027139385617702E-2</v>
      </c>
      <c r="Z125" s="56"/>
      <c r="AA125" s="17"/>
      <c r="AB125" s="55">
        <f ca="1">E125*(2/($AB$3+1))+IF(AB126=0,AVERAGE(E126:OFFSET(E126,$AB$3-1,0))*(1-(2/($AB$3+1))),AB126*(1-(2/($AB$3+1))))</f>
        <v>13.45430276082743</v>
      </c>
      <c r="AC125" s="59">
        <f ca="1">E125*(2/($AC$3+1))+IF(AC126=0,AVERAGE(E126:OFFSET(E126,$AC$3-1,0))*(1-(2/($AC$3+1))),AC126*(1-(2/($AC$3+1))))</f>
        <v>13.388824720024331</v>
      </c>
      <c r="AE125" s="58">
        <f t="shared" ca="1" si="76"/>
        <v>0</v>
      </c>
      <c r="AF125" s="58">
        <f t="shared" ca="1" si="60"/>
        <v>0</v>
      </c>
      <c r="AG125" s="58">
        <f t="shared" ca="1" si="61"/>
        <v>1</v>
      </c>
      <c r="AH125" s="58">
        <f t="shared" ca="1" si="62"/>
        <v>16</v>
      </c>
      <c r="AJ125" s="56">
        <f t="shared" ca="1" si="63"/>
        <v>0</v>
      </c>
      <c r="AK125" s="55">
        <f t="shared" ca="1" si="64"/>
        <v>0</v>
      </c>
      <c r="AL125" s="55">
        <f t="shared" ca="1" si="65"/>
        <v>392.47206472226856</v>
      </c>
      <c r="AM125" s="56">
        <f t="shared" ca="1" si="66"/>
        <v>-7.8055964653902521E-3</v>
      </c>
      <c r="AN125" s="55">
        <f t="shared" ca="1" si="67"/>
        <v>5288.1686000678455</v>
      </c>
      <c r="AO125" s="55">
        <f t="shared" ca="1" si="68"/>
        <v>0</v>
      </c>
      <c r="AP125" s="55">
        <f ca="1">AN125-MAX(AN125:$AN$258)</f>
        <v>-197.53236356286379</v>
      </c>
      <c r="AQ125" s="56">
        <f ca="1">(AN125-MAX(AN125:$AN$258))/MAX(AN125:$AN$258)</f>
        <v>-3.6008591221517672E-2</v>
      </c>
      <c r="AS125" s="55">
        <f t="shared" si="77"/>
        <v>-0.10599999999999987</v>
      </c>
      <c r="AT125" s="55">
        <f t="shared" si="78"/>
        <v>0</v>
      </c>
      <c r="AU125" s="55">
        <f t="shared" si="79"/>
        <v>0.10599999999999987</v>
      </c>
      <c r="AV125" s="55">
        <f ca="1">IF(AV126=0,AVERAGE(AT125:OFFSET(AT125,$AY$3-1,0)),(AV126*($AY$3-1)+AT125)/$AY$3)</f>
        <v>6.5518825468317568E-2</v>
      </c>
      <c r="AW125" s="55">
        <f ca="1">IF(AW126=0,AVERAGE(AU125:OFFSET(AU125,$AY$3-1,0)),(AW126*($AY$3-1)+AU125)/$AY$3)</f>
        <v>5.9600110698527317E-2</v>
      </c>
      <c r="AX125" s="55">
        <f t="shared" ca="1" si="80"/>
        <v>1.0993071103462984</v>
      </c>
      <c r="AY125" s="55">
        <f t="shared" ca="1" si="81"/>
        <v>52.365235411647724</v>
      </c>
      <c r="BA125" s="58">
        <f t="shared" ca="1" si="82"/>
        <v>0</v>
      </c>
      <c r="BB125" s="58">
        <f t="shared" ca="1" si="83"/>
        <v>0</v>
      </c>
      <c r="BC125" s="58">
        <f t="shared" ca="1" si="91"/>
        <v>1</v>
      </c>
      <c r="BD125" s="58">
        <f t="shared" ca="1" si="69"/>
        <v>16</v>
      </c>
      <c r="BF125" s="56">
        <f t="shared" ca="1" si="70"/>
        <v>0</v>
      </c>
      <c r="BG125" s="75">
        <f t="shared" ca="1" si="71"/>
        <v>0</v>
      </c>
      <c r="BH125" s="55">
        <f t="shared" ca="1" si="72"/>
        <v>392.47206472226856</v>
      </c>
      <c r="BI125" s="56">
        <f ca="1">IF(BC126=0,0,$E125/$E126-1)</f>
        <v>-7.8055964653902521E-3</v>
      </c>
      <c r="BJ125" s="55">
        <f t="shared" ca="1" si="92"/>
        <v>5288.1686000678455</v>
      </c>
      <c r="BK125" s="76">
        <f t="shared" ca="1" si="84"/>
        <v>0</v>
      </c>
      <c r="BL125" s="55">
        <f ca="1">BJ125-MAX(BJ125:$BJ$258)</f>
        <v>-197.53236356286379</v>
      </c>
      <c r="BM125" s="56">
        <f ca="1">(BJ125-MAX(BJ125:$BJ$258))/MAX(BJ125:$BJ$258)</f>
        <v>-3.6008591221517672E-2</v>
      </c>
      <c r="BN125" s="17"/>
      <c r="BO125" s="55">
        <f t="shared" ca="1" si="85"/>
        <v>-1.907396622015145</v>
      </c>
      <c r="BQ125" s="58">
        <f t="shared" ca="1" si="86"/>
        <v>0</v>
      </c>
      <c r="BR125" s="58">
        <f t="shared" ca="1" si="87"/>
        <v>0</v>
      </c>
      <c r="BS125" s="58">
        <f t="shared" ca="1" si="93"/>
        <v>1</v>
      </c>
      <c r="BT125" s="58">
        <f t="shared" ca="1" si="74"/>
        <v>16</v>
      </c>
      <c r="BV125" s="56">
        <f t="shared" ca="1" si="88"/>
        <v>0</v>
      </c>
      <c r="BW125" s="76">
        <f t="shared" ca="1" si="89"/>
        <v>0</v>
      </c>
      <c r="BX125" s="55">
        <f t="shared" ca="1" si="94"/>
        <v>392.12179960426562</v>
      </c>
      <c r="BY125" s="56">
        <f t="shared" ca="1" si="90"/>
        <v>-7.8055964653902521E-3</v>
      </c>
      <c r="BZ125" s="55">
        <f t="shared" ca="1" si="95"/>
        <v>5283.4491278678761</v>
      </c>
      <c r="CA125" s="76">
        <f t="shared" ca="1" si="49"/>
        <v>0</v>
      </c>
      <c r="CB125" s="55">
        <f ca="1">BZ125-MAX($BZ125:BZ$258)</f>
        <v>-150.57477104803729</v>
      </c>
      <c r="CC125" s="56">
        <f ca="1">(BZ125-MAX($BZ125:BZ$258))/MAX($BZ125:BZ$258)</f>
        <v>-2.7709626208687992E-2</v>
      </c>
    </row>
    <row r="126" spans="1:81" s="58" customFormat="1" x14ac:dyDescent="0.25">
      <c r="A126" s="54">
        <v>44433</v>
      </c>
      <c r="B126" s="55">
        <v>13.34</v>
      </c>
      <c r="C126" s="55">
        <v>13.58</v>
      </c>
      <c r="D126" s="55">
        <v>13.34</v>
      </c>
      <c r="E126" s="55">
        <v>13.58</v>
      </c>
      <c r="F126" s="56">
        <f t="shared" si="50"/>
        <v>1.6923768159353036E-2</v>
      </c>
      <c r="G126" s="57"/>
      <c r="H126" s="56"/>
      <c r="I126" s="17"/>
      <c r="J126" s="55">
        <f ca="1">AVERAGE(E126:OFFSET(E126,$J$3-1,0))</f>
        <v>13.354399999999998</v>
      </c>
      <c r="K126" s="55">
        <f ca="1">AVERAGE(E126:OFFSET(E126,$K$3-1,0))</f>
        <v>13.242866666666666</v>
      </c>
      <c r="M126" s="58">
        <f t="shared" ca="1" si="51"/>
        <v>0</v>
      </c>
      <c r="N126" s="58">
        <f t="shared" ca="1" si="52"/>
        <v>0</v>
      </c>
      <c r="O126" s="58">
        <f t="shared" ca="1" si="53"/>
        <v>1</v>
      </c>
      <c r="P126" s="58">
        <f t="shared" ca="1" si="54"/>
        <v>15</v>
      </c>
      <c r="R126" s="56">
        <f t="shared" ca="1" si="55"/>
        <v>0</v>
      </c>
      <c r="S126" s="55">
        <f t="shared" ca="1" si="56"/>
        <v>0</v>
      </c>
      <c r="T126" s="55">
        <f t="shared" ca="1" si="57"/>
        <v>379.51642706892738</v>
      </c>
      <c r="U126" s="56">
        <f t="shared" ca="1" si="58"/>
        <v>1.6923768159353036E-2</v>
      </c>
      <c r="V126" s="55">
        <f t="shared" ca="1" si="75"/>
        <v>5153.8330795960346</v>
      </c>
      <c r="W126" s="55">
        <f t="shared" ca="1" si="59"/>
        <v>0</v>
      </c>
      <c r="X126" s="55">
        <f ca="1">V126-MAX(V126:$V$258)</f>
        <v>-178.54341232117258</v>
      </c>
      <c r="Y126" s="56">
        <f ca="1">(V126-MAX(V126:$V$258))/MAX(V126:$V$258)</f>
        <v>-3.3482896901936295E-2</v>
      </c>
      <c r="Z126" s="56"/>
      <c r="AA126" s="17"/>
      <c r="AB126" s="55">
        <f ca="1">E126*(2/($AB$3+1))+IF(AB127=0,AVERAGE(E127:OFFSET(E127,$AB$3-1,0))*(1-(2/($AB$3+1))),AB127*(1-(2/($AB$3+1))))</f>
        <v>13.444454141241142</v>
      </c>
      <c r="AC126" s="59">
        <f ca="1">E126*(2/($AC$3+1))+IF(AC127=0,AVERAGE(E127:OFFSET(E127,$AC$3-1,0))*(1-(2/($AC$3+1))),AC127*(1-(2/($AC$3+1))))</f>
        <v>13.382950562784631</v>
      </c>
      <c r="AE126" s="58">
        <f t="shared" ca="1" si="76"/>
        <v>0</v>
      </c>
      <c r="AF126" s="58">
        <f t="shared" ca="1" si="60"/>
        <v>0</v>
      </c>
      <c r="AG126" s="58">
        <f t="shared" ca="1" si="61"/>
        <v>1</v>
      </c>
      <c r="AH126" s="58">
        <f t="shared" ca="1" si="62"/>
        <v>15</v>
      </c>
      <c r="AJ126" s="56">
        <f t="shared" ca="1" si="63"/>
        <v>0</v>
      </c>
      <c r="AK126" s="55">
        <f t="shared" ca="1" si="64"/>
        <v>0</v>
      </c>
      <c r="AL126" s="55">
        <f t="shared" ca="1" si="65"/>
        <v>392.47206472226856</v>
      </c>
      <c r="AM126" s="56">
        <f t="shared" ca="1" si="66"/>
        <v>1.6923768159353036E-2</v>
      </c>
      <c r="AN126" s="55">
        <f t="shared" ca="1" si="67"/>
        <v>5329.7706389284058</v>
      </c>
      <c r="AO126" s="55">
        <f t="shared" ca="1" si="68"/>
        <v>0</v>
      </c>
      <c r="AP126" s="55">
        <f ca="1">AN126-MAX(AN126:$AN$258)</f>
        <v>-155.93032470230355</v>
      </c>
      <c r="AQ126" s="56">
        <f ca="1">(AN126-MAX(AN126:$AN$258))/MAX(AN126:$AN$258)</f>
        <v>-2.8424867803785846E-2</v>
      </c>
      <c r="AS126" s="55">
        <f t="shared" si="77"/>
        <v>0.22600000000000087</v>
      </c>
      <c r="AT126" s="55">
        <f t="shared" si="78"/>
        <v>0.22600000000000087</v>
      </c>
      <c r="AU126" s="55">
        <f t="shared" si="79"/>
        <v>0</v>
      </c>
      <c r="AV126" s="55">
        <f ca="1">IF(AV127=0,AVERAGE(AT126:OFFSET(AT126,$AY$3-1,0)),(AV127*($AY$3-1)+AT126)/$AY$3)</f>
        <v>7.0558735119726615E-2</v>
      </c>
      <c r="AW126" s="55">
        <f ca="1">IF(AW127=0,AVERAGE(AU126:OFFSET(AU126,$AY$3-1,0)),(AW127*($AY$3-1)+AU126)/$AY$3)</f>
        <v>5.603088844456789E-2</v>
      </c>
      <c r="AX126" s="55">
        <f t="shared" ca="1" si="80"/>
        <v>1.259282818432039</v>
      </c>
      <c r="AY126" s="55">
        <f t="shared" ca="1" si="81"/>
        <v>55.738166472933734</v>
      </c>
      <c r="BA126" s="58">
        <f t="shared" ca="1" si="82"/>
        <v>0</v>
      </c>
      <c r="BB126" s="58">
        <f t="shared" ca="1" si="83"/>
        <v>0</v>
      </c>
      <c r="BC126" s="58">
        <f t="shared" ca="1" si="91"/>
        <v>1</v>
      </c>
      <c r="BD126" s="58">
        <f t="shared" ca="1" si="69"/>
        <v>15</v>
      </c>
      <c r="BF126" s="56">
        <f t="shared" ca="1" si="70"/>
        <v>0</v>
      </c>
      <c r="BG126" s="75">
        <f t="shared" ca="1" si="71"/>
        <v>0</v>
      </c>
      <c r="BH126" s="55">
        <f t="shared" ca="1" si="72"/>
        <v>392.47206472226856</v>
      </c>
      <c r="BI126" s="56">
        <f t="shared" ca="1" si="73"/>
        <v>1.6923768159353036E-2</v>
      </c>
      <c r="BJ126" s="55">
        <f t="shared" ca="1" si="92"/>
        <v>5329.7706389284058</v>
      </c>
      <c r="BK126" s="76">
        <f t="shared" ca="1" si="84"/>
        <v>0</v>
      </c>
      <c r="BL126" s="55">
        <f ca="1">BJ126-MAX(BJ126:$BJ$258)</f>
        <v>-155.93032470230355</v>
      </c>
      <c r="BM126" s="56">
        <f ca="1">(BJ126-MAX(BJ126:$BJ$258))/MAX(BJ126:$BJ$258)</f>
        <v>-2.8424867803785846E-2</v>
      </c>
      <c r="BN126" s="17"/>
      <c r="BO126" s="55">
        <f t="shared" ca="1" si="85"/>
        <v>-1.005977547747483</v>
      </c>
      <c r="BQ126" s="58">
        <f t="shared" ca="1" si="86"/>
        <v>0</v>
      </c>
      <c r="BR126" s="58">
        <f t="shared" ca="1" si="87"/>
        <v>0</v>
      </c>
      <c r="BS126" s="58">
        <f t="shared" ca="1" si="93"/>
        <v>1</v>
      </c>
      <c r="BT126" s="58">
        <f t="shared" ca="1" si="74"/>
        <v>15</v>
      </c>
      <c r="BV126" s="56">
        <f t="shared" ca="1" si="88"/>
        <v>0</v>
      </c>
      <c r="BW126" s="76">
        <f t="shared" ca="1" si="89"/>
        <v>0</v>
      </c>
      <c r="BX126" s="55">
        <f t="shared" ca="1" si="94"/>
        <v>392.12179960426562</v>
      </c>
      <c r="BY126" s="56">
        <f t="shared" ca="1" si="90"/>
        <v>1.6923768159353036E-2</v>
      </c>
      <c r="BZ126" s="55">
        <f t="shared" ca="1" si="95"/>
        <v>5325.0140386259282</v>
      </c>
      <c r="CA126" s="76">
        <f t="shared" ca="1" si="49"/>
        <v>0</v>
      </c>
      <c r="CB126" s="55">
        <f ca="1">BZ126-MAX($BZ126:BZ$258)</f>
        <v>-109.00986028998523</v>
      </c>
      <c r="CC126" s="56">
        <f ca="1">(BZ126-MAX($BZ126:BZ$258))/MAX($BZ126:BZ$258)</f>
        <v>-2.006061480733139E-2</v>
      </c>
    </row>
    <row r="127" spans="1:81" s="58" customFormat="1" x14ac:dyDescent="0.25">
      <c r="A127" s="54">
        <v>44432</v>
      </c>
      <c r="B127" s="55">
        <v>13.364000000000001</v>
      </c>
      <c r="C127" s="55">
        <v>13.364000000000001</v>
      </c>
      <c r="D127" s="55">
        <v>13.244</v>
      </c>
      <c r="E127" s="55">
        <v>13.353999999999999</v>
      </c>
      <c r="F127" s="56">
        <f t="shared" si="50"/>
        <v>0</v>
      </c>
      <c r="G127" s="57"/>
      <c r="H127" s="56"/>
      <c r="I127" s="17"/>
      <c r="J127" s="55">
        <f ca="1">AVERAGE(E127:OFFSET(E127,$J$3-1,0))</f>
        <v>13.348800000000001</v>
      </c>
      <c r="K127" s="55">
        <f ca="1">AVERAGE(E127:OFFSET(E127,$K$3-1,0))</f>
        <v>13.226799999999999</v>
      </c>
      <c r="M127" s="58">
        <f t="shared" ca="1" si="51"/>
        <v>0</v>
      </c>
      <c r="N127" s="58">
        <f t="shared" ca="1" si="52"/>
        <v>0</v>
      </c>
      <c r="O127" s="58">
        <f t="shared" ca="1" si="53"/>
        <v>1</v>
      </c>
      <c r="P127" s="58">
        <f t="shared" ca="1" si="54"/>
        <v>14</v>
      </c>
      <c r="R127" s="56">
        <f t="shared" ca="1" si="55"/>
        <v>0</v>
      </c>
      <c r="S127" s="55">
        <f t="shared" ca="1" si="56"/>
        <v>0</v>
      </c>
      <c r="T127" s="55">
        <f t="shared" ca="1" si="57"/>
        <v>379.51642706892738</v>
      </c>
      <c r="U127" s="56">
        <f t="shared" ca="1" si="58"/>
        <v>0</v>
      </c>
      <c r="V127" s="55">
        <f t="shared" ca="1" si="75"/>
        <v>5068.0623670784571</v>
      </c>
      <c r="W127" s="55">
        <f t="shared" ca="1" si="59"/>
        <v>0</v>
      </c>
      <c r="X127" s="55">
        <f ca="1">V127-MAX(V127:$V$258)</f>
        <v>-264.3141248387501</v>
      </c>
      <c r="Y127" s="56">
        <f ca="1">(V127-MAX(V127:$V$258))/MAX(V127:$V$258)</f>
        <v>-4.9567791253936455E-2</v>
      </c>
      <c r="Z127" s="56"/>
      <c r="AA127" s="17"/>
      <c r="AB127" s="55">
        <f ca="1">E127*(2/($AB$3+1))+IF(AB128=0,AVERAGE(E128:OFFSET(E128,$AB$3-1,0))*(1-(2/($AB$3+1))),AB128*(1-(2/($AB$3+1))))</f>
        <v>13.376681211861714</v>
      </c>
      <c r="AC127" s="59">
        <f ca="1">E127*(2/($AC$3+1))+IF(AC128=0,AVERAGE(E128:OFFSET(E128,$AC$3-1,0))*(1-(2/($AC$3+1))),AC128*(1-(2/($AC$3+1))))</f>
        <v>13.369360946424948</v>
      </c>
      <c r="AE127" s="58">
        <f t="shared" ca="1" si="76"/>
        <v>0</v>
      </c>
      <c r="AF127" s="58">
        <f t="shared" ca="1" si="60"/>
        <v>0</v>
      </c>
      <c r="AG127" s="58">
        <f t="shared" ca="1" si="61"/>
        <v>1</v>
      </c>
      <c r="AH127" s="58">
        <f t="shared" ca="1" si="62"/>
        <v>14</v>
      </c>
      <c r="AJ127" s="56">
        <f t="shared" ca="1" si="63"/>
        <v>0</v>
      </c>
      <c r="AK127" s="55">
        <f t="shared" ca="1" si="64"/>
        <v>0</v>
      </c>
      <c r="AL127" s="55">
        <f t="shared" ca="1" si="65"/>
        <v>392.47206472226856</v>
      </c>
      <c r="AM127" s="56">
        <f t="shared" ca="1" si="66"/>
        <v>0</v>
      </c>
      <c r="AN127" s="55">
        <f t="shared" ca="1" si="67"/>
        <v>5241.071952301173</v>
      </c>
      <c r="AO127" s="55">
        <f t="shared" ca="1" si="68"/>
        <v>0</v>
      </c>
      <c r="AP127" s="55">
        <f ca="1">AN127-MAX(AN127:$AN$258)</f>
        <v>-244.6290113295363</v>
      </c>
      <c r="AQ127" s="56">
        <f ca="1">(AN127-MAX(AN127:$AN$258))/MAX(AN127:$AN$258)</f>
        <v>-4.4593938486874547E-2</v>
      </c>
      <c r="AS127" s="55">
        <f t="shared" si="77"/>
        <v>0</v>
      </c>
      <c r="AT127" s="55">
        <f t="shared" si="78"/>
        <v>0</v>
      </c>
      <c r="AU127" s="55">
        <f t="shared" si="79"/>
        <v>0</v>
      </c>
      <c r="AV127" s="55">
        <f ca="1">IF(AV128=0,AVERAGE(AT127:OFFSET(AT127,$AY$3-1,0)),(AV128*($AY$3-1)+AT127)/$AY$3)</f>
        <v>5.8601714744320896E-2</v>
      </c>
      <c r="AW127" s="55">
        <f ca="1">IF(AW128=0,AVERAGE(AU127:OFFSET(AU127,$AY$3-1,0)),(AW128*($AY$3-1)+AU127)/$AY$3)</f>
        <v>6.0340956786457733E-2</v>
      </c>
      <c r="AX127" s="55">
        <f t="shared" ca="1" si="80"/>
        <v>0.97117642585131869</v>
      </c>
      <c r="AY127" s="55">
        <f t="shared" ca="1" si="81"/>
        <v>49.268873811327346</v>
      </c>
      <c r="BA127" s="58">
        <f t="shared" ca="1" si="82"/>
        <v>0</v>
      </c>
      <c r="BB127" s="58">
        <f t="shared" ca="1" si="83"/>
        <v>0</v>
      </c>
      <c r="BC127" s="58">
        <f t="shared" ca="1" si="91"/>
        <v>1</v>
      </c>
      <c r="BD127" s="58">
        <f t="shared" ca="1" si="69"/>
        <v>14</v>
      </c>
      <c r="BF127" s="56">
        <f t="shared" ca="1" si="70"/>
        <v>0</v>
      </c>
      <c r="BG127" s="75">
        <f t="shared" ca="1" si="71"/>
        <v>0</v>
      </c>
      <c r="BH127" s="55">
        <f t="shared" ca="1" si="72"/>
        <v>392.47206472226856</v>
      </c>
      <c r="BI127" s="56">
        <f t="shared" ca="1" si="73"/>
        <v>0</v>
      </c>
      <c r="BJ127" s="55">
        <f t="shared" ca="1" si="92"/>
        <v>5241.071952301173</v>
      </c>
      <c r="BK127" s="76">
        <f t="shared" ca="1" si="84"/>
        <v>0</v>
      </c>
      <c r="BL127" s="55">
        <f ca="1">BJ127-MAX(BJ127:$BJ$258)</f>
        <v>-244.6290113295363</v>
      </c>
      <c r="BM127" s="56">
        <f ca="1">(BJ127-MAX(BJ127:$BJ$258))/MAX(BJ127:$BJ$258)</f>
        <v>-4.4593938486874547E-2</v>
      </c>
      <c r="BN127" s="17"/>
      <c r="BO127" s="55">
        <f t="shared" ca="1" si="85"/>
        <v>-2.2973368451858378</v>
      </c>
      <c r="BQ127" s="58">
        <f t="shared" ca="1" si="86"/>
        <v>0</v>
      </c>
      <c r="BR127" s="58">
        <f t="shared" ca="1" si="87"/>
        <v>0</v>
      </c>
      <c r="BS127" s="58">
        <f t="shared" ca="1" si="93"/>
        <v>1</v>
      </c>
      <c r="BT127" s="58">
        <f t="shared" ca="1" si="74"/>
        <v>14</v>
      </c>
      <c r="BV127" s="56">
        <f t="shared" ca="1" si="88"/>
        <v>0</v>
      </c>
      <c r="BW127" s="76">
        <f t="shared" ca="1" si="89"/>
        <v>0</v>
      </c>
      <c r="BX127" s="55">
        <f t="shared" ca="1" si="94"/>
        <v>392.12179960426562</v>
      </c>
      <c r="BY127" s="56">
        <f t="shared" ca="1" si="90"/>
        <v>0</v>
      </c>
      <c r="BZ127" s="55">
        <f t="shared" ca="1" si="95"/>
        <v>5236.3945119153641</v>
      </c>
      <c r="CA127" s="76">
        <f t="shared" ca="1" si="49"/>
        <v>0</v>
      </c>
      <c r="CB127" s="55">
        <f ca="1">BZ127-MAX($BZ127:BZ$258)</f>
        <v>-197.62938700054929</v>
      </c>
      <c r="CC127" s="56">
        <f ca="1">(BZ127-MAX($BZ127:BZ$258))/MAX($BZ127:BZ$258)</f>
        <v>-3.6368884398903047E-2</v>
      </c>
    </row>
    <row r="128" spans="1:81" s="58" customFormat="1" x14ac:dyDescent="0.25">
      <c r="A128" s="54">
        <v>44431</v>
      </c>
      <c r="B128" s="55">
        <v>13.362</v>
      </c>
      <c r="C128" s="55">
        <v>13.368</v>
      </c>
      <c r="D128" s="55">
        <v>13.292</v>
      </c>
      <c r="E128" s="55">
        <v>13.353999999999999</v>
      </c>
      <c r="F128" s="56">
        <f t="shared" si="50"/>
        <v>7.0889894419305932E-3</v>
      </c>
      <c r="G128" s="57"/>
      <c r="H128" s="56"/>
      <c r="I128" s="17"/>
      <c r="J128" s="55">
        <f ca="1">AVERAGE(E128:OFFSET(E128,$J$3-1,0))</f>
        <v>13.37</v>
      </c>
      <c r="K128" s="55">
        <f ca="1">AVERAGE(E128:OFFSET(E128,$K$3-1,0))</f>
        <v>13.216866666666666</v>
      </c>
      <c r="M128" s="58">
        <f t="shared" ca="1" si="51"/>
        <v>0</v>
      </c>
      <c r="N128" s="58">
        <f t="shared" ca="1" si="52"/>
        <v>0</v>
      </c>
      <c r="O128" s="58">
        <f t="shared" ca="1" si="53"/>
        <v>1</v>
      </c>
      <c r="P128" s="58">
        <f t="shared" ca="1" si="54"/>
        <v>13</v>
      </c>
      <c r="R128" s="56">
        <f t="shared" ca="1" si="55"/>
        <v>0</v>
      </c>
      <c r="S128" s="55">
        <f t="shared" ca="1" si="56"/>
        <v>0</v>
      </c>
      <c r="T128" s="55">
        <f t="shared" ca="1" si="57"/>
        <v>379.51642706892738</v>
      </c>
      <c r="U128" s="56">
        <f t="shared" ca="1" si="58"/>
        <v>7.0889894419305932E-3</v>
      </c>
      <c r="V128" s="55">
        <f t="shared" ca="1" si="75"/>
        <v>5068.0623670784571</v>
      </c>
      <c r="W128" s="55">
        <f t="shared" ca="1" si="59"/>
        <v>0</v>
      </c>
      <c r="X128" s="55">
        <f ca="1">V128-MAX(V128:$V$258)</f>
        <v>-264.3141248387501</v>
      </c>
      <c r="Y128" s="56">
        <f ca="1">(V128-MAX(V128:$V$258))/MAX(V128:$V$258)</f>
        <v>-4.9567791253936455E-2</v>
      </c>
      <c r="Z128" s="56"/>
      <c r="AA128" s="17"/>
      <c r="AB128" s="55">
        <f ca="1">E128*(2/($AB$3+1))+IF(AB129=0,AVERAGE(E129:OFFSET(E129,$AB$3-1,0))*(1-(2/($AB$3+1))),AB129*(1-(2/($AB$3+1))))</f>
        <v>13.38802181779257</v>
      </c>
      <c r="AC128" s="59">
        <f ca="1">E128*(2/($AC$3+1))+IF(AC129=0,AVERAGE(E129:OFFSET(E129,$AC$3-1,0))*(1-(2/($AC$3+1))),AC129*(1-(2/($AC$3+1))))</f>
        <v>13.370420322040459</v>
      </c>
      <c r="AE128" s="58">
        <f t="shared" ca="1" si="76"/>
        <v>0</v>
      </c>
      <c r="AF128" s="58">
        <f t="shared" ca="1" si="60"/>
        <v>0</v>
      </c>
      <c r="AG128" s="58">
        <f t="shared" ca="1" si="61"/>
        <v>1</v>
      </c>
      <c r="AH128" s="58">
        <f t="shared" ca="1" si="62"/>
        <v>13</v>
      </c>
      <c r="AJ128" s="56">
        <f t="shared" ca="1" si="63"/>
        <v>0</v>
      </c>
      <c r="AK128" s="55">
        <f t="shared" ca="1" si="64"/>
        <v>0</v>
      </c>
      <c r="AL128" s="55">
        <f t="shared" ca="1" si="65"/>
        <v>392.47206472226856</v>
      </c>
      <c r="AM128" s="56">
        <f t="shared" ca="1" si="66"/>
        <v>7.0889894419305932E-3</v>
      </c>
      <c r="AN128" s="55">
        <f t="shared" ca="1" si="67"/>
        <v>5241.071952301173</v>
      </c>
      <c r="AO128" s="55">
        <f t="shared" ca="1" si="68"/>
        <v>0</v>
      </c>
      <c r="AP128" s="55">
        <f ca="1">AN128-MAX(AN128:$AN$258)</f>
        <v>-244.6290113295363</v>
      </c>
      <c r="AQ128" s="56">
        <f ca="1">(AN128-MAX(AN128:$AN$258))/MAX(AN128:$AN$258)</f>
        <v>-4.4593938486874547E-2</v>
      </c>
      <c r="AS128" s="55">
        <f t="shared" si="77"/>
        <v>9.3999999999999417E-2</v>
      </c>
      <c r="AT128" s="55">
        <f t="shared" si="78"/>
        <v>9.3999999999999417E-2</v>
      </c>
      <c r="AU128" s="55">
        <f t="shared" si="79"/>
        <v>0</v>
      </c>
      <c r="AV128" s="55">
        <f ca="1">IF(AV129=0,AVERAGE(AT128:OFFSET(AT128,$AY$3-1,0)),(AV129*($AY$3-1)+AT128)/$AY$3)</f>
        <v>6.3109538955422498E-2</v>
      </c>
      <c r="AW128" s="55">
        <f ca="1">IF(AW129=0,AVERAGE(AU128:OFFSET(AU128,$AY$3-1,0)),(AW129*($AY$3-1)+AU128)/$AY$3)</f>
        <v>6.4982568846954483E-2</v>
      </c>
      <c r="AX128" s="55">
        <f t="shared" ca="1" si="80"/>
        <v>0.97117642585131858</v>
      </c>
      <c r="AY128" s="55">
        <f t="shared" ca="1" si="81"/>
        <v>49.268873811327339</v>
      </c>
      <c r="BA128" s="58">
        <f t="shared" ca="1" si="82"/>
        <v>0</v>
      </c>
      <c r="BB128" s="58">
        <f t="shared" ca="1" si="83"/>
        <v>0</v>
      </c>
      <c r="BC128" s="58">
        <f t="shared" ca="1" si="91"/>
        <v>1</v>
      </c>
      <c r="BD128" s="58">
        <f t="shared" ca="1" si="69"/>
        <v>13</v>
      </c>
      <c r="BF128" s="56">
        <f t="shared" ca="1" si="70"/>
        <v>0</v>
      </c>
      <c r="BG128" s="75">
        <f t="shared" ca="1" si="71"/>
        <v>0</v>
      </c>
      <c r="BH128" s="55">
        <f t="shared" ca="1" si="72"/>
        <v>392.47206472226856</v>
      </c>
      <c r="BI128" s="56">
        <f t="shared" ca="1" si="73"/>
        <v>7.0889894419305932E-3</v>
      </c>
      <c r="BJ128" s="55">
        <f t="shared" ca="1" si="92"/>
        <v>5241.071952301173</v>
      </c>
      <c r="BK128" s="76">
        <f t="shared" ca="1" si="84"/>
        <v>0</v>
      </c>
      <c r="BL128" s="55">
        <f ca="1">BJ128-MAX(BJ128:$BJ$258)</f>
        <v>-244.6290113295363</v>
      </c>
      <c r="BM128" s="56">
        <f ca="1">(BJ128-MAX(BJ128:$BJ$258))/MAX(BJ128:$BJ$258)</f>
        <v>-4.4593938486874547E-2</v>
      </c>
      <c r="BN128" s="17"/>
      <c r="BO128" s="55">
        <f t="shared" ca="1" si="85"/>
        <v>-0.38788602118455806</v>
      </c>
      <c r="BQ128" s="58">
        <f t="shared" ca="1" si="86"/>
        <v>0</v>
      </c>
      <c r="BR128" s="58">
        <f t="shared" ca="1" si="87"/>
        <v>0</v>
      </c>
      <c r="BS128" s="58">
        <f t="shared" ca="1" si="93"/>
        <v>1</v>
      </c>
      <c r="BT128" s="58">
        <f t="shared" ca="1" si="74"/>
        <v>13</v>
      </c>
      <c r="BV128" s="56">
        <f t="shared" ca="1" si="88"/>
        <v>0</v>
      </c>
      <c r="BW128" s="76">
        <f t="shared" ca="1" si="89"/>
        <v>0</v>
      </c>
      <c r="BX128" s="55">
        <f t="shared" ca="1" si="94"/>
        <v>392.12179960426562</v>
      </c>
      <c r="BY128" s="56">
        <f t="shared" ca="1" si="90"/>
        <v>7.0889894419305932E-3</v>
      </c>
      <c r="BZ128" s="55">
        <f t="shared" ca="1" si="95"/>
        <v>5236.3945119153641</v>
      </c>
      <c r="CA128" s="76">
        <f t="shared" ca="1" si="49"/>
        <v>0</v>
      </c>
      <c r="CB128" s="55">
        <f ca="1">BZ128-MAX($BZ128:BZ$258)</f>
        <v>-197.62938700054929</v>
      </c>
      <c r="CC128" s="56">
        <f ca="1">(BZ128-MAX($BZ128:BZ$258))/MAX($BZ128:BZ$258)</f>
        <v>-3.6368884398903047E-2</v>
      </c>
    </row>
    <row r="129" spans="1:81" s="58" customFormat="1" x14ac:dyDescent="0.25">
      <c r="A129" s="54">
        <v>44428</v>
      </c>
      <c r="B129" s="55">
        <v>13.23</v>
      </c>
      <c r="C129" s="55">
        <v>13.278</v>
      </c>
      <c r="D129" s="55">
        <v>13.12</v>
      </c>
      <c r="E129" s="55">
        <v>13.26</v>
      </c>
      <c r="F129" s="56">
        <f t="shared" si="50"/>
        <v>2.7223230490018846E-3</v>
      </c>
      <c r="G129" s="57"/>
      <c r="H129" s="56"/>
      <c r="I129" s="17"/>
      <c r="J129" s="55">
        <f ca="1">AVERAGE(E129:OFFSET(E129,$J$3-1,0))</f>
        <v>13.430400000000001</v>
      </c>
      <c r="K129" s="55">
        <f ca="1">AVERAGE(E129:OFFSET(E129,$K$3-1,0))</f>
        <v>13.211800000000002</v>
      </c>
      <c r="M129" s="58">
        <f t="shared" ca="1" si="51"/>
        <v>0</v>
      </c>
      <c r="N129" s="58">
        <f t="shared" ca="1" si="52"/>
        <v>0</v>
      </c>
      <c r="O129" s="58">
        <f t="shared" ca="1" si="53"/>
        <v>1</v>
      </c>
      <c r="P129" s="58">
        <f t="shared" ca="1" si="54"/>
        <v>12</v>
      </c>
      <c r="R129" s="56">
        <f t="shared" ca="1" si="55"/>
        <v>0</v>
      </c>
      <c r="S129" s="55">
        <f t="shared" ca="1" si="56"/>
        <v>0</v>
      </c>
      <c r="T129" s="55">
        <f t="shared" ca="1" si="57"/>
        <v>379.51642706892738</v>
      </c>
      <c r="U129" s="56">
        <f t="shared" ca="1" si="58"/>
        <v>2.7223230490018846E-3</v>
      </c>
      <c r="V129" s="55">
        <f t="shared" ca="1" si="75"/>
        <v>5032.387822933978</v>
      </c>
      <c r="W129" s="55">
        <f t="shared" ca="1" si="59"/>
        <v>0</v>
      </c>
      <c r="X129" s="55">
        <f ca="1">V129-MAX(V129:$V$258)</f>
        <v>-299.98866898322922</v>
      </c>
      <c r="Y129" s="56">
        <f ca="1">(V129-MAX(V129:$V$258))/MAX(V129:$V$258)</f>
        <v>-5.6257968550786075E-2</v>
      </c>
      <c r="Z129" s="56"/>
      <c r="AA129" s="17"/>
      <c r="AB129" s="55">
        <f ca="1">E129*(2/($AB$3+1))+IF(AB130=0,AVERAGE(E130:OFFSET(E130,$AB$3-1,0))*(1-(2/($AB$3+1))),AB130*(1-(2/($AB$3+1))))</f>
        <v>13.405032726688853</v>
      </c>
      <c r="AC129" s="59">
        <f ca="1">E129*(2/($AC$3+1))+IF(AC130=0,AVERAGE(E130:OFFSET(E130,$AC$3-1,0))*(1-(2/($AC$3+1))),AC130*(1-(2/($AC$3+1))))</f>
        <v>13.371552758043247</v>
      </c>
      <c r="AE129" s="58">
        <f t="shared" ca="1" si="76"/>
        <v>0</v>
      </c>
      <c r="AF129" s="58">
        <f t="shared" ca="1" si="60"/>
        <v>0</v>
      </c>
      <c r="AG129" s="58">
        <f t="shared" ca="1" si="61"/>
        <v>1</v>
      </c>
      <c r="AH129" s="58">
        <f t="shared" ca="1" si="62"/>
        <v>12</v>
      </c>
      <c r="AJ129" s="56">
        <f t="shared" ca="1" si="63"/>
        <v>0</v>
      </c>
      <c r="AK129" s="55">
        <f t="shared" ca="1" si="64"/>
        <v>0</v>
      </c>
      <c r="AL129" s="55">
        <f t="shared" ca="1" si="65"/>
        <v>392.47206472226856</v>
      </c>
      <c r="AM129" s="56">
        <f t="shared" ca="1" si="66"/>
        <v>2.7223230490018846E-3</v>
      </c>
      <c r="AN129" s="55">
        <f t="shared" ca="1" si="67"/>
        <v>5204.1795782172803</v>
      </c>
      <c r="AO129" s="55">
        <f t="shared" ca="1" si="68"/>
        <v>0</v>
      </c>
      <c r="AP129" s="55">
        <f ca="1">AN129-MAX(AN129:$AN$258)</f>
        <v>-281.52138541342902</v>
      </c>
      <c r="AQ129" s="56">
        <f ca="1">(AN129-MAX(AN129:$AN$258))/MAX(AN129:$AN$258)</f>
        <v>-5.1319127178070634E-2</v>
      </c>
      <c r="AS129" s="55">
        <f t="shared" si="77"/>
        <v>3.5999999999999588E-2</v>
      </c>
      <c r="AT129" s="55">
        <f t="shared" si="78"/>
        <v>3.5999999999999588E-2</v>
      </c>
      <c r="AU129" s="55">
        <f t="shared" si="79"/>
        <v>0</v>
      </c>
      <c r="AV129" s="55">
        <f ca="1">IF(AV130=0,AVERAGE(AT129:OFFSET(AT129,$AY$3-1,0)),(AV130*($AY$3-1)+AT129)/$AY$3)</f>
        <v>6.0733349644301202E-2</v>
      </c>
      <c r="AW129" s="55">
        <f ca="1">IF(AW130=0,AVERAGE(AU129:OFFSET(AU129,$AY$3-1,0)),(AW130*($AY$3-1)+AU129)/$AY$3)</f>
        <v>6.9981227989027908E-2</v>
      </c>
      <c r="AX129" s="55">
        <f t="shared" ca="1" si="80"/>
        <v>0.86785201388325672</v>
      </c>
      <c r="AY129" s="55">
        <f t="shared" ca="1" si="81"/>
        <v>46.462568096012916</v>
      </c>
      <c r="BA129" s="58">
        <f t="shared" ca="1" si="82"/>
        <v>0</v>
      </c>
      <c r="BB129" s="58">
        <f t="shared" ca="1" si="83"/>
        <v>0</v>
      </c>
      <c r="BC129" s="58">
        <f t="shared" ca="1" si="91"/>
        <v>1</v>
      </c>
      <c r="BD129" s="58">
        <f t="shared" ca="1" si="69"/>
        <v>12</v>
      </c>
      <c r="BF129" s="56">
        <f t="shared" ca="1" si="70"/>
        <v>0</v>
      </c>
      <c r="BG129" s="75">
        <f t="shared" ca="1" si="71"/>
        <v>0</v>
      </c>
      <c r="BH129" s="55">
        <f t="shared" ca="1" si="72"/>
        <v>392.47206472226856</v>
      </c>
      <c r="BI129" s="56">
        <f t="shared" ca="1" si="73"/>
        <v>2.7223230490018846E-3</v>
      </c>
      <c r="BJ129" s="55">
        <f t="shared" ca="1" si="92"/>
        <v>5204.1795782172803</v>
      </c>
      <c r="BK129" s="76">
        <f t="shared" ca="1" si="84"/>
        <v>0</v>
      </c>
      <c r="BL129" s="55">
        <f ca="1">BJ129-MAX(BJ129:$BJ$258)</f>
        <v>-281.52138541342902</v>
      </c>
      <c r="BM129" s="56">
        <f ca="1">(BJ129-MAX(BJ129:$BJ$258))/MAX(BJ129:$BJ$258)</f>
        <v>-5.1319127178070634E-2</v>
      </c>
      <c r="BN129" s="17"/>
      <c r="BO129" s="55">
        <f t="shared" ca="1" si="85"/>
        <v>-0.390625</v>
      </c>
      <c r="BQ129" s="58">
        <f t="shared" ca="1" si="86"/>
        <v>0</v>
      </c>
      <c r="BR129" s="58">
        <f t="shared" ca="1" si="87"/>
        <v>0</v>
      </c>
      <c r="BS129" s="58">
        <f t="shared" ca="1" si="93"/>
        <v>1</v>
      </c>
      <c r="BT129" s="58">
        <f t="shared" ca="1" si="74"/>
        <v>12</v>
      </c>
      <c r="BV129" s="56">
        <f t="shared" ca="1" si="88"/>
        <v>0</v>
      </c>
      <c r="BW129" s="76">
        <f t="shared" ca="1" si="89"/>
        <v>0</v>
      </c>
      <c r="BX129" s="55">
        <f t="shared" ca="1" si="94"/>
        <v>392.12179960426562</v>
      </c>
      <c r="BY129" s="56">
        <f t="shared" ca="1" si="90"/>
        <v>2.7223230490018846E-3</v>
      </c>
      <c r="BZ129" s="55">
        <f t="shared" ca="1" si="95"/>
        <v>5199.5350627525631</v>
      </c>
      <c r="CA129" s="76">
        <f t="shared" ref="CA129:CA192" ca="1" si="96">BX130*BW129</f>
        <v>0</v>
      </c>
      <c r="CB129" s="55">
        <f ca="1">BZ129-MAX($BZ129:BZ$258)</f>
        <v>-234.48883616335024</v>
      </c>
      <c r="CC129" s="56">
        <f ca="1">(BZ129-MAX($BZ129:BZ$258))/MAX($BZ129:BZ$258)</f>
        <v>-4.3151969981238159E-2</v>
      </c>
    </row>
    <row r="130" spans="1:81" s="58" customFormat="1" x14ac:dyDescent="0.25">
      <c r="A130" s="54">
        <v>44427</v>
      </c>
      <c r="B130" s="55">
        <v>13.282</v>
      </c>
      <c r="C130" s="55">
        <v>13.36</v>
      </c>
      <c r="D130" s="55">
        <v>13.208</v>
      </c>
      <c r="E130" s="55">
        <v>13.224</v>
      </c>
      <c r="F130" s="56">
        <f t="shared" si="50"/>
        <v>-2.4203069657615095E-2</v>
      </c>
      <c r="G130" s="57"/>
      <c r="H130" s="56"/>
      <c r="I130" s="17"/>
      <c r="J130" s="55">
        <f ca="1">AVERAGE(E130:OFFSET(E130,$J$3-1,0))</f>
        <v>13.5404</v>
      </c>
      <c r="K130" s="55">
        <f ca="1">AVERAGE(E130:OFFSET(E130,$K$3-1,0))</f>
        <v>13.208600000000001</v>
      </c>
      <c r="M130" s="58">
        <f t="shared" ca="1" si="51"/>
        <v>0</v>
      </c>
      <c r="N130" s="58">
        <f t="shared" ca="1" si="52"/>
        <v>0</v>
      </c>
      <c r="O130" s="58">
        <f t="shared" ca="1" si="53"/>
        <v>1</v>
      </c>
      <c r="P130" s="58">
        <f t="shared" ca="1" si="54"/>
        <v>11</v>
      </c>
      <c r="R130" s="56">
        <f t="shared" ca="1" si="55"/>
        <v>0</v>
      </c>
      <c r="S130" s="55">
        <f t="shared" ca="1" si="56"/>
        <v>0</v>
      </c>
      <c r="T130" s="55">
        <f t="shared" ca="1" si="57"/>
        <v>379.51642706892738</v>
      </c>
      <c r="U130" s="56">
        <f t="shared" ca="1" si="58"/>
        <v>-2.4203069657615095E-2</v>
      </c>
      <c r="V130" s="55">
        <f t="shared" ca="1" si="75"/>
        <v>5018.725231559496</v>
      </c>
      <c r="W130" s="55">
        <f t="shared" ca="1" si="59"/>
        <v>0</v>
      </c>
      <c r="X130" s="55">
        <f ca="1">V130-MAX(V130:$V$258)</f>
        <v>-313.65126035771118</v>
      </c>
      <c r="Y130" s="56">
        <f ca="1">(V130-MAX(V130:$V$258))/MAX(V130:$V$258)</f>
        <v>-5.8820164111281784E-2</v>
      </c>
      <c r="Z130" s="56"/>
      <c r="AA130" s="17"/>
      <c r="AB130" s="55">
        <f ca="1">E130*(2/($AB$3+1))+IF(AB131=0,AVERAGE(E131:OFFSET(E131,$AB$3-1,0))*(1-(2/($AB$3+1))),AB131*(1-(2/($AB$3+1))))</f>
        <v>13.477549090033278</v>
      </c>
      <c r="AC130" s="59">
        <f ca="1">E130*(2/($AC$3+1))+IF(AC131=0,AVERAGE(E131:OFFSET(E131,$AC$3-1,0))*(1-(2/($AC$3+1))),AC131*(1-(2/($AC$3+1))))</f>
        <v>13.379246051701401</v>
      </c>
      <c r="AE130" s="58">
        <f t="shared" ca="1" si="76"/>
        <v>0</v>
      </c>
      <c r="AF130" s="58">
        <f t="shared" ca="1" si="60"/>
        <v>0</v>
      </c>
      <c r="AG130" s="58">
        <f t="shared" ca="1" si="61"/>
        <v>1</v>
      </c>
      <c r="AH130" s="58">
        <f t="shared" ca="1" si="62"/>
        <v>11</v>
      </c>
      <c r="AJ130" s="56">
        <f t="shared" ca="1" si="63"/>
        <v>0</v>
      </c>
      <c r="AK130" s="55">
        <f t="shared" ca="1" si="64"/>
        <v>0</v>
      </c>
      <c r="AL130" s="55">
        <f t="shared" ca="1" si="65"/>
        <v>392.47206472226856</v>
      </c>
      <c r="AM130" s="56">
        <f t="shared" ca="1" si="66"/>
        <v>-2.4203069657615095E-2</v>
      </c>
      <c r="AN130" s="55">
        <f t="shared" ca="1" si="67"/>
        <v>5190.0505838872787</v>
      </c>
      <c r="AO130" s="55">
        <f t="shared" ca="1" si="68"/>
        <v>0</v>
      </c>
      <c r="AP130" s="55">
        <f ca="1">AN130-MAX(AN130:$AN$258)</f>
        <v>-295.65037974343068</v>
      </c>
      <c r="AQ130" s="56">
        <f ca="1">(AN130-MAX(AN130:$AN$258))/MAX(AN130:$AN$258)</f>
        <v>-5.389473135767768E-2</v>
      </c>
      <c r="AS130" s="55">
        <f t="shared" si="77"/>
        <v>-0.3279999999999994</v>
      </c>
      <c r="AT130" s="55">
        <f t="shared" si="78"/>
        <v>0</v>
      </c>
      <c r="AU130" s="55">
        <f t="shared" si="79"/>
        <v>0.3279999999999994</v>
      </c>
      <c r="AV130" s="55">
        <f ca="1">IF(AV131=0,AVERAGE(AT130:OFFSET(AT130,$AY$3-1,0)),(AV131*($AY$3-1)+AT130)/$AY$3)</f>
        <v>6.2635915001555173E-2</v>
      </c>
      <c r="AW130" s="55">
        <f ca="1">IF(AW131=0,AVERAGE(AU130:OFFSET(AU130,$AY$3-1,0)),(AW131*($AY$3-1)+AU130)/$AY$3)</f>
        <v>7.5364399372799276E-2</v>
      </c>
      <c r="AX130" s="55">
        <f t="shared" ca="1" si="80"/>
        <v>0.83110746616209219</v>
      </c>
      <c r="AY130" s="55">
        <f t="shared" ca="1" si="81"/>
        <v>45.388240806207357</v>
      </c>
      <c r="BA130" s="58">
        <f t="shared" ca="1" si="82"/>
        <v>0</v>
      </c>
      <c r="BB130" s="58">
        <f t="shared" ca="1" si="83"/>
        <v>0</v>
      </c>
      <c r="BC130" s="58">
        <f t="shared" ca="1" si="91"/>
        <v>1</v>
      </c>
      <c r="BD130" s="58">
        <f t="shared" ca="1" si="69"/>
        <v>11</v>
      </c>
      <c r="BF130" s="56">
        <f t="shared" ca="1" si="70"/>
        <v>0</v>
      </c>
      <c r="BG130" s="75">
        <f t="shared" ca="1" si="71"/>
        <v>0</v>
      </c>
      <c r="BH130" s="55">
        <f t="shared" ca="1" si="72"/>
        <v>392.47206472226856</v>
      </c>
      <c r="BI130" s="56">
        <f t="shared" ca="1" si="73"/>
        <v>-2.4203069657615095E-2</v>
      </c>
      <c r="BJ130" s="55">
        <f t="shared" ca="1" si="92"/>
        <v>5190.0505838872787</v>
      </c>
      <c r="BK130" s="76">
        <f t="shared" ca="1" si="84"/>
        <v>0</v>
      </c>
      <c r="BL130" s="55">
        <f ca="1">BJ130-MAX(BJ130:$BJ$258)</f>
        <v>-295.65037974343068</v>
      </c>
      <c r="BM130" s="56">
        <f ca="1">(BJ130-MAX(BJ130:$BJ$258))/MAX(BJ130:$BJ$258)</f>
        <v>-5.389473135767768E-2</v>
      </c>
      <c r="BN130" s="17"/>
      <c r="BO130" s="55">
        <f t="shared" ca="1" si="85"/>
        <v>0.22737608003637888</v>
      </c>
      <c r="BQ130" s="58">
        <f t="shared" ca="1" si="86"/>
        <v>0</v>
      </c>
      <c r="BR130" s="58">
        <f t="shared" ca="1" si="87"/>
        <v>0</v>
      </c>
      <c r="BS130" s="58">
        <f t="shared" ca="1" si="93"/>
        <v>1</v>
      </c>
      <c r="BT130" s="58">
        <f t="shared" ca="1" si="74"/>
        <v>11</v>
      </c>
      <c r="BV130" s="56">
        <f t="shared" ca="1" si="88"/>
        <v>0</v>
      </c>
      <c r="BW130" s="76">
        <f t="shared" ca="1" si="89"/>
        <v>0</v>
      </c>
      <c r="BX130" s="55">
        <f t="shared" ca="1" si="94"/>
        <v>392.12179960426562</v>
      </c>
      <c r="BY130" s="56">
        <f t="shared" ca="1" si="90"/>
        <v>-2.4203069657615095E-2</v>
      </c>
      <c r="BZ130" s="55">
        <f t="shared" ca="1" si="95"/>
        <v>5185.4186779668089</v>
      </c>
      <c r="CA130" s="76">
        <f t="shared" ca="1" si="96"/>
        <v>0</v>
      </c>
      <c r="CB130" s="55">
        <f ca="1">BZ130-MAX($BZ130:BZ$258)</f>
        <v>-248.60522094910448</v>
      </c>
      <c r="CC130" s="56">
        <f ca="1">(BZ130-MAX($BZ130:BZ$258))/MAX($BZ130:BZ$258)</f>
        <v>-4.5749747438302797E-2</v>
      </c>
    </row>
    <row r="131" spans="1:81" s="58" customFormat="1" x14ac:dyDescent="0.25">
      <c r="A131" s="54">
        <v>44426</v>
      </c>
      <c r="B131" s="55">
        <v>13.468</v>
      </c>
      <c r="C131" s="55">
        <v>13.552</v>
      </c>
      <c r="D131" s="55">
        <v>13.4</v>
      </c>
      <c r="E131" s="55">
        <v>13.552</v>
      </c>
      <c r="F131" s="56">
        <f t="shared" si="50"/>
        <v>6.8350668647845225E-3</v>
      </c>
      <c r="G131" s="57"/>
      <c r="H131" s="56"/>
      <c r="I131" s="17"/>
      <c r="J131" s="55">
        <f ca="1">AVERAGE(E131:OFFSET(E131,$J$3-1,0))</f>
        <v>13.655199999999999</v>
      </c>
      <c r="K131" s="55">
        <f ca="1">AVERAGE(E131:OFFSET(E131,$K$3-1,0))</f>
        <v>13.196400000000002</v>
      </c>
      <c r="M131" s="58">
        <f t="shared" ca="1" si="51"/>
        <v>0</v>
      </c>
      <c r="N131" s="58">
        <f t="shared" ca="1" si="52"/>
        <v>0</v>
      </c>
      <c r="O131" s="58">
        <f t="shared" ca="1" si="53"/>
        <v>1</v>
      </c>
      <c r="P131" s="58">
        <f t="shared" ca="1" si="54"/>
        <v>10</v>
      </c>
      <c r="R131" s="56">
        <f t="shared" ca="1" si="55"/>
        <v>0</v>
      </c>
      <c r="S131" s="55">
        <f t="shared" ca="1" si="56"/>
        <v>0</v>
      </c>
      <c r="T131" s="55">
        <f t="shared" ca="1" si="57"/>
        <v>379.51642706892738</v>
      </c>
      <c r="U131" s="56">
        <f t="shared" ca="1" si="58"/>
        <v>6.8350668647845225E-3</v>
      </c>
      <c r="V131" s="55">
        <f t="shared" ca="1" si="75"/>
        <v>5143.2066196381038</v>
      </c>
      <c r="W131" s="55">
        <f t="shared" ca="1" si="59"/>
        <v>0</v>
      </c>
      <c r="X131" s="55">
        <f ca="1">V131-MAX(V131:$V$258)</f>
        <v>-189.1698722791034</v>
      </c>
      <c r="Y131" s="56">
        <f ca="1">(V131-MAX(V131:$V$258))/MAX(V131:$V$258)</f>
        <v>-3.5475715671210814E-2</v>
      </c>
      <c r="Z131" s="56"/>
      <c r="AA131" s="17"/>
      <c r="AB131" s="55">
        <f ca="1">E131*(2/($AB$3+1))+IF(AB132=0,AVERAGE(E132:OFFSET(E132,$AB$3-1,0))*(1-(2/($AB$3+1))),AB132*(1-(2/($AB$3+1))))</f>
        <v>13.604323635049917</v>
      </c>
      <c r="AC131" s="59">
        <f ca="1">E131*(2/($AC$3+1))+IF(AC132=0,AVERAGE(E132:OFFSET(E132,$AC$3-1,0))*(1-(2/($AC$3+1))),AC132*(1-(2/($AC$3+1))))</f>
        <v>13.389952675956669</v>
      </c>
      <c r="AE131" s="58">
        <f t="shared" ca="1" si="76"/>
        <v>0</v>
      </c>
      <c r="AF131" s="58">
        <f t="shared" ca="1" si="60"/>
        <v>0</v>
      </c>
      <c r="AG131" s="58">
        <f t="shared" ca="1" si="61"/>
        <v>1</v>
      </c>
      <c r="AH131" s="58">
        <f t="shared" ca="1" si="62"/>
        <v>10</v>
      </c>
      <c r="AJ131" s="56">
        <f t="shared" ca="1" si="63"/>
        <v>0</v>
      </c>
      <c r="AK131" s="55">
        <f t="shared" ca="1" si="64"/>
        <v>0</v>
      </c>
      <c r="AL131" s="55">
        <f t="shared" ca="1" si="65"/>
        <v>392.47206472226856</v>
      </c>
      <c r="AM131" s="56">
        <f t="shared" ca="1" si="66"/>
        <v>6.8350668647845225E-3</v>
      </c>
      <c r="AN131" s="55">
        <f t="shared" ca="1" si="67"/>
        <v>5318.7814211161831</v>
      </c>
      <c r="AO131" s="55">
        <f t="shared" ca="1" si="68"/>
        <v>0</v>
      </c>
      <c r="AP131" s="55">
        <f ca="1">AN131-MAX(AN131:$AN$258)</f>
        <v>-166.91954251452626</v>
      </c>
      <c r="AQ131" s="56">
        <f ca="1">(AN131-MAX(AN131:$AN$258))/MAX(AN131:$AN$258)</f>
        <v>-3.0428115499035627E-2</v>
      </c>
      <c r="AS131" s="55">
        <f t="shared" si="77"/>
        <v>9.1999999999998749E-2</v>
      </c>
      <c r="AT131" s="55">
        <f t="shared" si="78"/>
        <v>9.1999999999998749E-2</v>
      </c>
      <c r="AU131" s="55">
        <f t="shared" si="79"/>
        <v>0</v>
      </c>
      <c r="AV131" s="55">
        <f ca="1">IF(AV132=0,AVERAGE(AT131:OFFSET(AT131,$AY$3-1,0)),(AV132*($AY$3-1)+AT131)/$AY$3)</f>
        <v>6.745406230936711E-2</v>
      </c>
      <c r="AW131" s="55">
        <f ca="1">IF(AW132=0,AVERAGE(AU131:OFFSET(AU131,$AY$3-1,0)),(AW132*($AY$3-1)+AU131)/$AY$3)</f>
        <v>5.5930891632245426E-2</v>
      </c>
      <c r="AX131" s="55">
        <f t="shared" ca="1" si="80"/>
        <v>1.2060251560602391</v>
      </c>
      <c r="AY131" s="55">
        <f t="shared" ca="1" si="81"/>
        <v>54.669601239456874</v>
      </c>
      <c r="BA131" s="58">
        <f t="shared" ca="1" si="82"/>
        <v>0</v>
      </c>
      <c r="BB131" s="58">
        <f t="shared" ca="1" si="83"/>
        <v>0</v>
      </c>
      <c r="BC131" s="58">
        <f t="shared" ca="1" si="91"/>
        <v>1</v>
      </c>
      <c r="BD131" s="58">
        <f t="shared" ca="1" si="69"/>
        <v>10</v>
      </c>
      <c r="BF131" s="56">
        <f t="shared" ca="1" si="70"/>
        <v>0</v>
      </c>
      <c r="BG131" s="75">
        <f t="shared" ca="1" si="71"/>
        <v>0</v>
      </c>
      <c r="BH131" s="55">
        <f t="shared" ca="1" si="72"/>
        <v>392.47206472226856</v>
      </c>
      <c r="BI131" s="56">
        <f ca="1">IF(BC132=0,0,$E131/$E132-1)</f>
        <v>6.8350668647845225E-3</v>
      </c>
      <c r="BJ131" s="55">
        <f t="shared" ca="1" si="92"/>
        <v>5318.7814211161831</v>
      </c>
      <c r="BK131" s="76">
        <f t="shared" ca="1" si="84"/>
        <v>0</v>
      </c>
      <c r="BL131" s="55">
        <f ca="1">BJ131-MAX(BJ131:$BJ$258)</f>
        <v>-166.91954251452626</v>
      </c>
      <c r="BM131" s="56">
        <f ca="1">(BJ131-MAX(BJ131:$BJ$258))/MAX(BJ131:$BJ$258)</f>
        <v>-3.0428115499035627E-2</v>
      </c>
      <c r="BN131" s="17"/>
      <c r="BO131" s="55">
        <f t="shared" ca="1" si="85"/>
        <v>3.7831214581099726</v>
      </c>
      <c r="BQ131" s="58">
        <f t="shared" ca="1" si="86"/>
        <v>0</v>
      </c>
      <c r="BR131" s="58">
        <f t="shared" ca="1" si="87"/>
        <v>0</v>
      </c>
      <c r="BS131" s="58">
        <f t="shared" ca="1" si="93"/>
        <v>1</v>
      </c>
      <c r="BT131" s="58">
        <f t="shared" ca="1" si="74"/>
        <v>10</v>
      </c>
      <c r="BV131" s="56">
        <f t="shared" ca="1" si="88"/>
        <v>0</v>
      </c>
      <c r="BW131" s="76">
        <f t="shared" ca="1" si="89"/>
        <v>0</v>
      </c>
      <c r="BX131" s="55">
        <f t="shared" ca="1" si="94"/>
        <v>392.12179960426562</v>
      </c>
      <c r="BY131" s="56">
        <f t="shared" ca="1" si="90"/>
        <v>6.8350668647845225E-3</v>
      </c>
      <c r="BZ131" s="55">
        <f t="shared" ca="1" si="95"/>
        <v>5314.0346282370083</v>
      </c>
      <c r="CA131" s="76">
        <f t="shared" ca="1" si="96"/>
        <v>0</v>
      </c>
      <c r="CB131" s="55">
        <f ca="1">BZ131-MAX($BZ131:BZ$258)</f>
        <v>-119.98927067890509</v>
      </c>
      <c r="CC131" s="56">
        <f ca="1">(BZ131-MAX($BZ131:BZ$258))/MAX($BZ131:BZ$258)</f>
        <v>-2.2081108385048311E-2</v>
      </c>
    </row>
    <row r="132" spans="1:81" s="58" customFormat="1" x14ac:dyDescent="0.25">
      <c r="A132" s="54">
        <v>44425</v>
      </c>
      <c r="B132" s="55">
        <v>13.528</v>
      </c>
      <c r="C132" s="55">
        <v>13.574</v>
      </c>
      <c r="D132" s="55">
        <v>13.44</v>
      </c>
      <c r="E132" s="55">
        <v>13.46</v>
      </c>
      <c r="F132" s="56">
        <f t="shared" si="50"/>
        <v>-1.4352665495020456E-2</v>
      </c>
      <c r="G132" s="57"/>
      <c r="H132" s="56"/>
      <c r="I132" s="17"/>
      <c r="J132" s="55">
        <f ca="1">AVERAGE(E132:OFFSET(E132,$J$3-1,0))</f>
        <v>13.716400000000002</v>
      </c>
      <c r="K132" s="55">
        <f ca="1">AVERAGE(E132:OFFSET(E132,$K$3-1,0))</f>
        <v>13.184200000000001</v>
      </c>
      <c r="M132" s="58">
        <f t="shared" ca="1" si="51"/>
        <v>0</v>
      </c>
      <c r="N132" s="58">
        <f t="shared" ca="1" si="52"/>
        <v>0</v>
      </c>
      <c r="O132" s="58">
        <f t="shared" ca="1" si="53"/>
        <v>1</v>
      </c>
      <c r="P132" s="58">
        <f t="shared" ca="1" si="54"/>
        <v>9</v>
      </c>
      <c r="R132" s="56">
        <f t="shared" ca="1" si="55"/>
        <v>0</v>
      </c>
      <c r="S132" s="55">
        <f t="shared" ca="1" si="56"/>
        <v>0</v>
      </c>
      <c r="T132" s="55">
        <f t="shared" ca="1" si="57"/>
        <v>379.51642706892738</v>
      </c>
      <c r="U132" s="56">
        <f t="shared" ca="1" si="58"/>
        <v>-1.4352665495020456E-2</v>
      </c>
      <c r="V132" s="55">
        <f t="shared" ca="1" si="75"/>
        <v>5108.2911083477629</v>
      </c>
      <c r="W132" s="55">
        <f t="shared" ca="1" si="59"/>
        <v>0</v>
      </c>
      <c r="X132" s="55">
        <f ca="1">V132-MAX(V132:$V$258)</f>
        <v>-224.08538356944428</v>
      </c>
      <c r="Y132" s="56">
        <f ca="1">(V132-MAX(V132:$V$258))/MAX(V132:$V$258)</f>
        <v>-4.2023548770255048E-2</v>
      </c>
      <c r="Z132" s="56"/>
      <c r="AA132" s="17"/>
      <c r="AB132" s="55">
        <f ca="1">E132*(2/($AB$3+1))+IF(AB133=0,AVERAGE(E133:OFFSET(E133,$AB$3-1,0))*(1-(2/($AB$3+1))),AB133*(1-(2/($AB$3+1))))</f>
        <v>13.630485452574876</v>
      </c>
      <c r="AC132" s="59">
        <f ca="1">E132*(2/($AC$3+1))+IF(AC133=0,AVERAGE(E133:OFFSET(E133,$AC$3-1,0))*(1-(2/($AC$3+1))),AC133*(1-(2/($AC$3+1))))</f>
        <v>13.37877699843644</v>
      </c>
      <c r="AE132" s="58">
        <f t="shared" ca="1" si="76"/>
        <v>0</v>
      </c>
      <c r="AF132" s="58">
        <f t="shared" ca="1" si="60"/>
        <v>0</v>
      </c>
      <c r="AG132" s="58">
        <f t="shared" ca="1" si="61"/>
        <v>1</v>
      </c>
      <c r="AH132" s="58">
        <f t="shared" ca="1" si="62"/>
        <v>9</v>
      </c>
      <c r="AJ132" s="56">
        <f t="shared" ca="1" si="63"/>
        <v>0</v>
      </c>
      <c r="AK132" s="55">
        <f t="shared" ca="1" si="64"/>
        <v>0</v>
      </c>
      <c r="AL132" s="55">
        <f t="shared" ca="1" si="65"/>
        <v>392.47206472226856</v>
      </c>
      <c r="AM132" s="56">
        <f t="shared" ca="1" si="66"/>
        <v>-1.4352665495020456E-2</v>
      </c>
      <c r="AN132" s="55">
        <f t="shared" ca="1" si="67"/>
        <v>5282.6739911617342</v>
      </c>
      <c r="AO132" s="55">
        <f t="shared" ca="1" si="68"/>
        <v>0</v>
      </c>
      <c r="AP132" s="55">
        <f ca="1">AN132-MAX(AN132:$AN$258)</f>
        <v>-203.02697246897515</v>
      </c>
      <c r="AQ132" s="56">
        <f ca="1">(AN132-MAX(AN132:$AN$258))/MAX(AN132:$AN$258)</f>
        <v>-3.7010215069142559E-2</v>
      </c>
      <c r="AS132" s="55">
        <f t="shared" si="77"/>
        <v>-0.19599999999999973</v>
      </c>
      <c r="AT132" s="55">
        <f t="shared" si="78"/>
        <v>0</v>
      </c>
      <c r="AU132" s="55">
        <f t="shared" si="79"/>
        <v>0.19599999999999973</v>
      </c>
      <c r="AV132" s="55">
        <f ca="1">IF(AV133=0,AVERAGE(AT132:OFFSET(AT132,$AY$3-1,0)),(AV133*($AY$3-1)+AT132)/$AY$3)</f>
        <v>6.5565913256241601E-2</v>
      </c>
      <c r="AW132" s="55">
        <f ca="1">IF(AW133=0,AVERAGE(AU132:OFFSET(AU132,$AY$3-1,0)),(AW133*($AY$3-1)+AU132)/$AY$3)</f>
        <v>6.0233267911648923E-2</v>
      </c>
      <c r="AX132" s="55">
        <f t="shared" ca="1" si="80"/>
        <v>1.0885332230755715</v>
      </c>
      <c r="AY132" s="55">
        <f t="shared" ca="1" si="81"/>
        <v>52.11950717607445</v>
      </c>
      <c r="BA132" s="58">
        <f t="shared" ca="1" si="82"/>
        <v>0</v>
      </c>
      <c r="BB132" s="58">
        <f t="shared" ca="1" si="83"/>
        <v>0</v>
      </c>
      <c r="BC132" s="58">
        <f t="shared" ca="1" si="91"/>
        <v>1</v>
      </c>
      <c r="BD132" s="58">
        <f t="shared" ca="1" si="69"/>
        <v>9</v>
      </c>
      <c r="BF132" s="56">
        <f t="shared" ca="1" si="70"/>
        <v>0</v>
      </c>
      <c r="BG132" s="75">
        <f t="shared" ca="1" si="71"/>
        <v>0</v>
      </c>
      <c r="BH132" s="55">
        <f t="shared" ca="1" si="72"/>
        <v>392.47206472226856</v>
      </c>
      <c r="BI132" s="56">
        <f ca="1">IF(BC133=0,0,$E132/$E133-1)</f>
        <v>-1.4352665495020456E-2</v>
      </c>
      <c r="BJ132" s="55">
        <f t="shared" ca="1" si="92"/>
        <v>5282.6739911617342</v>
      </c>
      <c r="BK132" s="76">
        <f t="shared" ca="1" si="84"/>
        <v>0</v>
      </c>
      <c r="BL132" s="55">
        <f ca="1">BJ132-MAX(BJ132:$BJ$258)</f>
        <v>-203.02697246897515</v>
      </c>
      <c r="BM132" s="56">
        <f ca="1">(BJ132-MAX(BJ132:$BJ$258))/MAX(BJ132:$BJ$258)</f>
        <v>-3.7010215069142559E-2</v>
      </c>
      <c r="BN132" s="17"/>
      <c r="BO132" s="55">
        <f t="shared" ca="1" si="85"/>
        <v>2.9681762545899826</v>
      </c>
      <c r="BQ132" s="58">
        <f t="shared" ca="1" si="86"/>
        <v>0</v>
      </c>
      <c r="BR132" s="58">
        <f t="shared" ca="1" si="87"/>
        <v>0</v>
      </c>
      <c r="BS132" s="58">
        <f t="shared" ca="1" si="93"/>
        <v>1</v>
      </c>
      <c r="BT132" s="58">
        <f t="shared" ca="1" si="74"/>
        <v>9</v>
      </c>
      <c r="BV132" s="56">
        <f t="shared" ca="1" si="88"/>
        <v>0</v>
      </c>
      <c r="BW132" s="76">
        <f t="shared" ca="1" si="89"/>
        <v>0</v>
      </c>
      <c r="BX132" s="55">
        <f t="shared" ca="1" si="94"/>
        <v>392.12179960426562</v>
      </c>
      <c r="BY132" s="56">
        <f t="shared" ca="1" si="90"/>
        <v>-1.4352665495020456E-2</v>
      </c>
      <c r="BZ132" s="55">
        <f t="shared" ca="1" si="95"/>
        <v>5277.9594226734162</v>
      </c>
      <c r="CA132" s="76">
        <f t="shared" ca="1" si="96"/>
        <v>0</v>
      </c>
      <c r="CB132" s="55">
        <f ca="1">BZ132-MAX($BZ132:BZ$258)</f>
        <v>-156.06447624249722</v>
      </c>
      <c r="CC132" s="56">
        <f ca="1">(BZ132-MAX($BZ132:BZ$258))/MAX($BZ132:BZ$258)</f>
        <v>-2.8719872997546449E-2</v>
      </c>
    </row>
    <row r="133" spans="1:81" s="58" customFormat="1" x14ac:dyDescent="0.25">
      <c r="A133" s="54">
        <v>44424</v>
      </c>
      <c r="B133" s="55">
        <v>13.706</v>
      </c>
      <c r="C133" s="55">
        <v>13.8</v>
      </c>
      <c r="D133" s="55">
        <v>13.598000000000001</v>
      </c>
      <c r="E133" s="55">
        <v>13.656000000000001</v>
      </c>
      <c r="F133" s="56">
        <f t="shared" ref="F133:F196" si="97">E133/E134-1</f>
        <v>-1.1151339608978961E-2</v>
      </c>
      <c r="G133" s="57"/>
      <c r="H133" s="56"/>
      <c r="I133" s="17"/>
      <c r="J133" s="55">
        <f ca="1">AVERAGE(E133:OFFSET(E133,$J$3-1,0))</f>
        <v>13.771600000000001</v>
      </c>
      <c r="K133" s="55">
        <f ca="1">AVERAGE(E133:OFFSET(E133,$K$3-1,0))</f>
        <v>13.175533333333332</v>
      </c>
      <c r="M133" s="58">
        <f t="shared" ref="M133:M196" ca="1" si="98">IF(AND(J134&lt;K134,J133&gt;K133,V133&lt;&gt;0),1,0)</f>
        <v>0</v>
      </c>
      <c r="N133" s="58">
        <f t="shared" ref="N133:N196" ca="1" si="99">IF(AND(O134=1,AND(J134&gt;K134,J133&lt;K133)),1,0)</f>
        <v>0</v>
      </c>
      <c r="O133" s="58">
        <f t="shared" ref="O133:O196" ca="1" si="100">IF(O134-N133&lt;0,0,M133+O134-N133)</f>
        <v>1</v>
      </c>
      <c r="P133" s="58">
        <f t="shared" ref="P133:P196" ca="1" si="101">IF(M133=1,0,P134+1)</f>
        <v>8</v>
      </c>
      <c r="R133" s="56">
        <f t="shared" ref="R133:R196" ca="1" si="102">IF(O134=0,0,IF(N133&gt;0,E133/OFFSET(E133,P133,0)-1,0))</f>
        <v>0</v>
      </c>
      <c r="S133" s="55">
        <f t="shared" ref="S133:S196" ca="1" si="103">IF(O134=0,0,IF(N133&gt;0,(E133-OFFSET(E133,P133,0))*$F$3,0))</f>
        <v>0</v>
      </c>
      <c r="T133" s="55">
        <f t="shared" ref="T133:T196" ca="1" si="104">IF(M133+O133=2,V133/($E133*$F$3),IF(M133+O133=1,T134,0))</f>
        <v>379.51642706892738</v>
      </c>
      <c r="U133" s="56">
        <f t="shared" ref="U133:U196" ca="1" si="105">IF(O134=0,0,$E133/$E134-1)</f>
        <v>-1.1151339608978961E-2</v>
      </c>
      <c r="V133" s="55">
        <f t="shared" ca="1" si="75"/>
        <v>5182.6763280532723</v>
      </c>
      <c r="W133" s="55">
        <f t="shared" ref="W133:W196" ca="1" si="106">T134*S133</f>
        <v>0</v>
      </c>
      <c r="X133" s="55">
        <f ca="1">V133-MAX(V133:$V$258)</f>
        <v>-149.7001638639349</v>
      </c>
      <c r="Y133" s="56">
        <f ca="1">(V133-MAX(V133:$V$258))/MAX(V133:$V$258)</f>
        <v>-2.8073817385334616E-2</v>
      </c>
      <c r="Z133" s="56"/>
      <c r="AA133" s="17"/>
      <c r="AB133" s="55">
        <f ca="1">E133*(2/($AB$3+1))+IF(AB134=0,AVERAGE(E134:OFFSET(E134,$AB$3-1,0))*(1-(2/($AB$3+1))),AB134*(1-(2/($AB$3+1))))</f>
        <v>13.715728178862312</v>
      </c>
      <c r="AC133" s="59">
        <f ca="1">E133*(2/($AC$3+1))+IF(AC134=0,AVERAGE(E134:OFFSET(E134,$AC$3-1,0))*(1-(2/($AC$3+1))),AC134*(1-(2/($AC$3+1))))</f>
        <v>13.373175412121709</v>
      </c>
      <c r="AE133" s="58">
        <f t="shared" ca="1" si="76"/>
        <v>0</v>
      </c>
      <c r="AF133" s="58">
        <f t="shared" ref="AF133:AF196" ca="1" si="107">IF(AND(AG134=1,AND(AB134&gt;AC134,AB133&lt;AC133)),1,0)</f>
        <v>0</v>
      </c>
      <c r="AG133" s="58">
        <f t="shared" ref="AG133:AG196" ca="1" si="108">IF(AG134-AF133&lt;0,0,AE133+AG134-AF133)</f>
        <v>1</v>
      </c>
      <c r="AH133" s="58">
        <f t="shared" ref="AH133:AH196" ca="1" si="109">IF(AE133=1,0,AH134+1)</f>
        <v>8</v>
      </c>
      <c r="AJ133" s="56">
        <f t="shared" ref="AJ133:AJ196" ca="1" si="110">IF(AG134=0,0,IF(AF133&gt;0,E133/OFFSET(E133,AH133,0)-1,0))</f>
        <v>0</v>
      </c>
      <c r="AK133" s="55">
        <f t="shared" ref="AK133:AK196" ca="1" si="111">IF(AG134=0,0,IF(AF133&gt;0,$F$3*(E133-OFFSET(E133,AH133,0)),0))</f>
        <v>0</v>
      </c>
      <c r="AL133" s="55">
        <f t="shared" ref="AL133:AL196" ca="1" si="112">IF(AE133+AG133=2,AN133/($E133*$F$3),IF(AE133+AG133=1,AL134,0))</f>
        <v>392.47206472226856</v>
      </c>
      <c r="AM133" s="56">
        <f t="shared" ref="AM133:AM196" ca="1" si="113">IF(AG134=0,0,$E133/$E134-1)</f>
        <v>-1.1151339608978961E-2</v>
      </c>
      <c r="AN133" s="55">
        <f t="shared" ref="AN133:AN196" ca="1" si="114">AN134*(1+AM133)</f>
        <v>5359.5985158472986</v>
      </c>
      <c r="AO133" s="55">
        <f t="shared" ref="AO133:AO196" ca="1" si="115">AL134*AK133</f>
        <v>0</v>
      </c>
      <c r="AP133" s="55">
        <f ca="1">AN133-MAX(AN133:$AN$258)</f>
        <v>-126.10244778341075</v>
      </c>
      <c r="AQ133" s="56">
        <f ca="1">(AN133-MAX(AN133:$AN$258))/MAX(AN133:$AN$258)</f>
        <v>-2.298748120239312E-2</v>
      </c>
      <c r="AS133" s="55">
        <f t="shared" si="77"/>
        <v>-0.15399999999999991</v>
      </c>
      <c r="AT133" s="55">
        <f t="shared" si="78"/>
        <v>0</v>
      </c>
      <c r="AU133" s="55">
        <f t="shared" si="79"/>
        <v>0.15399999999999991</v>
      </c>
      <c r="AV133" s="55">
        <f ca="1">IF(AV134=0,AVERAGE(AT133:OFFSET(AT133,$AY$3-1,0)),(AV134*($AY$3-1)+AT133)/$AY$3)</f>
        <v>7.0609445045183267E-2</v>
      </c>
      <c r="AW133" s="55">
        <f ca="1">IF(AW134=0,AVERAGE(AU133:OFFSET(AU133,$AY$3-1,0)),(AW134*($AY$3-1)+AU133)/$AY$3)</f>
        <v>4.9789673135621937E-2</v>
      </c>
      <c r="AX133" s="55">
        <f t="shared" ca="1" si="80"/>
        <v>1.4181544203523975</v>
      </c>
      <c r="AY133" s="55">
        <f t="shared" ca="1" si="81"/>
        <v>58.646148005127401</v>
      </c>
      <c r="BA133" s="58">
        <f t="shared" ca="1" si="82"/>
        <v>0</v>
      </c>
      <c r="BB133" s="58">
        <f t="shared" ca="1" si="83"/>
        <v>0</v>
      </c>
      <c r="BC133" s="58">
        <f t="shared" ca="1" si="91"/>
        <v>1</v>
      </c>
      <c r="BD133" s="58">
        <f t="shared" ref="BD133:BD196" ca="1" si="116">IF(BA133=1,0,BD134+1)</f>
        <v>8</v>
      </c>
      <c r="BF133" s="56">
        <f t="shared" ref="BF133:BF196" ca="1" si="117">IF(BC134=0,0,IF(BB133&gt;0,E133/OFFSET(E133,BD133,0)-1,0))</f>
        <v>0</v>
      </c>
      <c r="BG133" s="75">
        <f t="shared" ref="BG133:BG196" ca="1" si="118">IF(BC134=0,0,IF(BB133&gt;0,$F$3*(E133-OFFSET(E133,BD133,0)),0))</f>
        <v>0</v>
      </c>
      <c r="BH133" s="55">
        <f t="shared" ref="BH133:BH196" ca="1" si="119">IF(BA133+BC133=2,BJ133/($E133*$F$3),IF(BA133+BC133=1,BH134,0))</f>
        <v>392.47206472226856</v>
      </c>
      <c r="BI133" s="56">
        <f ca="1">IF(BC134=0,0,$E133/$E134-1)</f>
        <v>-1.1151339608978961E-2</v>
      </c>
      <c r="BJ133" s="55">
        <f ca="1">BJ134*(1+BI133)</f>
        <v>5359.5985158472986</v>
      </c>
      <c r="BK133" s="76">
        <f t="shared" ca="1" si="84"/>
        <v>0</v>
      </c>
      <c r="BL133" s="55">
        <f ca="1">BJ133-MAX(BJ133:$BJ$258)</f>
        <v>-126.10244778341075</v>
      </c>
      <c r="BM133" s="56">
        <f ca="1">(BJ133-MAX(BJ133:$BJ$258))/MAX(BJ133:$BJ$258)</f>
        <v>-2.298748120239312E-2</v>
      </c>
      <c r="BN133" s="17"/>
      <c r="BO133" s="55">
        <f t="shared" ca="1" si="85"/>
        <v>3.5800970873786531</v>
      </c>
      <c r="BQ133" s="58">
        <f t="shared" ca="1" si="86"/>
        <v>0</v>
      </c>
      <c r="BR133" s="58">
        <f t="shared" ca="1" si="87"/>
        <v>0</v>
      </c>
      <c r="BS133" s="58">
        <f t="shared" ca="1" si="93"/>
        <v>1</v>
      </c>
      <c r="BT133" s="58">
        <f t="shared" ref="BT133:BT196" ca="1" si="120">IF(BQ133=1,0,BT134+1)</f>
        <v>8</v>
      </c>
      <c r="BV133" s="56">
        <f t="shared" ca="1" si="88"/>
        <v>0</v>
      </c>
      <c r="BW133" s="76">
        <f t="shared" ca="1" si="89"/>
        <v>0</v>
      </c>
      <c r="BX133" s="55">
        <f t="shared" ca="1" si="94"/>
        <v>392.12179960426562</v>
      </c>
      <c r="BY133" s="56">
        <f t="shared" ca="1" si="90"/>
        <v>-1.1151339608978961E-2</v>
      </c>
      <c r="BZ133" s="55">
        <f t="shared" ca="1" si="95"/>
        <v>5354.8152953958515</v>
      </c>
      <c r="CA133" s="76">
        <f t="shared" ca="1" si="96"/>
        <v>0</v>
      </c>
      <c r="CB133" s="55">
        <f ca="1">BZ133-MAX($BZ133:BZ$258)</f>
        <v>-79.208603520061843</v>
      </c>
      <c r="CC133" s="56">
        <f ca="1">(BZ133-MAX($BZ133:BZ$258))/MAX($BZ133:BZ$258)</f>
        <v>-1.4576417953528681E-2</v>
      </c>
    </row>
    <row r="134" spans="1:81" s="58" customFormat="1" x14ac:dyDescent="0.25">
      <c r="A134" s="54">
        <v>44421</v>
      </c>
      <c r="B134" s="55">
        <v>13.78</v>
      </c>
      <c r="C134" s="55">
        <v>13.882</v>
      </c>
      <c r="D134" s="55">
        <v>13.78</v>
      </c>
      <c r="E134" s="55">
        <v>13.81</v>
      </c>
      <c r="F134" s="56">
        <f t="shared" si="97"/>
        <v>8.696912596029005E-4</v>
      </c>
      <c r="G134" s="57"/>
      <c r="H134" s="56"/>
      <c r="I134" s="17"/>
      <c r="J134" s="55">
        <f ca="1">AVERAGE(E134:OFFSET(E134,$J$3-1,0))</f>
        <v>13.784000000000001</v>
      </c>
      <c r="K134" s="55">
        <f ca="1">AVERAGE(E134:OFFSET(E134,$K$3-1,0))</f>
        <v>13.172133333333331</v>
      </c>
      <c r="M134" s="58">
        <f t="shared" ca="1" si="98"/>
        <v>0</v>
      </c>
      <c r="N134" s="58">
        <f t="shared" ca="1" si="99"/>
        <v>0</v>
      </c>
      <c r="O134" s="58">
        <f t="shared" ca="1" si="100"/>
        <v>1</v>
      </c>
      <c r="P134" s="58">
        <f t="shared" ca="1" si="101"/>
        <v>7</v>
      </c>
      <c r="R134" s="56">
        <f t="shared" ca="1" si="102"/>
        <v>0</v>
      </c>
      <c r="S134" s="55">
        <f t="shared" ca="1" si="103"/>
        <v>0</v>
      </c>
      <c r="T134" s="55">
        <f t="shared" ca="1" si="104"/>
        <v>379.51642706892738</v>
      </c>
      <c r="U134" s="56">
        <f t="shared" ca="1" si="105"/>
        <v>8.696912596029005E-4</v>
      </c>
      <c r="V134" s="55">
        <f t="shared" ref="V134:V197" ca="1" si="121">V135*(1+U134)</f>
        <v>5241.1218578218868</v>
      </c>
      <c r="W134" s="55">
        <f t="shared" ca="1" si="106"/>
        <v>0</v>
      </c>
      <c r="X134" s="55">
        <f ca="1">V134-MAX(V134:$V$258)</f>
        <v>-91.254634095320398</v>
      </c>
      <c r="Y134" s="56">
        <f ca="1">(V134-MAX(V134:$V$258))/MAX(V134:$V$258)</f>
        <v>-1.7113314154325706E-2</v>
      </c>
      <c r="Z134" s="56"/>
      <c r="AA134" s="17"/>
      <c r="AB134" s="55">
        <f ca="1">E134*(2/($AB$3+1))+IF(AB135=0,AVERAGE(E135:OFFSET(E135,$AB$3-1,0))*(1-(2/($AB$3+1))),AB135*(1-(2/($AB$3+1))))</f>
        <v>13.745592268293468</v>
      </c>
      <c r="AC134" s="59">
        <f ca="1">E134*(2/($AC$3+1))+IF(AC135=0,AVERAGE(E135:OFFSET(E135,$AC$3-1,0))*(1-(2/($AC$3+1))),AC135*(1-(2/($AC$3+1))))</f>
        <v>13.3536702681301</v>
      </c>
      <c r="AE134" s="58">
        <f t="shared" ref="AE134:AE197" ca="1" si="122">IF(AND(AB135&lt;AC135,AB134&gt;AC134,AN134&lt;&gt;0),1,0)</f>
        <v>0</v>
      </c>
      <c r="AF134" s="58">
        <f t="shared" ca="1" si="107"/>
        <v>0</v>
      </c>
      <c r="AG134" s="58">
        <f t="shared" ca="1" si="108"/>
        <v>1</v>
      </c>
      <c r="AH134" s="58">
        <f t="shared" ca="1" si="109"/>
        <v>7</v>
      </c>
      <c r="AJ134" s="56">
        <f t="shared" ca="1" si="110"/>
        <v>0</v>
      </c>
      <c r="AK134" s="55">
        <f t="shared" ca="1" si="111"/>
        <v>0</v>
      </c>
      <c r="AL134" s="55">
        <f t="shared" ca="1" si="112"/>
        <v>392.47206472226856</v>
      </c>
      <c r="AM134" s="56">
        <f t="shared" ca="1" si="113"/>
        <v>8.696912596029005E-4</v>
      </c>
      <c r="AN134" s="55">
        <f t="shared" ca="1" si="114"/>
        <v>5420.039213814528</v>
      </c>
      <c r="AO134" s="55">
        <f t="shared" ca="1" si="115"/>
        <v>0</v>
      </c>
      <c r="AP134" s="55">
        <f ca="1">AN134-MAX(AN134:$AN$258)</f>
        <v>-65.661749816181327</v>
      </c>
      <c r="AQ134" s="56">
        <f ca="1">(AN134-MAX(AN134:$AN$258))/MAX(AN134:$AN$258)</f>
        <v>-1.1969618878518511E-2</v>
      </c>
      <c r="AS134" s="55">
        <f t="shared" ref="AS134:AS197" si="123">E134-E135</f>
        <v>1.2000000000000455E-2</v>
      </c>
      <c r="AT134" s="55">
        <f t="shared" ref="AT134:AT197" si="124">IF(AS134&gt;0,AS134,0)</f>
        <v>1.2000000000000455E-2</v>
      </c>
      <c r="AU134" s="55">
        <f t="shared" ref="AU134:AU197" si="125">ABS(IF(AS134&lt;0,AS134,0))</f>
        <v>0</v>
      </c>
      <c r="AV134" s="55">
        <f ca="1">IF(AV135=0,AVERAGE(AT134:OFFSET(AT134,$AY$3-1,0)),(AV135*($AY$3-1)+AT134)/$AY$3)</f>
        <v>7.6040940817889674E-2</v>
      </c>
      <c r="AW134" s="55">
        <f ca="1">IF(AW135=0,AVERAGE(AU134:OFFSET(AU134,$AY$3-1,0)),(AW135*($AY$3-1)+AU134)/$AY$3)</f>
        <v>4.1773494146054399E-2</v>
      </c>
      <c r="AX134" s="55">
        <f t="shared" ref="AX134:AX197" ca="1" si="126">AV134/AW134</f>
        <v>1.8203155463132814</v>
      </c>
      <c r="AY134" s="55">
        <f t="shared" ref="AY134:AY197" ca="1" si="127">100-100/(AX134+1)</f>
        <v>64.542974586400419</v>
      </c>
      <c r="BA134" s="58">
        <f t="shared" ref="BA134:BA197" ca="1" si="128">IF(AND(AND(AB135&lt;AC135,AB134&gt;AC134),AND(AY134&gt;$BB$3,AY134&lt;$BC$3),BJ134&lt;&gt;0),1,0)</f>
        <v>0</v>
      </c>
      <c r="BB134" s="58">
        <f t="shared" ref="BB134:BB197" ca="1" si="129">IF(AND(BC135=1,OR(AND(AB135&gt;AC135,AB134&lt;AC134),AND(AY134&gt;$BG$3,AY135&gt;$BG$3))),1,0)</f>
        <v>0</v>
      </c>
      <c r="BC134" s="58">
        <f t="shared" ca="1" si="91"/>
        <v>1</v>
      </c>
      <c r="BD134" s="58">
        <f t="shared" ca="1" si="116"/>
        <v>7</v>
      </c>
      <c r="BF134" s="56">
        <f t="shared" ca="1" si="117"/>
        <v>0</v>
      </c>
      <c r="BG134" s="75">
        <f t="shared" ca="1" si="118"/>
        <v>0</v>
      </c>
      <c r="BH134" s="55">
        <f t="shared" ca="1" si="119"/>
        <v>392.47206472226856</v>
      </c>
      <c r="BI134" s="56">
        <f t="shared" ref="BI134:BI196" ca="1" si="130">IF(BC135=0,0,$E134/$E135-1)</f>
        <v>8.696912596029005E-4</v>
      </c>
      <c r="BJ134" s="55">
        <f t="shared" ca="1" si="92"/>
        <v>5420.039213814528</v>
      </c>
      <c r="BK134" s="76">
        <f t="shared" ref="BK134:BK197" ca="1" si="131">BH135*BG134</f>
        <v>0</v>
      </c>
      <c r="BL134" s="55">
        <f ca="1">BJ134-MAX(BJ134:$BJ$258)</f>
        <v>-65.661749816181327</v>
      </c>
      <c r="BM134" s="56">
        <f ca="1">(BJ134-MAX(BJ134:$BJ$258))/MAX(BJ134:$BJ$258)</f>
        <v>-1.1969618878518511E-2</v>
      </c>
      <c r="BN134" s="17"/>
      <c r="BO134" s="55">
        <f t="shared" ref="BO134:BO197" ca="1" si="132">(E134/OFFSET(E134,$BO$3,0)-1)*100</f>
        <v>6.0350122850122867</v>
      </c>
      <c r="BQ134" s="58">
        <f t="shared" ref="BQ134:BQ197" ca="1" si="133">IF(AND(AND(AB135&lt;AC135,AB134&gt;AC134),AND(BO134&gt;$BR$3),BZ134&lt;&gt;0),1,0)</f>
        <v>0</v>
      </c>
      <c r="BR134" s="58">
        <f t="shared" ref="BR134:BR197" ca="1" si="134">IF(AND(BS135=1,OR(AND(AB135&gt;AC135,AB134&lt;AC134),AND(BO134&lt;BO135,BO135&lt;BO136,BO136&lt;BO137))),1,0)</f>
        <v>0</v>
      </c>
      <c r="BS134" s="58">
        <f t="shared" ca="1" si="93"/>
        <v>1</v>
      </c>
      <c r="BT134" s="58">
        <f t="shared" ca="1" si="120"/>
        <v>7</v>
      </c>
      <c r="BV134" s="56">
        <f t="shared" ref="BV134:BV197" ca="1" si="135">IF(BS135=0,0,IF(BR134&gt;0,E134/OFFSET(E134,BT134,0)-1,0))</f>
        <v>0</v>
      </c>
      <c r="BW134" s="76">
        <f t="shared" ref="BW134:BW197" ca="1" si="136">IF(BS135=0,0,IF(BR134&gt;0,$F$3*(E134-OFFSET(E134,BT134,0)),0))</f>
        <v>0</v>
      </c>
      <c r="BX134" s="55">
        <f t="shared" ca="1" si="94"/>
        <v>392.12179960426562</v>
      </c>
      <c r="BY134" s="56">
        <f t="shared" ref="BY134:BY197" ca="1" si="137">IF(BS135=0,0,$E134/$E135-1)</f>
        <v>8.696912596029005E-4</v>
      </c>
      <c r="BZ134" s="55">
        <f t="shared" ca="1" si="95"/>
        <v>5415.202052534908</v>
      </c>
      <c r="CA134" s="76">
        <f t="shared" ca="1" si="96"/>
        <v>0</v>
      </c>
      <c r="CB134" s="55">
        <f ca="1">BZ134-MAX($BZ134:BZ$258)</f>
        <v>-18.821846381005344</v>
      </c>
      <c r="CC134" s="56">
        <f ca="1">(BZ134-MAX($BZ134:BZ$258))/MAX($BZ134:BZ$258)</f>
        <v>-3.4637032760861243E-3</v>
      </c>
    </row>
    <row r="135" spans="1:81" s="58" customFormat="1" x14ac:dyDescent="0.25">
      <c r="A135" s="54">
        <v>44420</v>
      </c>
      <c r="B135" s="55">
        <v>13.864000000000001</v>
      </c>
      <c r="C135" s="55">
        <v>13.898</v>
      </c>
      <c r="D135" s="55">
        <v>13.79</v>
      </c>
      <c r="E135" s="55">
        <v>13.798</v>
      </c>
      <c r="F135" s="56">
        <f t="shared" si="97"/>
        <v>-4.32962909510759E-3</v>
      </c>
      <c r="G135" s="57"/>
      <c r="H135" s="56"/>
      <c r="I135" s="17"/>
      <c r="J135" s="55">
        <f ca="1">AVERAGE(E135:OFFSET(E135,$J$3-1,0))</f>
        <v>13.755599999999998</v>
      </c>
      <c r="K135" s="55">
        <f ca="1">AVERAGE(E135:OFFSET(E135,$K$3-1,0))</f>
        <v>13.155666666666663</v>
      </c>
      <c r="M135" s="58">
        <f t="shared" ca="1" si="98"/>
        <v>0</v>
      </c>
      <c r="N135" s="58">
        <f t="shared" ca="1" si="99"/>
        <v>0</v>
      </c>
      <c r="O135" s="58">
        <f t="shared" ca="1" si="100"/>
        <v>1</v>
      </c>
      <c r="P135" s="58">
        <f t="shared" ca="1" si="101"/>
        <v>6</v>
      </c>
      <c r="R135" s="56">
        <f t="shared" ca="1" si="102"/>
        <v>0</v>
      </c>
      <c r="S135" s="55">
        <f t="shared" ca="1" si="103"/>
        <v>0</v>
      </c>
      <c r="T135" s="55">
        <f t="shared" ca="1" si="104"/>
        <v>379.51642706892738</v>
      </c>
      <c r="U135" s="56">
        <f t="shared" ca="1" si="105"/>
        <v>-4.32962909510759E-3</v>
      </c>
      <c r="V135" s="55">
        <f t="shared" ca="1" si="121"/>
        <v>5236.5676606970592</v>
      </c>
      <c r="W135" s="55">
        <f t="shared" ca="1" si="106"/>
        <v>0</v>
      </c>
      <c r="X135" s="55">
        <f ca="1">V135-MAX(V135:$V$258)</f>
        <v>-95.808831220148022</v>
      </c>
      <c r="Y135" s="56">
        <f ca="1">(V135-MAX(V135:$V$258))/MAX(V135:$V$258)</f>
        <v>-1.7967379341157667E-2</v>
      </c>
      <c r="Z135" s="56"/>
      <c r="AA135" s="17"/>
      <c r="AB135" s="55">
        <f ca="1">E135*(2/($AB$3+1))+IF(AB136=0,AVERAGE(E136:OFFSET(E136,$AB$3-1,0))*(1-(2/($AB$3+1))),AB136*(1-(2/($AB$3+1))))</f>
        <v>13.713388402440199</v>
      </c>
      <c r="AC135" s="59">
        <f ca="1">E135*(2/($AC$3+1))+IF(AC136=0,AVERAGE(E136:OFFSET(E136,$AC$3-1,0))*(1-(2/($AC$3+1))),AC136*(1-(2/($AC$3+1))))</f>
        <v>13.322199252139072</v>
      </c>
      <c r="AE135" s="58">
        <f t="shared" ca="1" si="122"/>
        <v>0</v>
      </c>
      <c r="AF135" s="58">
        <f t="shared" ca="1" si="107"/>
        <v>0</v>
      </c>
      <c r="AG135" s="58">
        <f t="shared" ca="1" si="108"/>
        <v>1</v>
      </c>
      <c r="AH135" s="58">
        <f t="shared" ca="1" si="109"/>
        <v>6</v>
      </c>
      <c r="AJ135" s="56">
        <f t="shared" ca="1" si="110"/>
        <v>0</v>
      </c>
      <c r="AK135" s="55">
        <f t="shared" ca="1" si="111"/>
        <v>0</v>
      </c>
      <c r="AL135" s="55">
        <f t="shared" ca="1" si="112"/>
        <v>392.47206472226856</v>
      </c>
      <c r="AM135" s="56">
        <f t="shared" ca="1" si="113"/>
        <v>-4.32962909510759E-3</v>
      </c>
      <c r="AN135" s="55">
        <f t="shared" ca="1" si="114"/>
        <v>5415.3295490378605</v>
      </c>
      <c r="AO135" s="55">
        <f t="shared" ca="1" si="115"/>
        <v>0</v>
      </c>
      <c r="AP135" s="55">
        <f ca="1">AN135-MAX(AN135:$AN$258)</f>
        <v>-70.371414592848851</v>
      </c>
      <c r="AQ135" s="56">
        <f ca="1">(AN135-MAX(AN135:$AN$258))/MAX(AN135:$AN$258)</f>
        <v>-1.2828153605054248E-2</v>
      </c>
      <c r="AS135" s="55">
        <f t="shared" si="123"/>
        <v>-6.0000000000000497E-2</v>
      </c>
      <c r="AT135" s="55">
        <f t="shared" si="124"/>
        <v>0</v>
      </c>
      <c r="AU135" s="55">
        <f t="shared" si="125"/>
        <v>6.0000000000000497E-2</v>
      </c>
      <c r="AV135" s="55">
        <f ca="1">IF(AV136=0,AVERAGE(AT135:OFFSET(AT135,$AY$3-1,0)),(AV136*($AY$3-1)+AT135)/$AY$3)</f>
        <v>8.0967167034650372E-2</v>
      </c>
      <c r="AW135" s="55">
        <f ca="1">IF(AW136=0,AVERAGE(AU135:OFFSET(AU135,$AY$3-1,0)),(AW136*($AY$3-1)+AU135)/$AY$3)</f>
        <v>4.4986839849597039E-2</v>
      </c>
      <c r="AX135" s="55">
        <f t="shared" ca="1" si="126"/>
        <v>1.7997967251166147</v>
      </c>
      <c r="AY135" s="55">
        <f t="shared" ca="1" si="127"/>
        <v>64.28312130558875</v>
      </c>
      <c r="BA135" s="58">
        <f t="shared" ca="1" si="128"/>
        <v>0</v>
      </c>
      <c r="BB135" s="58">
        <f t="shared" ca="1" si="129"/>
        <v>0</v>
      </c>
      <c r="BC135" s="58">
        <f t="shared" ref="BC135:BC198" ca="1" si="138">IF(BC136-BB135&lt;0,0,BA135+BC136-BB135)</f>
        <v>1</v>
      </c>
      <c r="BD135" s="58">
        <f t="shared" ca="1" si="116"/>
        <v>6</v>
      </c>
      <c r="BF135" s="56">
        <f t="shared" ca="1" si="117"/>
        <v>0</v>
      </c>
      <c r="BG135" s="75">
        <f t="shared" ca="1" si="118"/>
        <v>0</v>
      </c>
      <c r="BH135" s="55">
        <f t="shared" ca="1" si="119"/>
        <v>392.47206472226856</v>
      </c>
      <c r="BI135" s="56">
        <f t="shared" ca="1" si="130"/>
        <v>-4.32962909510759E-3</v>
      </c>
      <c r="BJ135" s="55">
        <f t="shared" ref="BJ135:BJ198" ca="1" si="139">BJ136*(1+BI135)</f>
        <v>5415.3295490378605</v>
      </c>
      <c r="BK135" s="76">
        <f t="shared" ca="1" si="131"/>
        <v>0</v>
      </c>
      <c r="BL135" s="55">
        <f ca="1">BJ135-MAX(BJ135:$BJ$258)</f>
        <v>-70.371414592848851</v>
      </c>
      <c r="BM135" s="56">
        <f ca="1">(BJ135-MAX(BJ135:$BJ$258))/MAX(BJ135:$BJ$258)</f>
        <v>-1.2828153605054248E-2</v>
      </c>
      <c r="BN135" s="17"/>
      <c r="BO135" s="55">
        <f t="shared" ca="1" si="132"/>
        <v>5.7966569544548374</v>
      </c>
      <c r="BQ135" s="58">
        <f t="shared" ca="1" si="133"/>
        <v>0</v>
      </c>
      <c r="BR135" s="58">
        <f t="shared" ca="1" si="134"/>
        <v>0</v>
      </c>
      <c r="BS135" s="58">
        <f t="shared" ref="BS135:BS198" ca="1" si="140">IF(BS136-BR135&lt;0,0,BQ135+BS136-BR135)</f>
        <v>1</v>
      </c>
      <c r="BT135" s="58">
        <f t="shared" ca="1" si="120"/>
        <v>6</v>
      </c>
      <c r="BV135" s="56">
        <f t="shared" ca="1" si="135"/>
        <v>0</v>
      </c>
      <c r="BW135" s="76">
        <f t="shared" ca="1" si="136"/>
        <v>0</v>
      </c>
      <c r="BX135" s="55">
        <f t="shared" ref="BX135:BX198" ca="1" si="141">IF(BQ135+BS135=2,BZ135/($E135*$F$3),IF(BQ135+BS135=1,BX136,0))</f>
        <v>392.12179960426562</v>
      </c>
      <c r="BY135" s="56">
        <f t="shared" ca="1" si="137"/>
        <v>-4.32962909510759E-3</v>
      </c>
      <c r="BZ135" s="55">
        <f t="shared" ca="1" si="95"/>
        <v>5410.4965909396569</v>
      </c>
      <c r="CA135" s="76">
        <f t="shared" ca="1" si="96"/>
        <v>0</v>
      </c>
      <c r="CB135" s="55">
        <f ca="1">BZ135-MAX($BZ135:BZ$258)</f>
        <v>-23.527307976256452</v>
      </c>
      <c r="CC135" s="56">
        <f ca="1">(BZ135-MAX($BZ135:BZ$258))/MAX($BZ135:BZ$258)</f>
        <v>-4.3296290951076134E-3</v>
      </c>
    </row>
    <row r="136" spans="1:81" s="58" customFormat="1" x14ac:dyDescent="0.25">
      <c r="A136" s="54">
        <v>44419</v>
      </c>
      <c r="B136" s="55">
        <v>13.784000000000001</v>
      </c>
      <c r="C136" s="55">
        <v>13.872</v>
      </c>
      <c r="D136" s="55">
        <v>13.704000000000001</v>
      </c>
      <c r="E136" s="55">
        <v>13.858000000000001</v>
      </c>
      <c r="F136" s="56">
        <f t="shared" si="97"/>
        <v>8.8817705299941707E-3</v>
      </c>
      <c r="G136" s="57"/>
      <c r="H136" s="56"/>
      <c r="I136" s="17"/>
      <c r="J136" s="55">
        <f ca="1">AVERAGE(E136:OFFSET(E136,$J$3-1,0))</f>
        <v>13.677199999999999</v>
      </c>
      <c r="K136" s="55">
        <f ca="1">AVERAGE(E136:OFFSET(E136,$K$3-1,0))</f>
        <v>13.145733333333329</v>
      </c>
      <c r="M136" s="58">
        <f t="shared" ca="1" si="98"/>
        <v>0</v>
      </c>
      <c r="N136" s="58">
        <f t="shared" ca="1" si="99"/>
        <v>0</v>
      </c>
      <c r="O136" s="58">
        <f t="shared" ca="1" si="100"/>
        <v>1</v>
      </c>
      <c r="P136" s="58">
        <f t="shared" ca="1" si="101"/>
        <v>5</v>
      </c>
      <c r="R136" s="56">
        <f t="shared" ca="1" si="102"/>
        <v>0</v>
      </c>
      <c r="S136" s="55">
        <f t="shared" ca="1" si="103"/>
        <v>0</v>
      </c>
      <c r="T136" s="55">
        <f t="shared" ca="1" si="104"/>
        <v>379.51642706892738</v>
      </c>
      <c r="U136" s="56">
        <f t="shared" ca="1" si="105"/>
        <v>8.8817705299941707E-3</v>
      </c>
      <c r="V136" s="55">
        <f t="shared" ca="1" si="121"/>
        <v>5259.3386463211955</v>
      </c>
      <c r="W136" s="55">
        <f t="shared" ca="1" si="106"/>
        <v>0</v>
      </c>
      <c r="X136" s="55">
        <f ca="1">V136-MAX(V136:$V$258)</f>
        <v>-73.037845596011721</v>
      </c>
      <c r="Y136" s="56">
        <f ca="1">(V136-MAX(V136:$V$258))/MAX(V136:$V$258)</f>
        <v>-1.3697053406998205E-2</v>
      </c>
      <c r="Z136" s="56"/>
      <c r="AA136" s="17"/>
      <c r="AB136" s="55">
        <f ca="1">E136*(2/($AB$3+1))+IF(AB137=0,AVERAGE(E137:OFFSET(E137,$AB$3-1,0))*(1-(2/($AB$3+1))),AB137*(1-(2/($AB$3+1))))</f>
        <v>13.671082603660297</v>
      </c>
      <c r="AC136" s="59">
        <f ca="1">E136*(2/($AC$3+1))+IF(AC137=0,AVERAGE(E137:OFFSET(E137,$AC$3-1,0))*(1-(2/($AC$3+1))),AC137*(1-(2/($AC$3+1))))</f>
        <v>13.289385407459006</v>
      </c>
      <c r="AE136" s="58">
        <f t="shared" ca="1" si="122"/>
        <v>0</v>
      </c>
      <c r="AF136" s="58">
        <f t="shared" ca="1" si="107"/>
        <v>0</v>
      </c>
      <c r="AG136" s="58">
        <f t="shared" ca="1" si="108"/>
        <v>1</v>
      </c>
      <c r="AH136" s="58">
        <f t="shared" ca="1" si="109"/>
        <v>5</v>
      </c>
      <c r="AJ136" s="56">
        <f t="shared" ca="1" si="110"/>
        <v>0</v>
      </c>
      <c r="AK136" s="55">
        <f t="shared" ca="1" si="111"/>
        <v>0</v>
      </c>
      <c r="AL136" s="55">
        <f t="shared" ca="1" si="112"/>
        <v>392.47206472226856</v>
      </c>
      <c r="AM136" s="56">
        <f t="shared" ca="1" si="113"/>
        <v>8.8817705299941707E-3</v>
      </c>
      <c r="AN136" s="55">
        <f t="shared" ca="1" si="114"/>
        <v>5438.8778729211972</v>
      </c>
      <c r="AO136" s="55">
        <f t="shared" ca="1" si="115"/>
        <v>0</v>
      </c>
      <c r="AP136" s="55">
        <f ca="1">AN136-MAX(AN136:$AN$258)</f>
        <v>-46.823090709512144</v>
      </c>
      <c r="AQ136" s="56">
        <f ca="1">(AN136-MAX(AN136:$AN$258))/MAX(AN136:$AN$258)</f>
        <v>-8.5354799723757271E-3</v>
      </c>
      <c r="AS136" s="55">
        <f t="shared" si="123"/>
        <v>0.12199999999999989</v>
      </c>
      <c r="AT136" s="55">
        <f t="shared" si="124"/>
        <v>0.12199999999999989</v>
      </c>
      <c r="AU136" s="55">
        <f t="shared" si="125"/>
        <v>0</v>
      </c>
      <c r="AV136" s="55">
        <f ca="1">IF(AV137=0,AVERAGE(AT136:OFFSET(AT136,$AY$3-1,0)),(AV137*($AY$3-1)+AT136)/$AY$3)</f>
        <v>8.7195410652700409E-2</v>
      </c>
      <c r="AW136" s="55">
        <f ca="1">IF(AW137=0,AVERAGE(AU136:OFFSET(AU136,$AY$3-1,0)),(AW137*($AY$3-1)+AU136)/$AY$3)</f>
        <v>4.3831981376489075E-2</v>
      </c>
      <c r="AX136" s="55">
        <f t="shared" ca="1" si="126"/>
        <v>1.9893102687680675</v>
      </c>
      <c r="AY136" s="55">
        <f t="shared" ca="1" si="127"/>
        <v>66.54746713822675</v>
      </c>
      <c r="BA136" s="58">
        <f t="shared" ca="1" si="128"/>
        <v>0</v>
      </c>
      <c r="BB136" s="58">
        <f t="shared" ca="1" si="129"/>
        <v>0</v>
      </c>
      <c r="BC136" s="58">
        <f t="shared" ca="1" si="138"/>
        <v>1</v>
      </c>
      <c r="BD136" s="58">
        <f t="shared" ca="1" si="116"/>
        <v>5</v>
      </c>
      <c r="BF136" s="56">
        <f t="shared" ca="1" si="117"/>
        <v>0</v>
      </c>
      <c r="BG136" s="75">
        <f t="shared" ca="1" si="118"/>
        <v>0</v>
      </c>
      <c r="BH136" s="55">
        <f t="shared" ca="1" si="119"/>
        <v>392.47206472226856</v>
      </c>
      <c r="BI136" s="56">
        <f t="shared" ca="1" si="130"/>
        <v>8.8817705299941707E-3</v>
      </c>
      <c r="BJ136" s="55">
        <f t="shared" ca="1" si="139"/>
        <v>5438.8778729211972</v>
      </c>
      <c r="BK136" s="76">
        <f t="shared" ca="1" si="131"/>
        <v>0</v>
      </c>
      <c r="BL136" s="55">
        <f ca="1">BJ136-MAX(BJ136:$BJ$258)</f>
        <v>-46.823090709512144</v>
      </c>
      <c r="BM136" s="56">
        <f ca="1">(BJ136-MAX(BJ136:$BJ$258))/MAX(BJ136:$BJ$258)</f>
        <v>-8.5354799723757271E-3</v>
      </c>
      <c r="BN136" s="17"/>
      <c r="BO136" s="55">
        <f t="shared" ca="1" si="132"/>
        <v>5.6733262162574238</v>
      </c>
      <c r="BQ136" s="58">
        <f t="shared" ca="1" si="133"/>
        <v>0</v>
      </c>
      <c r="BR136" s="58">
        <f t="shared" ca="1" si="134"/>
        <v>0</v>
      </c>
      <c r="BS136" s="58">
        <f t="shared" ca="1" si="140"/>
        <v>1</v>
      </c>
      <c r="BT136" s="58">
        <f t="shared" ca="1" si="120"/>
        <v>5</v>
      </c>
      <c r="BV136" s="56">
        <f t="shared" ca="1" si="135"/>
        <v>0</v>
      </c>
      <c r="BW136" s="76">
        <f t="shared" ca="1" si="136"/>
        <v>0</v>
      </c>
      <c r="BX136" s="55">
        <f t="shared" ca="1" si="141"/>
        <v>392.12179960426562</v>
      </c>
      <c r="BY136" s="56">
        <f t="shared" ca="1" si="137"/>
        <v>8.8817705299941707E-3</v>
      </c>
      <c r="BZ136" s="55">
        <f t="shared" ca="1" si="95"/>
        <v>5434.0238989159134</v>
      </c>
      <c r="CA136" s="76">
        <f t="shared" ca="1" si="96"/>
        <v>0</v>
      </c>
      <c r="CB136" s="55">
        <f ca="1">BZ136-MAX($BZ136:BZ$258)</f>
        <v>0</v>
      </c>
      <c r="CC136" s="56">
        <f ca="1">(BZ136-MAX($BZ136:BZ$258))/MAX($BZ136:BZ$258)</f>
        <v>0</v>
      </c>
    </row>
    <row r="137" spans="1:81" s="58" customFormat="1" x14ac:dyDescent="0.25">
      <c r="A137" s="54">
        <v>44418</v>
      </c>
      <c r="B137" s="55">
        <v>13.65</v>
      </c>
      <c r="C137" s="55">
        <v>13.736000000000001</v>
      </c>
      <c r="D137" s="55">
        <v>13.61</v>
      </c>
      <c r="E137" s="55">
        <v>13.736000000000001</v>
      </c>
      <c r="F137" s="56">
        <f t="shared" si="97"/>
        <v>1.3121446274968473E-3</v>
      </c>
      <c r="G137" s="57"/>
      <c r="H137" s="56"/>
      <c r="I137" s="17"/>
      <c r="J137" s="55">
        <f ca="1">AVERAGE(E137:OFFSET(E137,$J$3-1,0))</f>
        <v>13.568000000000001</v>
      </c>
      <c r="K137" s="55">
        <f ca="1">AVERAGE(E137:OFFSET(E137,$K$3-1,0))</f>
        <v>13.127133333333328</v>
      </c>
      <c r="M137" s="58">
        <f t="shared" ca="1" si="98"/>
        <v>0</v>
      </c>
      <c r="N137" s="58">
        <f t="shared" ca="1" si="99"/>
        <v>0</v>
      </c>
      <c r="O137" s="58">
        <f t="shared" ca="1" si="100"/>
        <v>1</v>
      </c>
      <c r="P137" s="58">
        <f t="shared" ca="1" si="101"/>
        <v>4</v>
      </c>
      <c r="R137" s="56">
        <f t="shared" ca="1" si="102"/>
        <v>0</v>
      </c>
      <c r="S137" s="55">
        <f t="shared" ca="1" si="103"/>
        <v>0</v>
      </c>
      <c r="T137" s="55">
        <f t="shared" ca="1" si="104"/>
        <v>379.51642706892738</v>
      </c>
      <c r="U137" s="56">
        <f t="shared" ca="1" si="105"/>
        <v>1.3121446274968473E-3</v>
      </c>
      <c r="V137" s="55">
        <f t="shared" ca="1" si="121"/>
        <v>5213.0376422187865</v>
      </c>
      <c r="W137" s="55">
        <f t="shared" ca="1" si="106"/>
        <v>0</v>
      </c>
      <c r="X137" s="55">
        <f ca="1">V137-MAX(V137:$V$258)</f>
        <v>-119.33884969842074</v>
      </c>
      <c r="Y137" s="56">
        <f ca="1">(V137-MAX(V137:$V$258))/MAX(V137:$V$258)</f>
        <v>-2.2380049473122172E-2</v>
      </c>
      <c r="Z137" s="56"/>
      <c r="AA137" s="17"/>
      <c r="AB137" s="55">
        <f ca="1">E137*(2/($AB$3+1))+IF(AB138=0,AVERAGE(E138:OFFSET(E138,$AB$3-1,0))*(1-(2/($AB$3+1))),AB138*(1-(2/($AB$3+1))))</f>
        <v>13.577623905490444</v>
      </c>
      <c r="AC137" s="59">
        <f ca="1">E137*(2/($AC$3+1))+IF(AC138=0,AVERAGE(E138:OFFSET(E138,$AC$3-1,0))*(1-(2/($AC$3+1))),AC138*(1-(2/($AC$3+1))))</f>
        <v>13.250170607973418</v>
      </c>
      <c r="AE137" s="58">
        <f t="shared" ca="1" si="122"/>
        <v>0</v>
      </c>
      <c r="AF137" s="58">
        <f t="shared" ca="1" si="107"/>
        <v>0</v>
      </c>
      <c r="AG137" s="58">
        <f t="shared" ca="1" si="108"/>
        <v>1</v>
      </c>
      <c r="AH137" s="58">
        <f t="shared" ca="1" si="109"/>
        <v>4</v>
      </c>
      <c r="AJ137" s="56">
        <f t="shared" ca="1" si="110"/>
        <v>0</v>
      </c>
      <c r="AK137" s="55">
        <f t="shared" ca="1" si="111"/>
        <v>0</v>
      </c>
      <c r="AL137" s="55">
        <f t="shared" ca="1" si="112"/>
        <v>392.47206472226856</v>
      </c>
      <c r="AM137" s="56">
        <f t="shared" ca="1" si="113"/>
        <v>1.3121446274968473E-3</v>
      </c>
      <c r="AN137" s="55">
        <f t="shared" ca="1" si="114"/>
        <v>5390.9962810250809</v>
      </c>
      <c r="AO137" s="55">
        <f t="shared" ca="1" si="115"/>
        <v>0</v>
      </c>
      <c r="AP137" s="55">
        <f ca="1">AN137-MAX(AN137:$AN$258)</f>
        <v>-94.704682605628477</v>
      </c>
      <c r="AQ137" s="56">
        <f ca="1">(AN137-MAX(AN137:$AN$258))/MAX(AN137:$AN$258)</f>
        <v>-1.7263916358821758E-2</v>
      </c>
      <c r="AS137" s="55">
        <f t="shared" si="123"/>
        <v>1.8000000000000682E-2</v>
      </c>
      <c r="AT137" s="55">
        <f t="shared" si="124"/>
        <v>1.8000000000000682E-2</v>
      </c>
      <c r="AU137" s="55">
        <f t="shared" si="125"/>
        <v>0</v>
      </c>
      <c r="AV137" s="55">
        <f ca="1">IF(AV138=0,AVERAGE(AT137:OFFSET(AT137,$AY$3-1,0)),(AV138*($AY$3-1)+AT137)/$AY$3)</f>
        <v>8.4518134549061985E-2</v>
      </c>
      <c r="AW137" s="55">
        <f ca="1">IF(AW138=0,AVERAGE(AU137:OFFSET(AU137,$AY$3-1,0)),(AW138*($AY$3-1)+AU137)/$AY$3)</f>
        <v>4.7203672251603615E-2</v>
      </c>
      <c r="AX137" s="55">
        <f t="shared" ca="1" si="126"/>
        <v>1.7904991395280843</v>
      </c>
      <c r="AY137" s="55">
        <f t="shared" ca="1" si="127"/>
        <v>64.16411724215348</v>
      </c>
      <c r="BA137" s="58">
        <f t="shared" ca="1" si="128"/>
        <v>0</v>
      </c>
      <c r="BB137" s="58">
        <f t="shared" ca="1" si="129"/>
        <v>0</v>
      </c>
      <c r="BC137" s="58">
        <f t="shared" ca="1" si="138"/>
        <v>1</v>
      </c>
      <c r="BD137" s="58">
        <f t="shared" ca="1" si="116"/>
        <v>4</v>
      </c>
      <c r="BF137" s="56">
        <f t="shared" ca="1" si="117"/>
        <v>0</v>
      </c>
      <c r="BG137" s="75">
        <f t="shared" ca="1" si="118"/>
        <v>0</v>
      </c>
      <c r="BH137" s="55">
        <f t="shared" ca="1" si="119"/>
        <v>392.47206472226856</v>
      </c>
      <c r="BI137" s="56">
        <f t="shared" ca="1" si="130"/>
        <v>1.3121446274968473E-3</v>
      </c>
      <c r="BJ137" s="55">
        <f t="shared" ca="1" si="139"/>
        <v>5390.9962810250809</v>
      </c>
      <c r="BK137" s="76">
        <f t="shared" ca="1" si="131"/>
        <v>0</v>
      </c>
      <c r="BL137" s="55">
        <f ca="1">BJ137-MAX(BJ137:$BJ$258)</f>
        <v>-94.704682605628477</v>
      </c>
      <c r="BM137" s="56">
        <f ca="1">(BJ137-MAX(BJ137:$BJ$258))/MAX(BJ137:$BJ$258)</f>
        <v>-1.7263916358821758E-2</v>
      </c>
      <c r="BN137" s="17"/>
      <c r="BO137" s="55">
        <f t="shared" ca="1" si="132"/>
        <v>6.4641140908386463</v>
      </c>
      <c r="BQ137" s="58">
        <f t="shared" ca="1" si="133"/>
        <v>0</v>
      </c>
      <c r="BR137" s="58">
        <f t="shared" ca="1" si="134"/>
        <v>0</v>
      </c>
      <c r="BS137" s="58">
        <f t="shared" ca="1" si="140"/>
        <v>1</v>
      </c>
      <c r="BT137" s="58">
        <f t="shared" ca="1" si="120"/>
        <v>4</v>
      </c>
      <c r="BV137" s="56">
        <f t="shared" ca="1" si="135"/>
        <v>0</v>
      </c>
      <c r="BW137" s="76">
        <f t="shared" ca="1" si="136"/>
        <v>0</v>
      </c>
      <c r="BX137" s="55">
        <f t="shared" ca="1" si="141"/>
        <v>392.12179960426562</v>
      </c>
      <c r="BY137" s="56">
        <f t="shared" ca="1" si="137"/>
        <v>1.3121446274968473E-3</v>
      </c>
      <c r="BZ137" s="55">
        <f t="shared" ca="1" si="95"/>
        <v>5386.1850393641926</v>
      </c>
      <c r="CA137" s="76">
        <f t="shared" ca="1" si="96"/>
        <v>0</v>
      </c>
      <c r="CB137" s="55">
        <f ca="1">BZ137-MAX($BZ137:BZ$258)</f>
        <v>0</v>
      </c>
      <c r="CC137" s="56">
        <f ca="1">(BZ137-MAX($BZ137:BZ$258))/MAX($BZ137:BZ$258)</f>
        <v>0</v>
      </c>
    </row>
    <row r="138" spans="1:81" s="58" customFormat="1" x14ac:dyDescent="0.25">
      <c r="A138" s="54">
        <v>44417</v>
      </c>
      <c r="B138" s="55">
        <v>13.682</v>
      </c>
      <c r="C138" s="55">
        <v>13.73</v>
      </c>
      <c r="D138" s="55">
        <v>13.582000000000001</v>
      </c>
      <c r="E138" s="55">
        <v>13.718</v>
      </c>
      <c r="F138" s="56">
        <f t="shared" si="97"/>
        <v>3.6581796897863228E-3</v>
      </c>
      <c r="G138" s="57"/>
      <c r="H138" s="56"/>
      <c r="I138" s="17"/>
      <c r="J138" s="55">
        <f ca="1">AVERAGE(E138:OFFSET(E138,$J$3-1,0))</f>
        <v>13.4596</v>
      </c>
      <c r="K138" s="55">
        <f ca="1">AVERAGE(E138:OFFSET(E138,$K$3-1,0))</f>
        <v>13.117066666666663</v>
      </c>
      <c r="M138" s="58">
        <f t="shared" ca="1" si="98"/>
        <v>0</v>
      </c>
      <c r="N138" s="58">
        <f t="shared" ca="1" si="99"/>
        <v>0</v>
      </c>
      <c r="O138" s="58">
        <f t="shared" ca="1" si="100"/>
        <v>1</v>
      </c>
      <c r="P138" s="58">
        <f t="shared" ca="1" si="101"/>
        <v>3</v>
      </c>
      <c r="R138" s="56">
        <f t="shared" ca="1" si="102"/>
        <v>0</v>
      </c>
      <c r="S138" s="55">
        <f t="shared" ca="1" si="103"/>
        <v>0</v>
      </c>
      <c r="T138" s="55">
        <f t="shared" ca="1" si="104"/>
        <v>379.51642706892738</v>
      </c>
      <c r="U138" s="56">
        <f t="shared" ca="1" si="105"/>
        <v>3.6581796897863228E-3</v>
      </c>
      <c r="V138" s="55">
        <f t="shared" ca="1" si="121"/>
        <v>5206.206346531545</v>
      </c>
      <c r="W138" s="55">
        <f t="shared" ca="1" si="106"/>
        <v>0</v>
      </c>
      <c r="X138" s="55">
        <f ca="1">V138-MAX(V138:$V$258)</f>
        <v>-126.17014538566218</v>
      </c>
      <c r="Y138" s="56">
        <f ca="1">(V138-MAX(V138:$V$258))/MAX(V138:$V$258)</f>
        <v>-2.3661147253370114E-2</v>
      </c>
      <c r="Z138" s="56"/>
      <c r="AA138" s="17"/>
      <c r="AB138" s="55">
        <f ca="1">E138*(2/($AB$3+1))+IF(AB139=0,AVERAGE(E139:OFFSET(E139,$AB$3-1,0))*(1-(2/($AB$3+1))),AB139*(1-(2/($AB$3+1))))</f>
        <v>13.498435858235664</v>
      </c>
      <c r="AC138" s="59">
        <f ca="1">E138*(2/($AC$3+1))+IF(AC139=0,AVERAGE(E139:OFFSET(E139,$AC$3-1,0))*(1-(2/($AC$3+1))),AC139*(1-(2/($AC$3+1))))</f>
        <v>13.216665132661239</v>
      </c>
      <c r="AE138" s="58">
        <f t="shared" ca="1" si="122"/>
        <v>0</v>
      </c>
      <c r="AF138" s="58">
        <f t="shared" ca="1" si="107"/>
        <v>0</v>
      </c>
      <c r="AG138" s="58">
        <f t="shared" ca="1" si="108"/>
        <v>1</v>
      </c>
      <c r="AH138" s="58">
        <f t="shared" ca="1" si="109"/>
        <v>3</v>
      </c>
      <c r="AJ138" s="56">
        <f t="shared" ca="1" si="110"/>
        <v>0</v>
      </c>
      <c r="AK138" s="55">
        <f t="shared" ca="1" si="111"/>
        <v>0</v>
      </c>
      <c r="AL138" s="55">
        <f t="shared" ca="1" si="112"/>
        <v>392.47206472226856</v>
      </c>
      <c r="AM138" s="56">
        <f t="shared" ca="1" si="113"/>
        <v>3.6581796897863228E-3</v>
      </c>
      <c r="AN138" s="55">
        <f t="shared" ca="1" si="114"/>
        <v>5383.9317838600791</v>
      </c>
      <c r="AO138" s="55">
        <f t="shared" ca="1" si="115"/>
        <v>0</v>
      </c>
      <c r="AP138" s="55">
        <f ca="1">AN138-MAX(AN138:$AN$258)</f>
        <v>-101.76917977063022</v>
      </c>
      <c r="AQ138" s="56">
        <f ca="1">(AN138-MAX(AN138:$AN$258))/MAX(AN138:$AN$258)</f>
        <v>-1.8551718448625448E-2</v>
      </c>
      <c r="AS138" s="55">
        <f t="shared" si="123"/>
        <v>5.0000000000000711E-2</v>
      </c>
      <c r="AT138" s="55">
        <f t="shared" si="124"/>
        <v>5.0000000000000711E-2</v>
      </c>
      <c r="AU138" s="55">
        <f t="shared" si="125"/>
        <v>0</v>
      </c>
      <c r="AV138" s="55">
        <f ca="1">IF(AV139=0,AVERAGE(AT138:OFFSET(AT138,$AY$3-1,0)),(AV139*($AY$3-1)+AT138)/$AY$3)</f>
        <v>8.9634914129759005E-2</v>
      </c>
      <c r="AW138" s="55">
        <f ca="1">IF(AW139=0,AVERAGE(AU138:OFFSET(AU138,$AY$3-1,0)),(AW139*($AY$3-1)+AU138)/$AY$3)</f>
        <v>5.0834723963265431E-2</v>
      </c>
      <c r="AX138" s="55">
        <f t="shared" ca="1" si="126"/>
        <v>1.7632615492223713</v>
      </c>
      <c r="AY138" s="55">
        <f t="shared" ca="1" si="127"/>
        <v>63.810881373809259</v>
      </c>
      <c r="BA138" s="58">
        <f ca="1">IF(AND(AND(AB139&lt;AC139,AB138&gt;AC138),AND(AY138&gt;$BB$3,AY138&lt;$BC$3),BJ138&lt;&gt;0),1,0)</f>
        <v>0</v>
      </c>
      <c r="BB138" s="58">
        <f t="shared" ca="1" si="129"/>
        <v>0</v>
      </c>
      <c r="BC138" s="58">
        <f t="shared" ca="1" si="138"/>
        <v>1</v>
      </c>
      <c r="BD138" s="58">
        <f t="shared" ca="1" si="116"/>
        <v>3</v>
      </c>
      <c r="BF138" s="56">
        <f t="shared" ca="1" si="117"/>
        <v>0</v>
      </c>
      <c r="BG138" s="75">
        <f t="shared" ca="1" si="118"/>
        <v>0</v>
      </c>
      <c r="BH138" s="55">
        <f t="shared" ca="1" si="119"/>
        <v>392.47206472226856</v>
      </c>
      <c r="BI138" s="56">
        <f t="shared" ca="1" si="130"/>
        <v>3.6581796897863228E-3</v>
      </c>
      <c r="BJ138" s="55">
        <f t="shared" ca="1" si="139"/>
        <v>5383.9317838600791</v>
      </c>
      <c r="BK138" s="76">
        <f t="shared" ca="1" si="131"/>
        <v>0</v>
      </c>
      <c r="BL138" s="55">
        <f ca="1">BJ138-MAX(BJ138:$BJ$258)</f>
        <v>-101.76917977063022</v>
      </c>
      <c r="BM138" s="56">
        <f ca="1">(BJ138-MAX(BJ138:$BJ$258))/MAX(BJ138:$BJ$258)</f>
        <v>-1.8551718448625448E-2</v>
      </c>
      <c r="BN138" s="17"/>
      <c r="BO138" s="55">
        <f t="shared" ca="1" si="132"/>
        <v>7.5246903903433138</v>
      </c>
      <c r="BQ138" s="58">
        <f t="shared" ca="1" si="133"/>
        <v>0</v>
      </c>
      <c r="BR138" s="58">
        <f t="shared" ca="1" si="134"/>
        <v>0</v>
      </c>
      <c r="BS138" s="58">
        <f t="shared" ca="1" si="140"/>
        <v>1</v>
      </c>
      <c r="BT138" s="58">
        <f t="shared" ca="1" si="120"/>
        <v>3</v>
      </c>
      <c r="BV138" s="56">
        <f t="shared" ca="1" si="135"/>
        <v>0</v>
      </c>
      <c r="BW138" s="76">
        <f t="shared" ca="1" si="136"/>
        <v>0</v>
      </c>
      <c r="BX138" s="55">
        <f t="shared" ca="1" si="141"/>
        <v>392.12179960426562</v>
      </c>
      <c r="BY138" s="56">
        <f t="shared" ca="1" si="137"/>
        <v>3.6581796897863228E-3</v>
      </c>
      <c r="BZ138" s="55">
        <f t="shared" ca="1" si="95"/>
        <v>5379.126846971315</v>
      </c>
      <c r="CA138" s="76">
        <f t="shared" ca="1" si="96"/>
        <v>0</v>
      </c>
      <c r="CB138" s="55">
        <f ca="1">BZ138-MAX($BZ138:BZ$258)</f>
        <v>0</v>
      </c>
      <c r="CC138" s="56">
        <f ca="1">(BZ138-MAX($BZ138:BZ$258))/MAX($BZ138:BZ$258)</f>
        <v>0</v>
      </c>
    </row>
    <row r="139" spans="1:81" s="58" customFormat="1" x14ac:dyDescent="0.25">
      <c r="A139" s="54">
        <v>44414</v>
      </c>
      <c r="B139" s="55">
        <v>13.35</v>
      </c>
      <c r="C139" s="55">
        <v>13.678000000000001</v>
      </c>
      <c r="D139" s="55">
        <v>13.342000000000001</v>
      </c>
      <c r="E139" s="55">
        <v>13.667999999999999</v>
      </c>
      <c r="F139" s="56">
        <f t="shared" si="97"/>
        <v>1.9543487990451913E-2</v>
      </c>
      <c r="G139" s="57"/>
      <c r="H139" s="56"/>
      <c r="I139" s="17"/>
      <c r="J139" s="55">
        <f ca="1">AVERAGE(E139:OFFSET(E139,$J$3-1,0))</f>
        <v>13.3276</v>
      </c>
      <c r="K139" s="55">
        <f ca="1">AVERAGE(E139:OFFSET(E139,$K$3-1,0))</f>
        <v>13.105466666666665</v>
      </c>
      <c r="M139" s="58">
        <f t="shared" ca="1" si="98"/>
        <v>0</v>
      </c>
      <c r="N139" s="58">
        <f t="shared" ca="1" si="99"/>
        <v>0</v>
      </c>
      <c r="O139" s="58">
        <f t="shared" ca="1" si="100"/>
        <v>1</v>
      </c>
      <c r="P139" s="58">
        <f t="shared" ca="1" si="101"/>
        <v>2</v>
      </c>
      <c r="R139" s="56">
        <f t="shared" ca="1" si="102"/>
        <v>0</v>
      </c>
      <c r="S139" s="55">
        <f t="shared" ca="1" si="103"/>
        <v>0</v>
      </c>
      <c r="T139" s="55">
        <f t="shared" ca="1" si="104"/>
        <v>379.51642706892738</v>
      </c>
      <c r="U139" s="56">
        <f t="shared" ca="1" si="105"/>
        <v>1.9543487990451913E-2</v>
      </c>
      <c r="V139" s="55">
        <f t="shared" ca="1" si="121"/>
        <v>5187.230525178099</v>
      </c>
      <c r="W139" s="55">
        <f t="shared" ca="1" si="106"/>
        <v>0</v>
      </c>
      <c r="X139" s="55">
        <f ca="1">V139-MAX(V139:$V$258)</f>
        <v>-145.14596673910819</v>
      </c>
      <c r="Y139" s="56">
        <f ca="1">(V139-MAX(V139:$V$258))/MAX(V139:$V$258)</f>
        <v>-2.7219752198502825E-2</v>
      </c>
      <c r="Z139" s="56"/>
      <c r="AA139" s="17"/>
      <c r="AB139" s="55">
        <f ca="1">E139*(2/($AB$3+1))+IF(AB140=0,AVERAGE(E140:OFFSET(E140,$AB$3-1,0))*(1-(2/($AB$3+1))),AB140*(1-(2/($AB$3+1))))</f>
        <v>13.388653787353494</v>
      </c>
      <c r="AC139" s="59">
        <f ca="1">E139*(2/($AC$3+1))+IF(AC140=0,AVERAGE(E140:OFFSET(E140,$AC$3-1,0))*(1-(2/($AC$3+1))),AC140*(1-(2/($AC$3+1))))</f>
        <v>13.182090314224082</v>
      </c>
      <c r="AE139" s="58">
        <f t="shared" ca="1" si="122"/>
        <v>0</v>
      </c>
      <c r="AF139" s="58">
        <f t="shared" ca="1" si="107"/>
        <v>0</v>
      </c>
      <c r="AG139" s="58">
        <f t="shared" ca="1" si="108"/>
        <v>1</v>
      </c>
      <c r="AH139" s="58">
        <f t="shared" ca="1" si="109"/>
        <v>2</v>
      </c>
      <c r="AJ139" s="56">
        <f t="shared" ca="1" si="110"/>
        <v>0</v>
      </c>
      <c r="AK139" s="55">
        <f t="shared" ca="1" si="111"/>
        <v>0</v>
      </c>
      <c r="AL139" s="55">
        <f t="shared" ca="1" si="112"/>
        <v>392.47206472226856</v>
      </c>
      <c r="AM139" s="56">
        <f t="shared" ca="1" si="113"/>
        <v>1.9543487990451913E-2</v>
      </c>
      <c r="AN139" s="55">
        <f t="shared" ca="1" si="114"/>
        <v>5364.3081806239661</v>
      </c>
      <c r="AO139" s="55">
        <f t="shared" ca="1" si="115"/>
        <v>0</v>
      </c>
      <c r="AP139" s="55">
        <f ca="1">AN139-MAX(AN139:$AN$258)</f>
        <v>-121.39278300674323</v>
      </c>
      <c r="AQ139" s="56">
        <f ca="1">(AN139-MAX(AN139:$AN$258))/MAX(AN139:$AN$258)</f>
        <v>-2.2128946475857381E-2</v>
      </c>
      <c r="AS139" s="55">
        <f t="shared" si="123"/>
        <v>0.26199999999999868</v>
      </c>
      <c r="AT139" s="55">
        <f t="shared" si="124"/>
        <v>0.26199999999999868</v>
      </c>
      <c r="AU139" s="55">
        <f t="shared" si="125"/>
        <v>0</v>
      </c>
      <c r="AV139" s="55">
        <f ca="1">IF(AV140=0,AVERAGE(AT139:OFFSET(AT139,$AY$3-1,0)),(AV140*($AY$3-1)+AT139)/$AY$3)</f>
        <v>9.2683753678201947E-2</v>
      </c>
      <c r="AW139" s="55">
        <f ca="1">IF(AW140=0,AVERAGE(AU139:OFFSET(AU139,$AY$3-1,0)),(AW140*($AY$3-1)+AU139)/$AY$3)</f>
        <v>5.474508734505508E-2</v>
      </c>
      <c r="AX139" s="55">
        <f t="shared" ca="1" si="126"/>
        <v>1.6930058599417639</v>
      </c>
      <c r="AY139" s="55">
        <f t="shared" ca="1" si="127"/>
        <v>62.866772223747596</v>
      </c>
      <c r="BA139" s="58">
        <f t="shared" ca="1" si="128"/>
        <v>0</v>
      </c>
      <c r="BB139" s="58">
        <f t="shared" ca="1" si="129"/>
        <v>0</v>
      </c>
      <c r="BC139" s="58">
        <f t="shared" ca="1" si="138"/>
        <v>1</v>
      </c>
      <c r="BD139" s="58">
        <f t="shared" ca="1" si="116"/>
        <v>2</v>
      </c>
      <c r="BF139" s="56">
        <f t="shared" ca="1" si="117"/>
        <v>0</v>
      </c>
      <c r="BG139" s="75">
        <f t="shared" ca="1" si="118"/>
        <v>0</v>
      </c>
      <c r="BH139" s="55">
        <f t="shared" ca="1" si="119"/>
        <v>392.47206472226856</v>
      </c>
      <c r="BI139" s="56">
        <f t="shared" ca="1" si="130"/>
        <v>1.9543487990451913E-2</v>
      </c>
      <c r="BJ139" s="55">
        <f t="shared" ca="1" si="139"/>
        <v>5364.3081806239661</v>
      </c>
      <c r="BK139" s="76">
        <f t="shared" ca="1" si="131"/>
        <v>0</v>
      </c>
      <c r="BL139" s="55">
        <f ca="1">BJ139-MAX(BJ139:$BJ$258)</f>
        <v>-121.39278300674323</v>
      </c>
      <c r="BM139" s="56">
        <f ca="1">(BJ139-MAX(BJ139:$BJ$258))/MAX(BJ139:$BJ$258)</f>
        <v>-2.2128946475857381E-2</v>
      </c>
      <c r="BN139" s="17"/>
      <c r="BO139" s="55">
        <f t="shared" ca="1" si="132"/>
        <v>6.9650962591954801</v>
      </c>
      <c r="BQ139" s="58">
        <f t="shared" ca="1" si="133"/>
        <v>0</v>
      </c>
      <c r="BR139" s="58">
        <f t="shared" ca="1" si="134"/>
        <v>0</v>
      </c>
      <c r="BS139" s="58">
        <f t="shared" ca="1" si="140"/>
        <v>1</v>
      </c>
      <c r="BT139" s="58">
        <f t="shared" ca="1" si="120"/>
        <v>2</v>
      </c>
      <c r="BV139" s="56">
        <f t="shared" ca="1" si="135"/>
        <v>0</v>
      </c>
      <c r="BW139" s="76">
        <f t="shared" ca="1" si="136"/>
        <v>0</v>
      </c>
      <c r="BX139" s="55">
        <f t="shared" ca="1" si="141"/>
        <v>392.12179960426562</v>
      </c>
      <c r="BY139" s="56">
        <f t="shared" ca="1" si="137"/>
        <v>1.9543487990451913E-2</v>
      </c>
      <c r="BZ139" s="55">
        <f t="shared" ca="1" si="95"/>
        <v>5359.5207569911017</v>
      </c>
      <c r="CA139" s="76">
        <f t="shared" ca="1" si="96"/>
        <v>0</v>
      </c>
      <c r="CB139" s="55">
        <f ca="1">BZ139-MAX($BZ139:BZ$258)</f>
        <v>0</v>
      </c>
      <c r="CC139" s="56">
        <f ca="1">(BZ139-MAX($BZ139:BZ$258))/MAX($BZ139:BZ$258)</f>
        <v>0</v>
      </c>
    </row>
    <row r="140" spans="1:81" s="58" customFormat="1" x14ac:dyDescent="0.25">
      <c r="A140" s="54">
        <v>44413</v>
      </c>
      <c r="B140" s="55">
        <v>13.286</v>
      </c>
      <c r="C140" s="55">
        <v>13.414</v>
      </c>
      <c r="D140" s="55">
        <v>13.222</v>
      </c>
      <c r="E140" s="55">
        <v>13.406000000000001</v>
      </c>
      <c r="F140" s="56">
        <f t="shared" si="97"/>
        <v>7.0612980769231282E-3</v>
      </c>
      <c r="G140" s="57"/>
      <c r="H140" s="56"/>
      <c r="I140" s="17"/>
      <c r="J140" s="55">
        <f ca="1">AVERAGE(E140:OFFSET(E140,$J$3-1,0))</f>
        <v>13.208400000000001</v>
      </c>
      <c r="K140" s="55">
        <f ca="1">AVERAGE(E140:OFFSET(E140,$K$3-1,0))</f>
        <v>13.105266666666664</v>
      </c>
      <c r="M140" s="58">
        <f t="shared" ca="1" si="98"/>
        <v>0</v>
      </c>
      <c r="N140" s="58">
        <f t="shared" ca="1" si="99"/>
        <v>0</v>
      </c>
      <c r="O140" s="58">
        <f t="shared" ca="1" si="100"/>
        <v>1</v>
      </c>
      <c r="P140" s="58">
        <f t="shared" ca="1" si="101"/>
        <v>1</v>
      </c>
      <c r="R140" s="56">
        <f t="shared" ca="1" si="102"/>
        <v>0</v>
      </c>
      <c r="S140" s="55">
        <f t="shared" ca="1" si="103"/>
        <v>0</v>
      </c>
      <c r="T140" s="55">
        <f t="shared" ca="1" si="104"/>
        <v>379.51642706892738</v>
      </c>
      <c r="U140" s="56">
        <f t="shared" ca="1" si="105"/>
        <v>7.0612980769231282E-3</v>
      </c>
      <c r="V140" s="55">
        <f t="shared" ca="1" si="121"/>
        <v>5087.7972212860404</v>
      </c>
      <c r="W140" s="55">
        <f t="shared" ca="1" si="106"/>
        <v>0</v>
      </c>
      <c r="X140" s="55">
        <f ca="1">V140-MAX(V140:$V$258)</f>
        <v>-244.57927063116676</v>
      </c>
      <c r="Y140" s="56">
        <f ca="1">(V140-MAX(V140:$V$258))/MAX(V140:$V$258)</f>
        <v>-4.5866842110998528E-2</v>
      </c>
      <c r="Z140" s="56"/>
      <c r="AA140" s="17"/>
      <c r="AB140" s="55">
        <f ca="1">E140*(2/($AB$3+1))+IF(AB141=0,AVERAGE(E141:OFFSET(E141,$AB$3-1,0))*(1-(2/($AB$3+1))),AB141*(1-(2/($AB$3+1))))</f>
        <v>13.24898068103024</v>
      </c>
      <c r="AC140" s="59">
        <f ca="1">E140*(2/($AC$3+1))+IF(AC141=0,AVERAGE(E141:OFFSET(E141,$AC$3-1,0))*(1-(2/($AC$3+1))),AC141*(1-(2/($AC$3+1))))</f>
        <v>13.148579301411949</v>
      </c>
      <c r="AE140" s="58">
        <f t="shared" ca="1" si="122"/>
        <v>0</v>
      </c>
      <c r="AF140" s="58">
        <f t="shared" ca="1" si="107"/>
        <v>0</v>
      </c>
      <c r="AG140" s="58">
        <f t="shared" ca="1" si="108"/>
        <v>1</v>
      </c>
      <c r="AH140" s="58">
        <f t="shared" ca="1" si="109"/>
        <v>1</v>
      </c>
      <c r="AJ140" s="56">
        <f t="shared" ca="1" si="110"/>
        <v>0</v>
      </c>
      <c r="AK140" s="55">
        <f t="shared" ca="1" si="111"/>
        <v>0</v>
      </c>
      <c r="AL140" s="55">
        <f t="shared" ca="1" si="112"/>
        <v>392.47206472226856</v>
      </c>
      <c r="AM140" s="56">
        <f t="shared" ca="1" si="113"/>
        <v>7.0612980769231282E-3</v>
      </c>
      <c r="AN140" s="55">
        <f t="shared" ca="1" si="114"/>
        <v>5261.4804996667326</v>
      </c>
      <c r="AO140" s="55">
        <f t="shared" ca="1" si="115"/>
        <v>0</v>
      </c>
      <c r="AP140" s="55">
        <f ca="1">AN140-MAX(AN140:$AN$258)</f>
        <v>-224.22046396397673</v>
      </c>
      <c r="AQ140" s="56">
        <f ca="1">(AN140-MAX(AN140:$AN$258))/MAX(AN140:$AN$258)</f>
        <v>-4.0873621338552962E-2</v>
      </c>
      <c r="AS140" s="55">
        <f t="shared" si="123"/>
        <v>9.4000000000001194E-2</v>
      </c>
      <c r="AT140" s="55">
        <f t="shared" si="124"/>
        <v>9.4000000000001194E-2</v>
      </c>
      <c r="AU140" s="55">
        <f t="shared" si="125"/>
        <v>0</v>
      </c>
      <c r="AV140" s="55">
        <f ca="1">IF(AV141=0,AVERAGE(AT140:OFFSET(AT140,$AY$3-1,0)),(AV141*($AY$3-1)+AT140)/$AY$3)</f>
        <v>7.9659427038063738E-2</v>
      </c>
      <c r="AW140" s="55">
        <f ca="1">IF(AW141=0,AVERAGE(AU140:OFFSET(AU140,$AY$3-1,0)),(AW141*($AY$3-1)+AU140)/$AY$3)</f>
        <v>5.8956247910059316E-2</v>
      </c>
      <c r="AX140" s="55">
        <f t="shared" ca="1" si="126"/>
        <v>1.3511617489564152</v>
      </c>
      <c r="AY140" s="55">
        <f t="shared" ca="1" si="127"/>
        <v>57.467834765351249</v>
      </c>
      <c r="BA140" s="58">
        <f t="shared" ca="1" si="128"/>
        <v>0</v>
      </c>
      <c r="BB140" s="58">
        <f t="shared" ca="1" si="129"/>
        <v>0</v>
      </c>
      <c r="BC140" s="58">
        <f t="shared" ca="1" si="138"/>
        <v>1</v>
      </c>
      <c r="BD140" s="58">
        <f t="shared" ca="1" si="116"/>
        <v>1</v>
      </c>
      <c r="BF140" s="56">
        <f t="shared" ca="1" si="117"/>
        <v>0</v>
      </c>
      <c r="BG140" s="75">
        <f t="shared" ca="1" si="118"/>
        <v>0</v>
      </c>
      <c r="BH140" s="55">
        <f t="shared" ca="1" si="119"/>
        <v>392.47206472226856</v>
      </c>
      <c r="BI140" s="56">
        <f t="shared" ca="1" si="130"/>
        <v>7.0612980769231282E-3</v>
      </c>
      <c r="BJ140" s="55">
        <f t="shared" ca="1" si="139"/>
        <v>5261.4804996667326</v>
      </c>
      <c r="BK140" s="76">
        <f t="shared" ca="1" si="131"/>
        <v>0</v>
      </c>
      <c r="BL140" s="55">
        <f ca="1">BJ140-MAX(BJ140:$BJ$258)</f>
        <v>-224.22046396397673</v>
      </c>
      <c r="BM140" s="56">
        <f ca="1">(BJ140-MAX(BJ140:$BJ$258))/MAX(BJ140:$BJ$258)</f>
        <v>-4.0873621338552962E-2</v>
      </c>
      <c r="BN140" s="17"/>
      <c r="BO140" s="55">
        <f t="shared" ca="1" si="132"/>
        <v>8.0431979368149609</v>
      </c>
      <c r="BQ140" s="58">
        <f t="shared" ca="1" si="133"/>
        <v>0</v>
      </c>
      <c r="BR140" s="58">
        <f t="shared" ca="1" si="134"/>
        <v>0</v>
      </c>
      <c r="BS140" s="58">
        <f t="shared" ca="1" si="140"/>
        <v>1</v>
      </c>
      <c r="BT140" s="58">
        <f t="shared" ca="1" si="120"/>
        <v>1</v>
      </c>
      <c r="BV140" s="56">
        <f t="shared" ca="1" si="135"/>
        <v>0</v>
      </c>
      <c r="BW140" s="76">
        <f t="shared" ca="1" si="136"/>
        <v>0</v>
      </c>
      <c r="BX140" s="55">
        <f t="shared" ca="1" si="141"/>
        <v>392.12179960426562</v>
      </c>
      <c r="BY140" s="56">
        <f t="shared" ca="1" si="137"/>
        <v>7.0612980769231282E-3</v>
      </c>
      <c r="BZ140" s="55">
        <f t="shared" ca="1" si="95"/>
        <v>5256.7848454947843</v>
      </c>
      <c r="CA140" s="76">
        <f t="shared" ca="1" si="96"/>
        <v>0</v>
      </c>
      <c r="CB140" s="55">
        <f ca="1">BZ140-MAX($BZ140:BZ$258)</f>
        <v>-40.852705018113738</v>
      </c>
      <c r="CC140" s="56">
        <f ca="1">(BZ140-MAX($BZ140:BZ$258))/MAX($BZ140:BZ$258)</f>
        <v>-7.7114949123234236E-3</v>
      </c>
    </row>
    <row r="141" spans="1:81" s="58" customFormat="1" x14ac:dyDescent="0.25">
      <c r="A141" s="54">
        <v>44412</v>
      </c>
      <c r="B141" s="55">
        <v>13.262</v>
      </c>
      <c r="C141" s="55">
        <v>13.324</v>
      </c>
      <c r="D141" s="55">
        <v>13.148</v>
      </c>
      <c r="E141" s="55">
        <v>13.311999999999999</v>
      </c>
      <c r="F141" s="56">
        <f t="shared" si="97"/>
        <v>8.9434591480974657E-3</v>
      </c>
      <c r="G141" s="57"/>
      <c r="H141" s="56"/>
      <c r="I141" s="17"/>
      <c r="J141" s="55">
        <f ca="1">AVERAGE(E141:OFFSET(E141,$J$3-1,0))</f>
        <v>13.163999999999998</v>
      </c>
      <c r="K141" s="55">
        <f ca="1">AVERAGE(E141:OFFSET(E141,$K$3-1,0))</f>
        <v>13.110533333333331</v>
      </c>
      <c r="M141" s="58">
        <f t="shared" ca="1" si="98"/>
        <v>1</v>
      </c>
      <c r="N141" s="58">
        <f t="shared" ca="1" si="99"/>
        <v>0</v>
      </c>
      <c r="O141" s="58">
        <f t="shared" ca="1" si="100"/>
        <v>1</v>
      </c>
      <c r="P141" s="58">
        <f t="shared" ca="1" si="101"/>
        <v>0</v>
      </c>
      <c r="R141" s="56">
        <f t="shared" ca="1" si="102"/>
        <v>0</v>
      </c>
      <c r="S141" s="55">
        <f t="shared" ca="1" si="103"/>
        <v>0</v>
      </c>
      <c r="T141" s="55">
        <f t="shared" ca="1" si="104"/>
        <v>379.51642706892738</v>
      </c>
      <c r="U141" s="56">
        <f t="shared" ca="1" si="105"/>
        <v>0</v>
      </c>
      <c r="V141" s="55">
        <f t="shared" ca="1" si="121"/>
        <v>5052.1226771415613</v>
      </c>
      <c r="W141" s="55">
        <f t="shared" ca="1" si="106"/>
        <v>0</v>
      </c>
      <c r="X141" s="55">
        <f ca="1">V141-MAX(V141:$V$258)</f>
        <v>-280.25381477564588</v>
      </c>
      <c r="Y141" s="56">
        <f ca="1">(V141-MAX(V141:$V$258))/MAX(V141:$V$258)</f>
        <v>-5.2557019407848148E-2</v>
      </c>
      <c r="Z141" s="56"/>
      <c r="AA141" s="17"/>
      <c r="AB141" s="55">
        <f ca="1">E141*(2/($AB$3+1))+IF(AB142=0,AVERAGE(E142:OFFSET(E142,$AB$3-1,0))*(1-(2/($AB$3+1))),AB142*(1-(2/($AB$3+1))))</f>
        <v>13.17047102154536</v>
      </c>
      <c r="AC141" s="59">
        <f ca="1">E141*(2/($AC$3+1))+IF(AC142=0,AVERAGE(E142:OFFSET(E142,$AC$3-1,0))*(1-(2/($AC$3+1))),AC142*(1-(2/($AC$3+1))))</f>
        <v>13.130826149785188</v>
      </c>
      <c r="AE141" s="58">
        <f t="shared" ca="1" si="122"/>
        <v>1</v>
      </c>
      <c r="AF141" s="58">
        <f t="shared" ca="1" si="107"/>
        <v>0</v>
      </c>
      <c r="AG141" s="58">
        <f t="shared" ca="1" si="108"/>
        <v>1</v>
      </c>
      <c r="AH141" s="58">
        <f t="shared" ca="1" si="109"/>
        <v>0</v>
      </c>
      <c r="AJ141" s="56">
        <f t="shared" ca="1" si="110"/>
        <v>0</v>
      </c>
      <c r="AK141" s="55">
        <f t="shared" ca="1" si="111"/>
        <v>0</v>
      </c>
      <c r="AL141" s="55">
        <f t="shared" ca="1" si="112"/>
        <v>392.47206472226856</v>
      </c>
      <c r="AM141" s="56">
        <f t="shared" ca="1" si="113"/>
        <v>0</v>
      </c>
      <c r="AN141" s="55">
        <f t="shared" ca="1" si="114"/>
        <v>5224.588125582839</v>
      </c>
      <c r="AO141" s="55">
        <f t="shared" ca="1" si="115"/>
        <v>0</v>
      </c>
      <c r="AP141" s="55">
        <f ca="1">AN141-MAX(AN141:$AN$258)</f>
        <v>-261.11283804787035</v>
      </c>
      <c r="AQ141" s="56">
        <f ca="1">(AN141-MAX(AN141:$AN$258))/MAX(AN141:$AN$258)</f>
        <v>-4.7598810029749215E-2</v>
      </c>
      <c r="AS141" s="55">
        <f t="shared" si="123"/>
        <v>0.11799999999999855</v>
      </c>
      <c r="AT141" s="55">
        <f t="shared" si="124"/>
        <v>0.11799999999999855</v>
      </c>
      <c r="AU141" s="55">
        <f t="shared" si="125"/>
        <v>0</v>
      </c>
      <c r="AV141" s="55">
        <f ca="1">IF(AV142=0,AVERAGE(AT141:OFFSET(AT141,$AY$3-1,0)),(AV142*($AY$3-1)+AT141)/$AY$3)</f>
        <v>7.8556306040991633E-2</v>
      </c>
      <c r="AW141" s="55">
        <f ca="1">IF(AW142=0,AVERAGE(AU141:OFFSET(AU141,$AY$3-1,0)),(AW142*($AY$3-1)+AU141)/$AY$3)</f>
        <v>6.3491343903140804E-2</v>
      </c>
      <c r="AX141" s="55">
        <f t="shared" ca="1" si="126"/>
        <v>1.2372758428429735</v>
      </c>
      <c r="AY141" s="55">
        <f t="shared" ca="1" si="127"/>
        <v>55.302784714768563</v>
      </c>
      <c r="BA141" s="58">
        <f t="shared" ca="1" si="128"/>
        <v>1</v>
      </c>
      <c r="BB141" s="58">
        <f t="shared" ca="1" si="129"/>
        <v>0</v>
      </c>
      <c r="BC141" s="58">
        <f t="shared" ca="1" si="138"/>
        <v>1</v>
      </c>
      <c r="BD141" s="58">
        <f t="shared" ca="1" si="116"/>
        <v>0</v>
      </c>
      <c r="BF141" s="56">
        <f t="shared" ca="1" si="117"/>
        <v>0</v>
      </c>
      <c r="BG141" s="75">
        <f t="shared" ca="1" si="118"/>
        <v>0</v>
      </c>
      <c r="BH141" s="55">
        <f t="shared" ca="1" si="119"/>
        <v>392.47206472226856</v>
      </c>
      <c r="BI141" s="56">
        <f t="shared" ca="1" si="130"/>
        <v>0</v>
      </c>
      <c r="BJ141" s="55">
        <f t="shared" ca="1" si="139"/>
        <v>5224.588125582839</v>
      </c>
      <c r="BK141" s="76">
        <f t="shared" ca="1" si="131"/>
        <v>0</v>
      </c>
      <c r="BL141" s="55">
        <f ca="1">BJ141-MAX(BJ141:$BJ$258)</f>
        <v>-261.11283804787035</v>
      </c>
      <c r="BM141" s="56">
        <f ca="1">(BJ141-MAX(BJ141:$BJ$258))/MAX(BJ141:$BJ$258)</f>
        <v>-4.7598810029749215E-2</v>
      </c>
      <c r="BN141" s="17"/>
      <c r="BO141" s="55">
        <f t="shared" ca="1" si="132"/>
        <v>8.4745762711864394</v>
      </c>
      <c r="BQ141" s="58">
        <f t="shared" ca="1" si="133"/>
        <v>1</v>
      </c>
      <c r="BR141" s="58">
        <f t="shared" ca="1" si="134"/>
        <v>0</v>
      </c>
      <c r="BS141" s="58">
        <f t="shared" ca="1" si="140"/>
        <v>1</v>
      </c>
      <c r="BT141" s="58">
        <f t="shared" ca="1" si="120"/>
        <v>0</v>
      </c>
      <c r="BV141" s="56">
        <f t="shared" ca="1" si="135"/>
        <v>0</v>
      </c>
      <c r="BW141" s="76">
        <f t="shared" ca="1" si="136"/>
        <v>0</v>
      </c>
      <c r="BX141" s="55">
        <f t="shared" ca="1" si="141"/>
        <v>392.12179960426562</v>
      </c>
      <c r="BY141" s="56">
        <f t="shared" ca="1" si="137"/>
        <v>0</v>
      </c>
      <c r="BZ141" s="55">
        <f t="shared" ca="1" si="95"/>
        <v>5219.9253963319834</v>
      </c>
      <c r="CA141" s="76">
        <f t="shared" ca="1" si="96"/>
        <v>0</v>
      </c>
      <c r="CB141" s="55">
        <f ca="1">BZ141-MAX($BZ141:BZ$258)</f>
        <v>-77.712154180914695</v>
      </c>
      <c r="CC141" s="56">
        <f ca="1">(BZ141-MAX($BZ141:BZ$258))/MAX($BZ141:BZ$258)</f>
        <v>-1.4669209329617291E-2</v>
      </c>
    </row>
    <row r="142" spans="1:81" s="58" customFormat="1" x14ac:dyDescent="0.25">
      <c r="A142" s="54">
        <v>44411</v>
      </c>
      <c r="B142" s="55">
        <v>13.125999999999999</v>
      </c>
      <c r="C142" s="55">
        <v>13.278</v>
      </c>
      <c r="D142" s="55">
        <v>13.05</v>
      </c>
      <c r="E142" s="55">
        <v>13.194000000000001</v>
      </c>
      <c r="F142" s="56">
        <f t="shared" si="97"/>
        <v>1.0415071220707617E-2</v>
      </c>
      <c r="G142" s="57"/>
      <c r="H142" s="56"/>
      <c r="I142" s="17"/>
      <c r="J142" s="55">
        <f ca="1">AVERAGE(E142:OFFSET(E142,$J$3-1,0))</f>
        <v>13.106399999999999</v>
      </c>
      <c r="K142" s="55">
        <f ca="1">AVERAGE(E142:OFFSET(E142,$K$3-1,0))</f>
        <v>13.113666666666665</v>
      </c>
      <c r="M142" s="58">
        <f t="shared" ca="1" si="98"/>
        <v>0</v>
      </c>
      <c r="N142" s="58">
        <f t="shared" ca="1" si="99"/>
        <v>0</v>
      </c>
      <c r="O142" s="58">
        <f t="shared" ca="1" si="100"/>
        <v>0</v>
      </c>
      <c r="P142" s="58">
        <f t="shared" ca="1" si="101"/>
        <v>67</v>
      </c>
      <c r="R142" s="56">
        <f t="shared" ca="1" si="102"/>
        <v>0</v>
      </c>
      <c r="S142" s="55">
        <f t="shared" ca="1" si="103"/>
        <v>0</v>
      </c>
      <c r="T142" s="55">
        <f t="shared" ca="1" si="104"/>
        <v>0</v>
      </c>
      <c r="U142" s="56">
        <f t="shared" ca="1" si="105"/>
        <v>0</v>
      </c>
      <c r="V142" s="55">
        <f t="shared" ca="1" si="121"/>
        <v>5052.1226771415613</v>
      </c>
      <c r="W142" s="55">
        <f t="shared" ca="1" si="106"/>
        <v>0</v>
      </c>
      <c r="X142" s="55">
        <f ca="1">V142-MAX(V142:$V$258)</f>
        <v>-280.25381477564588</v>
      </c>
      <c r="Y142" s="56">
        <f ca="1">(V142-MAX(V142:$V$258))/MAX(V142:$V$258)</f>
        <v>-5.2557019407848148E-2</v>
      </c>
      <c r="Z142" s="56"/>
      <c r="AA142" s="17"/>
      <c r="AB142" s="55">
        <f ca="1">E142*(2/($AB$3+1))+IF(AB143=0,AVERAGE(E143:OFFSET(E143,$AB$3-1,0))*(1-(2/($AB$3+1))),AB143*(1-(2/($AB$3+1))))</f>
        <v>13.09970653231804</v>
      </c>
      <c r="AC142" s="59">
        <f ca="1">E142*(2/($AC$3+1))+IF(AC143=0,AVERAGE(E143:OFFSET(E143,$AC$3-1,0))*(1-(2/($AC$3+1))),AC143*(1-(2/($AC$3+1))))</f>
        <v>13.11833140149451</v>
      </c>
      <c r="AE142" s="58">
        <f t="shared" ca="1" si="122"/>
        <v>0</v>
      </c>
      <c r="AF142" s="58">
        <f t="shared" ca="1" si="107"/>
        <v>0</v>
      </c>
      <c r="AG142" s="58">
        <f t="shared" ca="1" si="108"/>
        <v>0</v>
      </c>
      <c r="AH142" s="58">
        <f t="shared" ca="1" si="109"/>
        <v>69</v>
      </c>
      <c r="AJ142" s="56">
        <f t="shared" ca="1" si="110"/>
        <v>0</v>
      </c>
      <c r="AK142" s="55">
        <f t="shared" ca="1" si="111"/>
        <v>0</v>
      </c>
      <c r="AL142" s="55">
        <f t="shared" ca="1" si="112"/>
        <v>0</v>
      </c>
      <c r="AM142" s="56">
        <f t="shared" ca="1" si="113"/>
        <v>0</v>
      </c>
      <c r="AN142" s="55">
        <f t="shared" ca="1" si="114"/>
        <v>5224.588125582839</v>
      </c>
      <c r="AO142" s="55">
        <f t="shared" ca="1" si="115"/>
        <v>0</v>
      </c>
      <c r="AP142" s="55">
        <f ca="1">AN142-MAX(AN142:$AN$258)</f>
        <v>-261.11283804787035</v>
      </c>
      <c r="AQ142" s="56">
        <f ca="1">(AN142-MAX(AN142:$AN$258))/MAX(AN142:$AN$258)</f>
        <v>-4.7598810029749215E-2</v>
      </c>
      <c r="AS142" s="55">
        <f t="shared" si="123"/>
        <v>0.13600000000000101</v>
      </c>
      <c r="AT142" s="55">
        <f t="shared" si="124"/>
        <v>0.13600000000000101</v>
      </c>
      <c r="AU142" s="55">
        <f t="shared" si="125"/>
        <v>0</v>
      </c>
      <c r="AV142" s="55">
        <f ca="1">IF(AV143=0,AVERAGE(AT142:OFFSET(AT142,$AY$3-1,0)),(AV143*($AY$3-1)+AT142)/$AY$3)</f>
        <v>7.5522175736452632E-2</v>
      </c>
      <c r="AW142" s="55">
        <f ca="1">IF(AW143=0,AVERAGE(AU142:OFFSET(AU142,$AY$3-1,0)),(AW143*($AY$3-1)+AU142)/$AY$3)</f>
        <v>6.8375293434151635E-2</v>
      </c>
      <c r="AX142" s="55">
        <f t="shared" ca="1" si="126"/>
        <v>1.1045243383004089</v>
      </c>
      <c r="AY142" s="55">
        <f t="shared" ca="1" si="127"/>
        <v>52.483324530825371</v>
      </c>
      <c r="BA142" s="58">
        <f t="shared" ca="1" si="128"/>
        <v>0</v>
      </c>
      <c r="BB142" s="58">
        <f t="shared" ca="1" si="129"/>
        <v>0</v>
      </c>
      <c r="BC142" s="58">
        <f t="shared" ca="1" si="138"/>
        <v>0</v>
      </c>
      <c r="BD142" s="58">
        <f t="shared" ca="1" si="116"/>
        <v>69</v>
      </c>
      <c r="BF142" s="56">
        <f t="shared" ca="1" si="117"/>
        <v>0</v>
      </c>
      <c r="BG142" s="75">
        <f t="shared" ca="1" si="118"/>
        <v>0</v>
      </c>
      <c r="BH142" s="55">
        <f t="shared" ca="1" si="119"/>
        <v>0</v>
      </c>
      <c r="BI142" s="56">
        <f t="shared" ca="1" si="130"/>
        <v>0</v>
      </c>
      <c r="BJ142" s="55">
        <f t="shared" ca="1" si="139"/>
        <v>5224.588125582839</v>
      </c>
      <c r="BK142" s="76">
        <f t="shared" ca="1" si="131"/>
        <v>0</v>
      </c>
      <c r="BL142" s="55">
        <f ca="1">BJ142-MAX(BJ142:$BJ$258)</f>
        <v>-261.11283804787035</v>
      </c>
      <c r="BM142" s="56">
        <f ca="1">(BJ142-MAX(BJ142:$BJ$258))/MAX(BJ142:$BJ$258)</f>
        <v>-4.7598810029749215E-2</v>
      </c>
      <c r="BN142" s="17"/>
      <c r="BO142" s="55">
        <f t="shared" ca="1" si="132"/>
        <v>3.3526554911483597</v>
      </c>
      <c r="BQ142" s="58">
        <f t="shared" ca="1" si="133"/>
        <v>0</v>
      </c>
      <c r="BR142" s="58">
        <f t="shared" ca="1" si="134"/>
        <v>0</v>
      </c>
      <c r="BS142" s="58">
        <f t="shared" ca="1" si="140"/>
        <v>0</v>
      </c>
      <c r="BT142" s="58">
        <f t="shared" ca="1" si="120"/>
        <v>69</v>
      </c>
      <c r="BV142" s="56">
        <f t="shared" ca="1" si="135"/>
        <v>0</v>
      </c>
      <c r="BW142" s="76">
        <f t="shared" ca="1" si="136"/>
        <v>0</v>
      </c>
      <c r="BX142" s="55">
        <f t="shared" ca="1" si="141"/>
        <v>0</v>
      </c>
      <c r="BY142" s="56">
        <f t="shared" ca="1" si="137"/>
        <v>0</v>
      </c>
      <c r="BZ142" s="55">
        <f t="shared" ca="1" si="95"/>
        <v>5219.9253963319834</v>
      </c>
      <c r="CA142" s="76">
        <f t="shared" ca="1" si="96"/>
        <v>0</v>
      </c>
      <c r="CB142" s="55">
        <f ca="1">BZ142-MAX($BZ142:BZ$258)</f>
        <v>-77.712154180914695</v>
      </c>
      <c r="CC142" s="56">
        <f ca="1">(BZ142-MAX($BZ142:BZ$258))/MAX($BZ142:BZ$258)</f>
        <v>-1.4669209329617291E-2</v>
      </c>
    </row>
    <row r="143" spans="1:81" s="58" customFormat="1" x14ac:dyDescent="0.25">
      <c r="A143" s="54">
        <v>44410</v>
      </c>
      <c r="B143" s="55">
        <v>13.17</v>
      </c>
      <c r="C143" s="55">
        <v>13.29</v>
      </c>
      <c r="D143" s="55">
        <v>13.052</v>
      </c>
      <c r="E143" s="55">
        <v>13.058</v>
      </c>
      <c r="F143" s="56">
        <f t="shared" si="97"/>
        <v>-1.0709914320684577E-3</v>
      </c>
      <c r="G143" s="57"/>
      <c r="H143" s="56"/>
      <c r="I143" s="17"/>
      <c r="J143" s="55">
        <f ca="1">AVERAGE(E143:OFFSET(E143,$J$3-1,0))</f>
        <v>13.075999999999999</v>
      </c>
      <c r="K143" s="55">
        <f ca="1">AVERAGE(E143:OFFSET(E143,$K$3-1,0))</f>
        <v>13.121600000000001</v>
      </c>
      <c r="M143" s="58">
        <f t="shared" ca="1" si="98"/>
        <v>0</v>
      </c>
      <c r="N143" s="58">
        <f t="shared" ca="1" si="99"/>
        <v>0</v>
      </c>
      <c r="O143" s="58">
        <f t="shared" ca="1" si="100"/>
        <v>0</v>
      </c>
      <c r="P143" s="58">
        <f t="shared" ca="1" si="101"/>
        <v>66</v>
      </c>
      <c r="R143" s="56">
        <f t="shared" ca="1" si="102"/>
        <v>0</v>
      </c>
      <c r="S143" s="55">
        <f t="shared" ca="1" si="103"/>
        <v>0</v>
      </c>
      <c r="T143" s="55">
        <f t="shared" ca="1" si="104"/>
        <v>0</v>
      </c>
      <c r="U143" s="56">
        <f t="shared" ca="1" si="105"/>
        <v>0</v>
      </c>
      <c r="V143" s="55">
        <f t="shared" ca="1" si="121"/>
        <v>5052.1226771415613</v>
      </c>
      <c r="W143" s="55">
        <f t="shared" ca="1" si="106"/>
        <v>0</v>
      </c>
      <c r="X143" s="55">
        <f ca="1">V143-MAX(V143:$V$258)</f>
        <v>-280.25381477564588</v>
      </c>
      <c r="Y143" s="56">
        <f ca="1">(V143-MAX(V143:$V$258))/MAX(V143:$V$258)</f>
        <v>-5.2557019407848148E-2</v>
      </c>
      <c r="Z143" s="56"/>
      <c r="AA143" s="17"/>
      <c r="AB143" s="55">
        <f ca="1">E143*(2/($AB$3+1))+IF(AB144=0,AVERAGE(E144:OFFSET(E144,$AB$3-1,0))*(1-(2/($AB$3+1))),AB144*(1-(2/($AB$3+1))))</f>
        <v>13.052559798477057</v>
      </c>
      <c r="AC143" s="59">
        <f ca="1">E143*(2/($AC$3+1))+IF(AC144=0,AVERAGE(E144:OFFSET(E144,$AC$3-1,0))*(1-(2/($AC$3+1))),AC144*(1-(2/($AC$3+1))))</f>
        <v>13.113112877459649</v>
      </c>
      <c r="AE143" s="58">
        <f t="shared" ca="1" si="122"/>
        <v>0</v>
      </c>
      <c r="AF143" s="58">
        <f t="shared" ca="1" si="107"/>
        <v>0</v>
      </c>
      <c r="AG143" s="58">
        <f ca="1">IF(AG144-AF143&lt;0,0,AE143+AG144-AF143)</f>
        <v>0</v>
      </c>
      <c r="AH143" s="58">
        <f t="shared" ca="1" si="109"/>
        <v>68</v>
      </c>
      <c r="AJ143" s="56">
        <f t="shared" ca="1" si="110"/>
        <v>0</v>
      </c>
      <c r="AK143" s="55">
        <f t="shared" ca="1" si="111"/>
        <v>0</v>
      </c>
      <c r="AL143" s="55">
        <f t="shared" ca="1" si="112"/>
        <v>0</v>
      </c>
      <c r="AM143" s="56">
        <f t="shared" ca="1" si="113"/>
        <v>0</v>
      </c>
      <c r="AN143" s="55">
        <f t="shared" ca="1" si="114"/>
        <v>5224.588125582839</v>
      </c>
      <c r="AO143" s="55">
        <f t="shared" ca="1" si="115"/>
        <v>0</v>
      </c>
      <c r="AP143" s="55">
        <f ca="1">AN143-MAX(AN143:$AN$258)</f>
        <v>-261.11283804787035</v>
      </c>
      <c r="AQ143" s="56">
        <f ca="1">(AN143-MAX(AN143:$AN$258))/MAX(AN143:$AN$258)</f>
        <v>-4.7598810029749215E-2</v>
      </c>
      <c r="AS143" s="55">
        <f t="shared" si="123"/>
        <v>-1.3999999999999346E-2</v>
      </c>
      <c r="AT143" s="55">
        <f t="shared" si="124"/>
        <v>0</v>
      </c>
      <c r="AU143" s="55">
        <f t="shared" si="125"/>
        <v>1.3999999999999346E-2</v>
      </c>
      <c r="AV143" s="55">
        <f ca="1">IF(AV144=0,AVERAGE(AT143:OFFSET(AT143,$AY$3-1,0)),(AV144*($AY$3-1)+AT143)/$AY$3)</f>
        <v>7.0870035408487381E-2</v>
      </c>
      <c r="AW143" s="55">
        <f ca="1">IF(AW144=0,AVERAGE(AU143:OFFSET(AU143,$AY$3-1,0)),(AW144*($AY$3-1)+AU143)/$AY$3)</f>
        <v>7.3634931390624839E-2</v>
      </c>
      <c r="AX143" s="55">
        <f t="shared" ca="1" si="126"/>
        <v>0.96245129954056718</v>
      </c>
      <c r="AY143" s="55">
        <f t="shared" ca="1" si="127"/>
        <v>49.043321470748765</v>
      </c>
      <c r="BA143" s="58">
        <f t="shared" ca="1" si="128"/>
        <v>0</v>
      </c>
      <c r="BB143" s="58">
        <f t="shared" ca="1" si="129"/>
        <v>0</v>
      </c>
      <c r="BC143" s="58">
        <f t="shared" ca="1" si="138"/>
        <v>0</v>
      </c>
      <c r="BD143" s="58">
        <f t="shared" ca="1" si="116"/>
        <v>68</v>
      </c>
      <c r="BF143" s="56">
        <f t="shared" ca="1" si="117"/>
        <v>0</v>
      </c>
      <c r="BG143" s="75">
        <f t="shared" ca="1" si="118"/>
        <v>0</v>
      </c>
      <c r="BH143" s="55">
        <f t="shared" ca="1" si="119"/>
        <v>0</v>
      </c>
      <c r="BI143" s="56">
        <f t="shared" ca="1" si="130"/>
        <v>0</v>
      </c>
      <c r="BJ143" s="55">
        <f t="shared" ca="1" si="139"/>
        <v>5224.588125582839</v>
      </c>
      <c r="BK143" s="76">
        <f t="shared" ca="1" si="131"/>
        <v>0</v>
      </c>
      <c r="BL143" s="55">
        <f ca="1">BJ143-MAX(BJ143:$BJ$258)</f>
        <v>-261.11283804787035</v>
      </c>
      <c r="BM143" s="56">
        <f ca="1">(BJ143-MAX(BJ143:$BJ$258))/MAX(BJ143:$BJ$258)</f>
        <v>-4.7598810029749215E-2</v>
      </c>
      <c r="BN143" s="17"/>
      <c r="BO143" s="55">
        <f t="shared" ca="1" si="132"/>
        <v>0.69401603948180401</v>
      </c>
      <c r="BQ143" s="58">
        <f t="shared" ca="1" si="133"/>
        <v>0</v>
      </c>
      <c r="BR143" s="58">
        <f t="shared" ca="1" si="134"/>
        <v>0</v>
      </c>
      <c r="BS143" s="58">
        <f t="shared" ca="1" si="140"/>
        <v>0</v>
      </c>
      <c r="BT143" s="58">
        <f t="shared" ca="1" si="120"/>
        <v>68</v>
      </c>
      <c r="BV143" s="56">
        <f t="shared" ca="1" si="135"/>
        <v>0</v>
      </c>
      <c r="BW143" s="76">
        <f t="shared" ca="1" si="136"/>
        <v>0</v>
      </c>
      <c r="BX143" s="55">
        <f t="shared" ca="1" si="141"/>
        <v>0</v>
      </c>
      <c r="BY143" s="56">
        <f t="shared" ca="1" si="137"/>
        <v>0</v>
      </c>
      <c r="BZ143" s="55">
        <f t="shared" ca="1" si="95"/>
        <v>5219.9253963319834</v>
      </c>
      <c r="CA143" s="76">
        <f t="shared" ca="1" si="96"/>
        <v>0</v>
      </c>
      <c r="CB143" s="55">
        <f ca="1">BZ143-MAX($BZ143:BZ$258)</f>
        <v>-77.712154180914695</v>
      </c>
      <c r="CC143" s="56">
        <f ca="1">(BZ143-MAX($BZ143:BZ$258))/MAX($BZ143:BZ$258)</f>
        <v>-1.4669209329617291E-2</v>
      </c>
    </row>
    <row r="144" spans="1:81" s="58" customFormat="1" x14ac:dyDescent="0.25">
      <c r="A144" s="54">
        <v>44407</v>
      </c>
      <c r="B144" s="55">
        <v>13.17</v>
      </c>
      <c r="C144" s="55">
        <v>13.208</v>
      </c>
      <c r="D144" s="55">
        <v>13.052</v>
      </c>
      <c r="E144" s="55">
        <v>13.071999999999999</v>
      </c>
      <c r="F144" s="56">
        <f t="shared" si="97"/>
        <v>-8.4951456310680129E-3</v>
      </c>
      <c r="G144" s="57"/>
      <c r="H144" s="56"/>
      <c r="I144" s="17"/>
      <c r="J144" s="55">
        <f ca="1">AVERAGE(E144:OFFSET(E144,$J$3-1,0))</f>
        <v>13.087200000000001</v>
      </c>
      <c r="K144" s="55">
        <f ca="1">AVERAGE(E144:OFFSET(E144,$K$3-1,0))</f>
        <v>13.134533333333335</v>
      </c>
      <c r="M144" s="58">
        <f t="shared" ca="1" si="98"/>
        <v>0</v>
      </c>
      <c r="N144" s="58">
        <f t="shared" ca="1" si="99"/>
        <v>0</v>
      </c>
      <c r="O144" s="58">
        <f t="shared" ca="1" si="100"/>
        <v>0</v>
      </c>
      <c r="P144" s="58">
        <f t="shared" ca="1" si="101"/>
        <v>65</v>
      </c>
      <c r="R144" s="56">
        <f t="shared" ca="1" si="102"/>
        <v>0</v>
      </c>
      <c r="S144" s="55">
        <f t="shared" ca="1" si="103"/>
        <v>0</v>
      </c>
      <c r="T144" s="55">
        <f t="shared" ca="1" si="104"/>
        <v>0</v>
      </c>
      <c r="U144" s="56">
        <f t="shared" ca="1" si="105"/>
        <v>0</v>
      </c>
      <c r="V144" s="55">
        <f t="shared" ca="1" si="121"/>
        <v>5052.1226771415613</v>
      </c>
      <c r="W144" s="55">
        <f t="shared" ca="1" si="106"/>
        <v>0</v>
      </c>
      <c r="X144" s="55">
        <f ca="1">V144-MAX(V144:$V$258)</f>
        <v>-280.25381477564588</v>
      </c>
      <c r="Y144" s="56">
        <f ca="1">(V144-MAX(V144:$V$258))/MAX(V144:$V$258)</f>
        <v>-5.2557019407848148E-2</v>
      </c>
      <c r="Z144" s="56"/>
      <c r="AA144" s="17"/>
      <c r="AB144" s="55">
        <f ca="1">E144*(2/($AB$3+1))+IF(AB145=0,AVERAGE(E145:OFFSET(E145,$AB$3-1,0))*(1-(2/($AB$3+1))),AB145*(1-(2/($AB$3+1))))</f>
        <v>13.049839697715585</v>
      </c>
      <c r="AC144" s="59">
        <f ca="1">E144*(2/($AC$3+1))+IF(AC145=0,AVERAGE(E145:OFFSET(E145,$AC$3-1,0))*(1-(2/($AC$3+1))),AC145*(1-(2/($AC$3+1))))</f>
        <v>13.116913765560314</v>
      </c>
      <c r="AE144" s="58">
        <f t="shared" ca="1" si="122"/>
        <v>0</v>
      </c>
      <c r="AF144" s="58">
        <f t="shared" ca="1" si="107"/>
        <v>0</v>
      </c>
      <c r="AG144" s="58">
        <f t="shared" ca="1" si="108"/>
        <v>0</v>
      </c>
      <c r="AH144" s="58">
        <f t="shared" ca="1" si="109"/>
        <v>67</v>
      </c>
      <c r="AJ144" s="56">
        <f t="shared" ca="1" si="110"/>
        <v>0</v>
      </c>
      <c r="AK144" s="55">
        <f t="shared" ca="1" si="111"/>
        <v>0</v>
      </c>
      <c r="AL144" s="55">
        <f t="shared" ca="1" si="112"/>
        <v>0</v>
      </c>
      <c r="AM144" s="56">
        <f t="shared" ca="1" si="113"/>
        <v>0</v>
      </c>
      <c r="AN144" s="55">
        <f t="shared" ca="1" si="114"/>
        <v>5224.588125582839</v>
      </c>
      <c r="AO144" s="55">
        <f t="shared" ca="1" si="115"/>
        <v>0</v>
      </c>
      <c r="AP144" s="55">
        <f ca="1">AN144-MAX(AN144:$AN$258)</f>
        <v>-261.11283804787035</v>
      </c>
      <c r="AQ144" s="56">
        <f ca="1">(AN144-MAX(AN144:$AN$258))/MAX(AN144:$AN$258)</f>
        <v>-4.7598810029749215E-2</v>
      </c>
      <c r="AS144" s="55">
        <f t="shared" si="123"/>
        <v>-0.1120000000000001</v>
      </c>
      <c r="AT144" s="55">
        <f t="shared" si="124"/>
        <v>0</v>
      </c>
      <c r="AU144" s="55">
        <f t="shared" si="125"/>
        <v>0.1120000000000001</v>
      </c>
      <c r="AV144" s="55">
        <f ca="1">IF(AV145=0,AVERAGE(AT144:OFFSET(AT144,$AY$3-1,0)),(AV145*($AY$3-1)+AT144)/$AY$3)</f>
        <v>7.6321576593755644E-2</v>
      </c>
      <c r="AW144" s="55">
        <f ca="1">IF(AW145=0,AVERAGE(AU144:OFFSET(AU144,$AY$3-1,0)),(AW145*($AY$3-1)+AU144)/$AY$3)</f>
        <v>7.8222233805288338E-2</v>
      </c>
      <c r="AX144" s="55">
        <f t="shared" ca="1" si="126"/>
        <v>0.97570182901879499</v>
      </c>
      <c r="AY144" s="55">
        <f t="shared" ca="1" si="127"/>
        <v>49.385074948448256</v>
      </c>
      <c r="BA144" s="58">
        <f t="shared" ca="1" si="128"/>
        <v>0</v>
      </c>
      <c r="BB144" s="58">
        <f t="shared" ca="1" si="129"/>
        <v>0</v>
      </c>
      <c r="BC144" s="58">
        <f t="shared" ca="1" si="138"/>
        <v>0</v>
      </c>
      <c r="BD144" s="58">
        <f t="shared" ca="1" si="116"/>
        <v>67</v>
      </c>
      <c r="BF144" s="56">
        <f t="shared" ca="1" si="117"/>
        <v>0</v>
      </c>
      <c r="BG144" s="75">
        <f t="shared" ca="1" si="118"/>
        <v>0</v>
      </c>
      <c r="BH144" s="55">
        <f t="shared" ca="1" si="119"/>
        <v>0</v>
      </c>
      <c r="BI144" s="56">
        <f t="shared" ca="1" si="130"/>
        <v>0</v>
      </c>
      <c r="BJ144" s="55">
        <f t="shared" ca="1" si="139"/>
        <v>5224.588125582839</v>
      </c>
      <c r="BK144" s="76">
        <f t="shared" ca="1" si="131"/>
        <v>0</v>
      </c>
      <c r="BL144" s="55">
        <f ca="1">BJ144-MAX(BJ144:$BJ$258)</f>
        <v>-261.11283804787035</v>
      </c>
      <c r="BM144" s="56">
        <f ca="1">(BJ144-MAX(BJ144:$BJ$258))/MAX(BJ144:$BJ$258)</f>
        <v>-4.7598810029749215E-2</v>
      </c>
      <c r="BN144" s="17"/>
      <c r="BO144" s="55">
        <f t="shared" ca="1" si="132"/>
        <v>-0.19850358833410908</v>
      </c>
      <c r="BQ144" s="58">
        <f t="shared" ca="1" si="133"/>
        <v>0</v>
      </c>
      <c r="BR144" s="58">
        <f t="shared" ca="1" si="134"/>
        <v>0</v>
      </c>
      <c r="BS144" s="58">
        <f t="shared" ca="1" si="140"/>
        <v>0</v>
      </c>
      <c r="BT144" s="58">
        <f t="shared" ca="1" si="120"/>
        <v>67</v>
      </c>
      <c r="BV144" s="56">
        <f t="shared" ca="1" si="135"/>
        <v>0</v>
      </c>
      <c r="BW144" s="76">
        <f t="shared" ca="1" si="136"/>
        <v>0</v>
      </c>
      <c r="BX144" s="55">
        <f t="shared" ca="1" si="141"/>
        <v>0</v>
      </c>
      <c r="BY144" s="56">
        <f t="shared" ca="1" si="137"/>
        <v>0</v>
      </c>
      <c r="BZ144" s="55">
        <f t="shared" ca="1" si="95"/>
        <v>5219.9253963319834</v>
      </c>
      <c r="CA144" s="76">
        <f t="shared" ca="1" si="96"/>
        <v>0</v>
      </c>
      <c r="CB144" s="55">
        <f ca="1">BZ144-MAX($BZ144:BZ$258)</f>
        <v>-77.712154180914695</v>
      </c>
      <c r="CC144" s="56">
        <f ca="1">(BZ144-MAX($BZ144:BZ$258))/MAX($BZ144:BZ$258)</f>
        <v>-1.4669209329617291E-2</v>
      </c>
    </row>
    <row r="145" spans="1:81" s="58" customFormat="1" x14ac:dyDescent="0.25">
      <c r="A145" s="54">
        <v>44406</v>
      </c>
      <c r="B145" s="55">
        <v>13.08</v>
      </c>
      <c r="C145" s="55">
        <v>13.262</v>
      </c>
      <c r="D145" s="55">
        <v>13.077999999999999</v>
      </c>
      <c r="E145" s="55">
        <v>13.183999999999999</v>
      </c>
      <c r="F145" s="56">
        <f t="shared" si="97"/>
        <v>1.228501228501222E-2</v>
      </c>
      <c r="G145" s="57"/>
      <c r="H145" s="56"/>
      <c r="I145" s="17"/>
      <c r="J145" s="55">
        <f ca="1">AVERAGE(E145:OFFSET(E145,$J$3-1,0))</f>
        <v>13.0532</v>
      </c>
      <c r="K145" s="55">
        <f ca="1">AVERAGE(E145:OFFSET(E145,$K$3-1,0))</f>
        <v>13.144666666666669</v>
      </c>
      <c r="M145" s="58">
        <f t="shared" ca="1" si="98"/>
        <v>0</v>
      </c>
      <c r="N145" s="58">
        <f t="shared" ca="1" si="99"/>
        <v>0</v>
      </c>
      <c r="O145" s="58">
        <f t="shared" ca="1" si="100"/>
        <v>0</v>
      </c>
      <c r="P145" s="58">
        <f t="shared" ca="1" si="101"/>
        <v>64</v>
      </c>
      <c r="R145" s="56">
        <f t="shared" ca="1" si="102"/>
        <v>0</v>
      </c>
      <c r="S145" s="55">
        <f t="shared" ca="1" si="103"/>
        <v>0</v>
      </c>
      <c r="T145" s="55">
        <f t="shared" ca="1" si="104"/>
        <v>0</v>
      </c>
      <c r="U145" s="56">
        <f t="shared" ca="1" si="105"/>
        <v>0</v>
      </c>
      <c r="V145" s="55">
        <f t="shared" ca="1" si="121"/>
        <v>5052.1226771415613</v>
      </c>
      <c r="W145" s="55">
        <f t="shared" ca="1" si="106"/>
        <v>0</v>
      </c>
      <c r="X145" s="55">
        <f ca="1">V145-MAX(V145:$V$258)</f>
        <v>-280.25381477564588</v>
      </c>
      <c r="Y145" s="56">
        <f ca="1">(V145-MAX(V145:$V$258))/MAX(V145:$V$258)</f>
        <v>-5.2557019407848148E-2</v>
      </c>
      <c r="Z145" s="56"/>
      <c r="AA145" s="17"/>
      <c r="AB145" s="55">
        <f ca="1">E145*(2/($AB$3+1))+IF(AB146=0,AVERAGE(E146:OFFSET(E146,$AB$3-1,0))*(1-(2/($AB$3+1))),AB146*(1-(2/($AB$3+1))))</f>
        <v>13.038759546573377</v>
      </c>
      <c r="AC145" s="59">
        <f ca="1">E145*(2/($AC$3+1))+IF(AC146=0,AVERAGE(E146:OFFSET(E146,$AC$3-1,0))*(1-(2/($AC$3+1))),AC146*(1-(2/($AC$3+1))))</f>
        <v>13.120011266633439</v>
      </c>
      <c r="AE145" s="58">
        <f t="shared" ca="1" si="122"/>
        <v>0</v>
      </c>
      <c r="AF145" s="58">
        <f t="shared" ca="1" si="107"/>
        <v>0</v>
      </c>
      <c r="AG145" s="58">
        <f t="shared" ca="1" si="108"/>
        <v>0</v>
      </c>
      <c r="AH145" s="58">
        <f t="shared" ca="1" si="109"/>
        <v>66</v>
      </c>
      <c r="AJ145" s="56">
        <f t="shared" ca="1" si="110"/>
        <v>0</v>
      </c>
      <c r="AK145" s="55">
        <f t="shared" ca="1" si="111"/>
        <v>0</v>
      </c>
      <c r="AL145" s="55">
        <f t="shared" ca="1" si="112"/>
        <v>0</v>
      </c>
      <c r="AM145" s="56">
        <f t="shared" ca="1" si="113"/>
        <v>0</v>
      </c>
      <c r="AN145" s="55">
        <f t="shared" ca="1" si="114"/>
        <v>5224.588125582839</v>
      </c>
      <c r="AO145" s="55">
        <f t="shared" ca="1" si="115"/>
        <v>0</v>
      </c>
      <c r="AP145" s="55">
        <f ca="1">AN145-MAX(AN145:$AN$258)</f>
        <v>-261.11283804787035</v>
      </c>
      <c r="AQ145" s="56">
        <f ca="1">(AN145-MAX(AN145:$AN$258))/MAX(AN145:$AN$258)</f>
        <v>-4.7598810029749215E-2</v>
      </c>
      <c r="AS145" s="55">
        <f t="shared" si="123"/>
        <v>0.16000000000000014</v>
      </c>
      <c r="AT145" s="55">
        <f t="shared" si="124"/>
        <v>0.16000000000000014</v>
      </c>
      <c r="AU145" s="55">
        <f t="shared" si="125"/>
        <v>0</v>
      </c>
      <c r="AV145" s="55">
        <f ca="1">IF(AV146=0,AVERAGE(AT145:OFFSET(AT145,$AY$3-1,0)),(AV146*($AY$3-1)+AT145)/$AY$3)</f>
        <v>8.2192467100967628E-2</v>
      </c>
      <c r="AW145" s="55">
        <f ca="1">IF(AW146=0,AVERAGE(AU145:OFFSET(AU145,$AY$3-1,0)),(AW146*($AY$3-1)+AU145)/$AY$3)</f>
        <v>7.5623944098002813E-2</v>
      </c>
      <c r="AX145" s="55">
        <f t="shared" ca="1" si="126"/>
        <v>1.086857715255535</v>
      </c>
      <c r="AY145" s="55">
        <f t="shared" ca="1" si="127"/>
        <v>52.081064622196806</v>
      </c>
      <c r="BA145" s="58">
        <f t="shared" ca="1" si="128"/>
        <v>0</v>
      </c>
      <c r="BB145" s="58">
        <f t="shared" ca="1" si="129"/>
        <v>0</v>
      </c>
      <c r="BC145" s="58">
        <f t="shared" ca="1" si="138"/>
        <v>0</v>
      </c>
      <c r="BD145" s="58">
        <f t="shared" ca="1" si="116"/>
        <v>66</v>
      </c>
      <c r="BF145" s="56">
        <f t="shared" ca="1" si="117"/>
        <v>0</v>
      </c>
      <c r="BG145" s="75">
        <f t="shared" ca="1" si="118"/>
        <v>0</v>
      </c>
      <c r="BH145" s="55">
        <f t="shared" ca="1" si="119"/>
        <v>0</v>
      </c>
      <c r="BI145" s="56">
        <f t="shared" ca="1" si="130"/>
        <v>0</v>
      </c>
      <c r="BJ145" s="55">
        <f t="shared" ca="1" si="139"/>
        <v>5224.588125582839</v>
      </c>
      <c r="BK145" s="76">
        <f t="shared" ca="1" si="131"/>
        <v>0</v>
      </c>
      <c r="BL145" s="55">
        <f ca="1">BJ145-MAX(BJ145:$BJ$258)</f>
        <v>-261.11283804787035</v>
      </c>
      <c r="BM145" s="56">
        <f ca="1">(BJ145-MAX(BJ145:$BJ$258))/MAX(BJ145:$BJ$258)</f>
        <v>-4.7598810029749215E-2</v>
      </c>
      <c r="BN145" s="17"/>
      <c r="BO145" s="55">
        <f t="shared" ca="1" si="132"/>
        <v>0.98039215686274161</v>
      </c>
      <c r="BQ145" s="58">
        <f t="shared" ca="1" si="133"/>
        <v>0</v>
      </c>
      <c r="BR145" s="58">
        <f t="shared" ca="1" si="134"/>
        <v>0</v>
      </c>
      <c r="BS145" s="58">
        <f t="shared" ca="1" si="140"/>
        <v>0</v>
      </c>
      <c r="BT145" s="58">
        <f t="shared" ca="1" si="120"/>
        <v>66</v>
      </c>
      <c r="BV145" s="56">
        <f t="shared" ca="1" si="135"/>
        <v>0</v>
      </c>
      <c r="BW145" s="76">
        <f t="shared" ca="1" si="136"/>
        <v>0</v>
      </c>
      <c r="BX145" s="55">
        <f t="shared" ca="1" si="141"/>
        <v>0</v>
      </c>
      <c r="BY145" s="56">
        <f t="shared" ca="1" si="137"/>
        <v>0</v>
      </c>
      <c r="BZ145" s="55">
        <f t="shared" ca="1" si="95"/>
        <v>5219.9253963319834</v>
      </c>
      <c r="CA145" s="76">
        <f t="shared" ca="1" si="96"/>
        <v>0</v>
      </c>
      <c r="CB145" s="55">
        <f ca="1">BZ145-MAX($BZ145:BZ$258)</f>
        <v>-77.712154180914695</v>
      </c>
      <c r="CC145" s="56">
        <f ca="1">(BZ145-MAX($BZ145:BZ$258))/MAX($BZ145:BZ$258)</f>
        <v>-1.4669209329617291E-2</v>
      </c>
    </row>
    <row r="146" spans="1:81" s="58" customFormat="1" x14ac:dyDescent="0.25">
      <c r="A146" s="54">
        <v>44405</v>
      </c>
      <c r="B146" s="55">
        <v>13.076000000000001</v>
      </c>
      <c r="C146" s="55">
        <v>13.135999999999999</v>
      </c>
      <c r="D146" s="55">
        <v>13</v>
      </c>
      <c r="E146" s="55">
        <v>13.023999999999999</v>
      </c>
      <c r="F146" s="56">
        <f t="shared" si="97"/>
        <v>-1.380156417727374E-3</v>
      </c>
      <c r="G146" s="57"/>
      <c r="H146" s="56"/>
      <c r="I146" s="17"/>
      <c r="J146" s="55">
        <f ca="1">AVERAGE(E146:OFFSET(E146,$J$3-1,0))</f>
        <v>12.968</v>
      </c>
      <c r="K146" s="55">
        <f ca="1">AVERAGE(E146:OFFSET(E146,$K$3-1,0))</f>
        <v>13.164866666666672</v>
      </c>
      <c r="M146" s="58">
        <f t="shared" ca="1" si="98"/>
        <v>0</v>
      </c>
      <c r="N146" s="58">
        <f t="shared" ca="1" si="99"/>
        <v>0</v>
      </c>
      <c r="O146" s="58">
        <f t="shared" ca="1" si="100"/>
        <v>0</v>
      </c>
      <c r="P146" s="58">
        <f t="shared" ca="1" si="101"/>
        <v>63</v>
      </c>
      <c r="R146" s="56">
        <f t="shared" ca="1" si="102"/>
        <v>0</v>
      </c>
      <c r="S146" s="55">
        <f t="shared" ca="1" si="103"/>
        <v>0</v>
      </c>
      <c r="T146" s="55">
        <f t="shared" ca="1" si="104"/>
        <v>0</v>
      </c>
      <c r="U146" s="56">
        <f t="shared" ca="1" si="105"/>
        <v>0</v>
      </c>
      <c r="V146" s="55">
        <f t="shared" ca="1" si="121"/>
        <v>5052.1226771415613</v>
      </c>
      <c r="W146" s="55">
        <f t="shared" ca="1" si="106"/>
        <v>0</v>
      </c>
      <c r="X146" s="55">
        <f ca="1">V146-MAX(V146:$V$258)</f>
        <v>-280.25381477564588</v>
      </c>
      <c r="Y146" s="56">
        <f ca="1">(V146-MAX(V146:$V$258))/MAX(V146:$V$258)</f>
        <v>-5.2557019407848148E-2</v>
      </c>
      <c r="Z146" s="56"/>
      <c r="AA146" s="17"/>
      <c r="AB146" s="55">
        <f ca="1">E146*(2/($AB$3+1))+IF(AB147=0,AVERAGE(E147:OFFSET(E147,$AB$3-1,0))*(1-(2/($AB$3+1))),AB147*(1-(2/($AB$3+1))))</f>
        <v>12.966139319860066</v>
      </c>
      <c r="AC146" s="59">
        <f ca="1">E146*(2/($AC$3+1))+IF(AC147=0,AVERAGE(E147:OFFSET(E147,$AC$3-1,0))*(1-(2/($AC$3+1))),AC147*(1-(2/($AC$3+1))))</f>
        <v>13.115598250539191</v>
      </c>
      <c r="AE146" s="58">
        <f t="shared" ca="1" si="122"/>
        <v>0</v>
      </c>
      <c r="AF146" s="58">
        <f t="shared" ca="1" si="107"/>
        <v>0</v>
      </c>
      <c r="AG146" s="58">
        <f t="shared" ca="1" si="108"/>
        <v>0</v>
      </c>
      <c r="AH146" s="58">
        <f t="shared" ca="1" si="109"/>
        <v>65</v>
      </c>
      <c r="AJ146" s="56">
        <f t="shared" ca="1" si="110"/>
        <v>0</v>
      </c>
      <c r="AK146" s="55">
        <f t="shared" ca="1" si="111"/>
        <v>0</v>
      </c>
      <c r="AL146" s="55">
        <f t="shared" ca="1" si="112"/>
        <v>0</v>
      </c>
      <c r="AM146" s="56">
        <f t="shared" ca="1" si="113"/>
        <v>0</v>
      </c>
      <c r="AN146" s="55">
        <f t="shared" ca="1" si="114"/>
        <v>5224.588125582839</v>
      </c>
      <c r="AO146" s="55">
        <f t="shared" ca="1" si="115"/>
        <v>0</v>
      </c>
      <c r="AP146" s="55">
        <f ca="1">AN146-MAX(AN146:$AN$258)</f>
        <v>-261.11283804787035</v>
      </c>
      <c r="AQ146" s="56">
        <f ca="1">(AN146-MAX(AN146:$AN$258))/MAX(AN146:$AN$258)</f>
        <v>-4.7598810029749215E-2</v>
      </c>
      <c r="AS146" s="55">
        <f t="shared" si="123"/>
        <v>-1.8000000000000682E-2</v>
      </c>
      <c r="AT146" s="55">
        <f t="shared" si="124"/>
        <v>0</v>
      </c>
      <c r="AU146" s="55">
        <f t="shared" si="125"/>
        <v>1.8000000000000682E-2</v>
      </c>
      <c r="AV146" s="55">
        <f ca="1">IF(AV147=0,AVERAGE(AT146:OFFSET(AT146,$AY$3-1,0)),(AV147*($AY$3-1)+AT146)/$AY$3)</f>
        <v>7.6207272262580519E-2</v>
      </c>
      <c r="AW146" s="55">
        <f ca="1">IF(AW147=0,AVERAGE(AU146:OFFSET(AU146,$AY$3-1,0)),(AW147*($AY$3-1)+AU146)/$AY$3)</f>
        <v>8.144117056707996E-2</v>
      </c>
      <c r="AX146" s="55">
        <f t="shared" ca="1" si="126"/>
        <v>0.93573399954770442</v>
      </c>
      <c r="AY146" s="55">
        <f t="shared" ca="1" si="127"/>
        <v>48.340009514031586</v>
      </c>
      <c r="BA146" s="58">
        <f t="shared" ca="1" si="128"/>
        <v>0</v>
      </c>
      <c r="BB146" s="58">
        <f t="shared" ca="1" si="129"/>
        <v>0</v>
      </c>
      <c r="BC146" s="58">
        <f t="shared" ca="1" si="138"/>
        <v>0</v>
      </c>
      <c r="BD146" s="58">
        <f t="shared" ca="1" si="116"/>
        <v>65</v>
      </c>
      <c r="BF146" s="56">
        <f t="shared" ca="1" si="117"/>
        <v>0</v>
      </c>
      <c r="BG146" s="75">
        <f t="shared" ca="1" si="118"/>
        <v>0</v>
      </c>
      <c r="BH146" s="55">
        <f t="shared" ca="1" si="119"/>
        <v>0</v>
      </c>
      <c r="BI146" s="56">
        <f t="shared" ca="1" si="130"/>
        <v>0</v>
      </c>
      <c r="BJ146" s="55">
        <f t="shared" ca="1" si="139"/>
        <v>5224.588125582839</v>
      </c>
      <c r="BK146" s="76">
        <f t="shared" ca="1" si="131"/>
        <v>0</v>
      </c>
      <c r="BL146" s="55">
        <f ca="1">BJ146-MAX(BJ146:$BJ$258)</f>
        <v>-261.11283804787035</v>
      </c>
      <c r="BM146" s="56">
        <f ca="1">(BJ146-MAX(BJ146:$BJ$258))/MAX(BJ146:$BJ$258)</f>
        <v>-4.7598810029749215E-2</v>
      </c>
      <c r="BN146" s="17"/>
      <c r="BO146" s="55">
        <f t="shared" ca="1" si="132"/>
        <v>-1.3482805635509854</v>
      </c>
      <c r="BQ146" s="58">
        <f t="shared" ca="1" si="133"/>
        <v>0</v>
      </c>
      <c r="BR146" s="58">
        <f t="shared" ca="1" si="134"/>
        <v>0</v>
      </c>
      <c r="BS146" s="58">
        <f t="shared" ca="1" si="140"/>
        <v>0</v>
      </c>
      <c r="BT146" s="58">
        <f t="shared" ca="1" si="120"/>
        <v>65</v>
      </c>
      <c r="BV146" s="56">
        <f t="shared" ca="1" si="135"/>
        <v>0</v>
      </c>
      <c r="BW146" s="76">
        <f t="shared" ca="1" si="136"/>
        <v>0</v>
      </c>
      <c r="BX146" s="55">
        <f t="shared" ca="1" si="141"/>
        <v>0</v>
      </c>
      <c r="BY146" s="56">
        <f t="shared" ca="1" si="137"/>
        <v>0</v>
      </c>
      <c r="BZ146" s="55">
        <f t="shared" ca="1" si="95"/>
        <v>5219.9253963319834</v>
      </c>
      <c r="CA146" s="76">
        <f t="shared" ca="1" si="96"/>
        <v>0</v>
      </c>
      <c r="CB146" s="55">
        <f ca="1">BZ146-MAX($BZ146:BZ$258)</f>
        <v>-77.712154180914695</v>
      </c>
      <c r="CC146" s="56">
        <f ca="1">(BZ146-MAX($BZ146:BZ$258))/MAX($BZ146:BZ$258)</f>
        <v>-1.4669209329617291E-2</v>
      </c>
    </row>
    <row r="147" spans="1:81" s="58" customFormat="1" x14ac:dyDescent="0.25">
      <c r="A147" s="54">
        <v>44404</v>
      </c>
      <c r="B147" s="55">
        <v>13.074</v>
      </c>
      <c r="C147" s="55">
        <v>13.074</v>
      </c>
      <c r="D147" s="55">
        <v>12.923999999999999</v>
      </c>
      <c r="E147" s="55">
        <v>13.042</v>
      </c>
      <c r="F147" s="56">
        <f t="shared" si="97"/>
        <v>-5.4903156931523922E-3</v>
      </c>
      <c r="G147" s="57"/>
      <c r="H147" s="56"/>
      <c r="I147" s="17"/>
      <c r="J147" s="55">
        <f ca="1">AVERAGE(E147:OFFSET(E147,$J$3-1,0))</f>
        <v>12.918800000000001</v>
      </c>
      <c r="K147" s="55">
        <f ca="1">AVERAGE(E147:OFFSET(E147,$K$3-1,0))</f>
        <v>13.187600000000003</v>
      </c>
      <c r="M147" s="58">
        <f t="shared" ca="1" si="98"/>
        <v>0</v>
      </c>
      <c r="N147" s="58">
        <f t="shared" ca="1" si="99"/>
        <v>0</v>
      </c>
      <c r="O147" s="58">
        <f t="shared" ca="1" si="100"/>
        <v>0</v>
      </c>
      <c r="P147" s="58">
        <f t="shared" ca="1" si="101"/>
        <v>62</v>
      </c>
      <c r="R147" s="56">
        <f t="shared" ca="1" si="102"/>
        <v>0</v>
      </c>
      <c r="S147" s="55">
        <f t="shared" ca="1" si="103"/>
        <v>0</v>
      </c>
      <c r="T147" s="55">
        <f t="shared" ca="1" si="104"/>
        <v>0</v>
      </c>
      <c r="U147" s="56">
        <f t="shared" ca="1" si="105"/>
        <v>0</v>
      </c>
      <c r="V147" s="55">
        <f t="shared" ca="1" si="121"/>
        <v>5052.1226771415613</v>
      </c>
      <c r="W147" s="55">
        <f t="shared" ca="1" si="106"/>
        <v>0</v>
      </c>
      <c r="X147" s="55">
        <f ca="1">V147-MAX(V147:$V$258)</f>
        <v>-280.25381477564588</v>
      </c>
      <c r="Y147" s="56">
        <f ca="1">(V147-MAX(V147:$V$258))/MAX(V147:$V$258)</f>
        <v>-5.2557019407848148E-2</v>
      </c>
      <c r="Z147" s="56"/>
      <c r="AA147" s="17"/>
      <c r="AB147" s="55">
        <f ca="1">E147*(2/($AB$3+1))+IF(AB148=0,AVERAGE(E148:OFFSET(E148,$AB$3-1,0))*(1-(2/($AB$3+1))),AB148*(1-(2/($AB$3+1))))</f>
        <v>12.937208979790098</v>
      </c>
      <c r="AC147" s="59">
        <f ca="1">E147*(2/($AC$3+1))+IF(AC148=0,AVERAGE(E148:OFFSET(E148,$AC$3-1,0))*(1-(2/($AC$3+1))),AC148*(1-(2/($AC$3+1))))</f>
        <v>13.121915371266031</v>
      </c>
      <c r="AE147" s="58">
        <f t="shared" ca="1" si="122"/>
        <v>0</v>
      </c>
      <c r="AF147" s="58">
        <f t="shared" ca="1" si="107"/>
        <v>0</v>
      </c>
      <c r="AG147" s="58">
        <f t="shared" ca="1" si="108"/>
        <v>0</v>
      </c>
      <c r="AH147" s="58">
        <f t="shared" ca="1" si="109"/>
        <v>64</v>
      </c>
      <c r="AJ147" s="56">
        <f t="shared" ca="1" si="110"/>
        <v>0</v>
      </c>
      <c r="AK147" s="55">
        <f t="shared" ca="1" si="111"/>
        <v>0</v>
      </c>
      <c r="AL147" s="55">
        <f t="shared" ca="1" si="112"/>
        <v>0</v>
      </c>
      <c r="AM147" s="56">
        <f t="shared" ca="1" si="113"/>
        <v>0</v>
      </c>
      <c r="AN147" s="55">
        <f t="shared" ca="1" si="114"/>
        <v>5224.588125582839</v>
      </c>
      <c r="AO147" s="55">
        <f t="shared" ca="1" si="115"/>
        <v>0</v>
      </c>
      <c r="AP147" s="55">
        <f ca="1">AN147-MAX(AN147:$AN$258)</f>
        <v>-261.11283804787035</v>
      </c>
      <c r="AQ147" s="56">
        <f ca="1">(AN147-MAX(AN147:$AN$258))/MAX(AN147:$AN$258)</f>
        <v>-4.7598810029749215E-2</v>
      </c>
      <c r="AS147" s="55">
        <f t="shared" si="123"/>
        <v>-7.2000000000000952E-2</v>
      </c>
      <c r="AT147" s="55">
        <f t="shared" si="124"/>
        <v>0</v>
      </c>
      <c r="AU147" s="55">
        <f t="shared" si="125"/>
        <v>7.2000000000000952E-2</v>
      </c>
      <c r="AV147" s="55">
        <f ca="1">IF(AV148=0,AVERAGE(AT147:OFFSET(AT147,$AY$3-1,0)),(AV148*($AY$3-1)+AT147)/$AY$3)</f>
        <v>8.2069370128932867E-2</v>
      </c>
      <c r="AW147" s="55">
        <f ca="1">IF(AW148=0,AVERAGE(AU147:OFFSET(AU147,$AY$3-1,0)),(AW148*($AY$3-1)+AU147)/$AY$3)</f>
        <v>8.6321260610701431E-2</v>
      </c>
      <c r="AX147" s="55">
        <f t="shared" ca="1" si="126"/>
        <v>0.95074341533374862</v>
      </c>
      <c r="AY147" s="55">
        <f t="shared" ca="1" si="127"/>
        <v>48.737491966419782</v>
      </c>
      <c r="BA147" s="58">
        <f t="shared" ca="1" si="128"/>
        <v>0</v>
      </c>
      <c r="BB147" s="58">
        <f t="shared" ca="1" si="129"/>
        <v>0</v>
      </c>
      <c r="BC147" s="58">
        <f t="shared" ca="1" si="138"/>
        <v>0</v>
      </c>
      <c r="BD147" s="58">
        <f t="shared" ca="1" si="116"/>
        <v>64</v>
      </c>
      <c r="BF147" s="56">
        <f t="shared" ca="1" si="117"/>
        <v>0</v>
      </c>
      <c r="BG147" s="75">
        <f t="shared" ca="1" si="118"/>
        <v>0</v>
      </c>
      <c r="BH147" s="55">
        <f t="shared" ca="1" si="119"/>
        <v>0</v>
      </c>
      <c r="BI147" s="56">
        <f t="shared" ca="1" si="130"/>
        <v>0</v>
      </c>
      <c r="BJ147" s="55">
        <f t="shared" ca="1" si="139"/>
        <v>5224.588125582839</v>
      </c>
      <c r="BK147" s="76">
        <f t="shared" ca="1" si="131"/>
        <v>0</v>
      </c>
      <c r="BL147" s="55">
        <f ca="1">BJ147-MAX(BJ147:$BJ$258)</f>
        <v>-261.11283804787035</v>
      </c>
      <c r="BM147" s="56">
        <f ca="1">(BJ147-MAX(BJ147:$BJ$258))/MAX(BJ147:$BJ$258)</f>
        <v>-4.7598810029749215E-2</v>
      </c>
      <c r="BN147" s="17"/>
      <c r="BO147" s="55">
        <f t="shared" ca="1" si="132"/>
        <v>-0.92676997872986888</v>
      </c>
      <c r="BQ147" s="58">
        <f t="shared" ca="1" si="133"/>
        <v>0</v>
      </c>
      <c r="BR147" s="58">
        <f t="shared" ca="1" si="134"/>
        <v>0</v>
      </c>
      <c r="BS147" s="58">
        <f t="shared" ca="1" si="140"/>
        <v>0</v>
      </c>
      <c r="BT147" s="58">
        <f t="shared" ca="1" si="120"/>
        <v>64</v>
      </c>
      <c r="BV147" s="56">
        <f t="shared" ca="1" si="135"/>
        <v>0</v>
      </c>
      <c r="BW147" s="76">
        <f t="shared" ca="1" si="136"/>
        <v>0</v>
      </c>
      <c r="BX147" s="55">
        <f t="shared" ca="1" si="141"/>
        <v>0</v>
      </c>
      <c r="BY147" s="56">
        <f t="shared" ca="1" si="137"/>
        <v>0</v>
      </c>
      <c r="BZ147" s="55">
        <f t="shared" ca="1" si="95"/>
        <v>5219.9253963319834</v>
      </c>
      <c r="CA147" s="76">
        <f t="shared" ca="1" si="96"/>
        <v>0</v>
      </c>
      <c r="CB147" s="55">
        <f ca="1">BZ147-MAX($BZ147:BZ$258)</f>
        <v>-77.712154180914695</v>
      </c>
      <c r="CC147" s="56">
        <f ca="1">(BZ147-MAX($BZ147:BZ$258))/MAX($BZ147:BZ$258)</f>
        <v>-1.4669209329617291E-2</v>
      </c>
    </row>
    <row r="148" spans="1:81" s="58" customFormat="1" x14ac:dyDescent="0.25">
      <c r="A148" s="54">
        <v>44403</v>
      </c>
      <c r="B148" s="55">
        <v>12.856</v>
      </c>
      <c r="C148" s="55">
        <v>13.135999999999999</v>
      </c>
      <c r="D148" s="55">
        <v>12.698</v>
      </c>
      <c r="E148" s="55">
        <v>13.114000000000001</v>
      </c>
      <c r="F148" s="56">
        <f t="shared" si="97"/>
        <v>1.6431560998295014E-2</v>
      </c>
      <c r="G148" s="57"/>
      <c r="H148" s="56"/>
      <c r="I148" s="17"/>
      <c r="J148" s="55">
        <f ca="1">AVERAGE(E148:OFFSET(E148,$J$3-1,0))</f>
        <v>12.792</v>
      </c>
      <c r="K148" s="55">
        <f ca="1">AVERAGE(E148:OFFSET(E148,$K$3-1,0))</f>
        <v>13.213933333333335</v>
      </c>
      <c r="M148" s="58">
        <f t="shared" ca="1" si="98"/>
        <v>0</v>
      </c>
      <c r="N148" s="58">
        <f t="shared" ca="1" si="99"/>
        <v>0</v>
      </c>
      <c r="O148" s="58">
        <f t="shared" ca="1" si="100"/>
        <v>0</v>
      </c>
      <c r="P148" s="58">
        <f t="shared" ca="1" si="101"/>
        <v>61</v>
      </c>
      <c r="R148" s="56">
        <f t="shared" ca="1" si="102"/>
        <v>0</v>
      </c>
      <c r="S148" s="55">
        <f t="shared" ca="1" si="103"/>
        <v>0</v>
      </c>
      <c r="T148" s="55">
        <f t="shared" ca="1" si="104"/>
        <v>0</v>
      </c>
      <c r="U148" s="56">
        <f t="shared" ca="1" si="105"/>
        <v>0</v>
      </c>
      <c r="V148" s="55">
        <f t="shared" ca="1" si="121"/>
        <v>5052.1226771415613</v>
      </c>
      <c r="W148" s="55">
        <f t="shared" ca="1" si="106"/>
        <v>0</v>
      </c>
      <c r="X148" s="55">
        <f ca="1">V148-MAX(V148:$V$258)</f>
        <v>-280.25381477564588</v>
      </c>
      <c r="Y148" s="56">
        <f ca="1">(V148-MAX(V148:$V$258))/MAX(V148:$V$258)</f>
        <v>-5.2557019407848148E-2</v>
      </c>
      <c r="Z148" s="56"/>
      <c r="AA148" s="17"/>
      <c r="AB148" s="55">
        <f ca="1">E148*(2/($AB$3+1))+IF(AB149=0,AVERAGE(E149:OFFSET(E149,$AB$3-1,0))*(1-(2/($AB$3+1))),AB149*(1-(2/($AB$3+1))))</f>
        <v>12.884813469685145</v>
      </c>
      <c r="AC148" s="59">
        <f ca="1">E148*(2/($AC$3+1))+IF(AC149=0,AVERAGE(E149:OFFSET(E149,$AC$3-1,0))*(1-(2/($AC$3+1))),AC149*(1-(2/($AC$3+1))))</f>
        <v>13.127426776180929</v>
      </c>
      <c r="AE148" s="58">
        <f t="shared" ca="1" si="122"/>
        <v>0</v>
      </c>
      <c r="AF148" s="58">
        <f t="shared" ca="1" si="107"/>
        <v>0</v>
      </c>
      <c r="AG148" s="58">
        <f t="shared" ca="1" si="108"/>
        <v>0</v>
      </c>
      <c r="AH148" s="58">
        <f t="shared" ca="1" si="109"/>
        <v>63</v>
      </c>
      <c r="AJ148" s="56">
        <f t="shared" ca="1" si="110"/>
        <v>0</v>
      </c>
      <c r="AK148" s="55">
        <f t="shared" ca="1" si="111"/>
        <v>0</v>
      </c>
      <c r="AL148" s="55">
        <f t="shared" ca="1" si="112"/>
        <v>0</v>
      </c>
      <c r="AM148" s="56">
        <f t="shared" ca="1" si="113"/>
        <v>0</v>
      </c>
      <c r="AN148" s="55">
        <f t="shared" ca="1" si="114"/>
        <v>5224.588125582839</v>
      </c>
      <c r="AO148" s="55">
        <f t="shared" ca="1" si="115"/>
        <v>0</v>
      </c>
      <c r="AP148" s="55">
        <f ca="1">AN148-MAX(AN148:$AN$258)</f>
        <v>-261.11283804787035</v>
      </c>
      <c r="AQ148" s="56">
        <f ca="1">(AN148-MAX(AN148:$AN$258))/MAX(AN148:$AN$258)</f>
        <v>-4.7598810029749215E-2</v>
      </c>
      <c r="AS148" s="55">
        <f t="shared" si="123"/>
        <v>0.21200000000000152</v>
      </c>
      <c r="AT148" s="55">
        <f t="shared" si="124"/>
        <v>0.21200000000000152</v>
      </c>
      <c r="AU148" s="55">
        <f t="shared" si="125"/>
        <v>0</v>
      </c>
      <c r="AV148" s="55">
        <f ca="1">IF(AV149=0,AVERAGE(AT148:OFFSET(AT148,$AY$3-1,0)),(AV149*($AY$3-1)+AT148)/$AY$3)</f>
        <v>8.8382398600389239E-2</v>
      </c>
      <c r="AW148" s="55">
        <f ca="1">IF(AW149=0,AVERAGE(AU148:OFFSET(AU148,$AY$3-1,0)),(AW149*($AY$3-1)+AU148)/$AY$3)</f>
        <v>8.7422896042293766E-2</v>
      </c>
      <c r="AX148" s="55">
        <f t="shared" ca="1" si="126"/>
        <v>1.0109754149259855</v>
      </c>
      <c r="AY148" s="55">
        <f t="shared" ca="1" si="127"/>
        <v>50.272887844488871</v>
      </c>
      <c r="BA148" s="58">
        <f t="shared" ca="1" si="128"/>
        <v>0</v>
      </c>
      <c r="BB148" s="58">
        <f t="shared" ca="1" si="129"/>
        <v>0</v>
      </c>
      <c r="BC148" s="58">
        <f t="shared" ca="1" si="138"/>
        <v>0</v>
      </c>
      <c r="BD148" s="58">
        <f t="shared" ca="1" si="116"/>
        <v>63</v>
      </c>
      <c r="BF148" s="56">
        <f t="shared" ca="1" si="117"/>
        <v>0</v>
      </c>
      <c r="BG148" s="75">
        <f t="shared" ca="1" si="118"/>
        <v>0</v>
      </c>
      <c r="BH148" s="55">
        <f t="shared" ca="1" si="119"/>
        <v>0</v>
      </c>
      <c r="BI148" s="56">
        <f t="shared" ca="1" si="130"/>
        <v>0</v>
      </c>
      <c r="BJ148" s="55">
        <f t="shared" ca="1" si="139"/>
        <v>5224.588125582839</v>
      </c>
      <c r="BK148" s="76">
        <f t="shared" ca="1" si="131"/>
        <v>0</v>
      </c>
      <c r="BL148" s="55">
        <f ca="1">BJ148-MAX(BJ148:$BJ$258)</f>
        <v>-261.11283804787035</v>
      </c>
      <c r="BM148" s="56">
        <f ca="1">(BJ148-MAX(BJ148:$BJ$258))/MAX(BJ148:$BJ$258)</f>
        <v>-4.7598810029749215E-2</v>
      </c>
      <c r="BN148" s="17"/>
      <c r="BO148" s="55">
        <f t="shared" ca="1" si="132"/>
        <v>1.9909783792191549</v>
      </c>
      <c r="BQ148" s="58">
        <f t="shared" ca="1" si="133"/>
        <v>0</v>
      </c>
      <c r="BR148" s="58">
        <f t="shared" ca="1" si="134"/>
        <v>0</v>
      </c>
      <c r="BS148" s="58">
        <f t="shared" ca="1" si="140"/>
        <v>0</v>
      </c>
      <c r="BT148" s="58">
        <f t="shared" ca="1" si="120"/>
        <v>63</v>
      </c>
      <c r="BV148" s="56">
        <f t="shared" ca="1" si="135"/>
        <v>0</v>
      </c>
      <c r="BW148" s="76">
        <f t="shared" ca="1" si="136"/>
        <v>0</v>
      </c>
      <c r="BX148" s="55">
        <f t="shared" ca="1" si="141"/>
        <v>0</v>
      </c>
      <c r="BY148" s="56">
        <f t="shared" ca="1" si="137"/>
        <v>0</v>
      </c>
      <c r="BZ148" s="55">
        <f t="shared" ca="1" si="95"/>
        <v>5219.9253963319834</v>
      </c>
      <c r="CA148" s="76">
        <f t="shared" ca="1" si="96"/>
        <v>0</v>
      </c>
      <c r="CB148" s="55">
        <f ca="1">BZ148-MAX($BZ148:BZ$258)</f>
        <v>-77.712154180914695</v>
      </c>
      <c r="CC148" s="56">
        <f ca="1">(BZ148-MAX($BZ148:BZ$258))/MAX($BZ148:BZ$258)</f>
        <v>-1.4669209329617291E-2</v>
      </c>
    </row>
    <row r="149" spans="1:81" s="58" customFormat="1" x14ac:dyDescent="0.25">
      <c r="A149" s="54">
        <v>44400</v>
      </c>
      <c r="B149" s="55">
        <v>12.804</v>
      </c>
      <c r="C149" s="55">
        <v>12.981999999999999</v>
      </c>
      <c r="D149" s="55">
        <v>12.804</v>
      </c>
      <c r="E149" s="55">
        <v>12.901999999999999</v>
      </c>
      <c r="F149" s="56">
        <f t="shared" si="97"/>
        <v>1.1287035585515026E-2</v>
      </c>
      <c r="G149" s="57"/>
      <c r="H149" s="56"/>
      <c r="I149" s="17"/>
      <c r="J149" s="55">
        <f ca="1">AVERAGE(E149:OFFSET(E149,$J$3-1,0))</f>
        <v>12.6236</v>
      </c>
      <c r="K149" s="55">
        <f ca="1">AVERAGE(E149:OFFSET(E149,$K$3-1,0))</f>
        <v>13.240000000000002</v>
      </c>
      <c r="M149" s="58">
        <f t="shared" ca="1" si="98"/>
        <v>0</v>
      </c>
      <c r="N149" s="58">
        <f t="shared" ca="1" si="99"/>
        <v>0</v>
      </c>
      <c r="O149" s="58">
        <f t="shared" ca="1" si="100"/>
        <v>0</v>
      </c>
      <c r="P149" s="58">
        <f t="shared" ca="1" si="101"/>
        <v>60</v>
      </c>
      <c r="R149" s="56">
        <f t="shared" ca="1" si="102"/>
        <v>0</v>
      </c>
      <c r="S149" s="55">
        <f t="shared" ca="1" si="103"/>
        <v>0</v>
      </c>
      <c r="T149" s="55">
        <f t="shared" ca="1" si="104"/>
        <v>0</v>
      </c>
      <c r="U149" s="56">
        <f t="shared" ca="1" si="105"/>
        <v>0</v>
      </c>
      <c r="V149" s="55">
        <f t="shared" ca="1" si="121"/>
        <v>5052.1226771415613</v>
      </c>
      <c r="W149" s="55">
        <f t="shared" ca="1" si="106"/>
        <v>0</v>
      </c>
      <c r="X149" s="55">
        <f ca="1">V149-MAX(V149:$V$258)</f>
        <v>-280.25381477564588</v>
      </c>
      <c r="Y149" s="56">
        <f ca="1">(V149-MAX(V149:$V$258))/MAX(V149:$V$258)</f>
        <v>-5.2557019407848148E-2</v>
      </c>
      <c r="Z149" s="56"/>
      <c r="AA149" s="17"/>
      <c r="AB149" s="55">
        <f ca="1">E149*(2/($AB$3+1))+IF(AB150=0,AVERAGE(E150:OFFSET(E150,$AB$3-1,0))*(1-(2/($AB$3+1))),AB150*(1-(2/($AB$3+1))))</f>
        <v>12.770220204527718</v>
      </c>
      <c r="AC149" s="59">
        <f ca="1">E149*(2/($AC$3+1))+IF(AC150=0,AVERAGE(E150:OFFSET(E150,$AC$3-1,0))*(1-(2/($AC$3+1))),AC150*(1-(2/($AC$3+1))))</f>
        <v>13.12835276074513</v>
      </c>
      <c r="AE149" s="58">
        <f t="shared" ca="1" si="122"/>
        <v>0</v>
      </c>
      <c r="AF149" s="58">
        <f t="shared" ca="1" si="107"/>
        <v>0</v>
      </c>
      <c r="AG149" s="58">
        <f t="shared" ca="1" si="108"/>
        <v>0</v>
      </c>
      <c r="AH149" s="58">
        <f t="shared" ca="1" si="109"/>
        <v>62</v>
      </c>
      <c r="AJ149" s="56">
        <f t="shared" ca="1" si="110"/>
        <v>0</v>
      </c>
      <c r="AK149" s="55">
        <f t="shared" ca="1" si="111"/>
        <v>0</v>
      </c>
      <c r="AL149" s="55">
        <f t="shared" ca="1" si="112"/>
        <v>0</v>
      </c>
      <c r="AM149" s="56">
        <f t="shared" ca="1" si="113"/>
        <v>0</v>
      </c>
      <c r="AN149" s="55">
        <f t="shared" ca="1" si="114"/>
        <v>5224.588125582839</v>
      </c>
      <c r="AO149" s="55">
        <f t="shared" ca="1" si="115"/>
        <v>0</v>
      </c>
      <c r="AP149" s="55">
        <f ca="1">AN149-MAX(AN149:$AN$258)</f>
        <v>-261.11283804787035</v>
      </c>
      <c r="AQ149" s="56">
        <f ca="1">(AN149-MAX(AN149:$AN$258))/MAX(AN149:$AN$258)</f>
        <v>-4.7598810029749215E-2</v>
      </c>
      <c r="AS149" s="55">
        <f t="shared" si="123"/>
        <v>0.14400000000000013</v>
      </c>
      <c r="AT149" s="55">
        <f t="shared" si="124"/>
        <v>0.14400000000000013</v>
      </c>
      <c r="AU149" s="55">
        <f t="shared" si="125"/>
        <v>0</v>
      </c>
      <c r="AV149" s="55">
        <f ca="1">IF(AV150=0,AVERAGE(AT149:OFFSET(AT149,$AY$3-1,0)),(AV150*($AY$3-1)+AT149)/$AY$3)</f>
        <v>7.8873352338880612E-2</v>
      </c>
      <c r="AW149" s="55">
        <f ca="1">IF(AW150=0,AVERAGE(AU149:OFFSET(AU149,$AY$3-1,0)),(AW150*($AY$3-1)+AU149)/$AY$3)</f>
        <v>9.4147734199393276E-2</v>
      </c>
      <c r="AX149" s="55">
        <f t="shared" ca="1" si="126"/>
        <v>0.83776155644740835</v>
      </c>
      <c r="AY149" s="55">
        <f t="shared" ca="1" si="127"/>
        <v>45.585976782912574</v>
      </c>
      <c r="BA149" s="58">
        <f t="shared" ca="1" si="128"/>
        <v>0</v>
      </c>
      <c r="BB149" s="58">
        <f t="shared" ca="1" si="129"/>
        <v>0</v>
      </c>
      <c r="BC149" s="58">
        <f t="shared" ca="1" si="138"/>
        <v>0</v>
      </c>
      <c r="BD149" s="58">
        <f t="shared" ca="1" si="116"/>
        <v>62</v>
      </c>
      <c r="BF149" s="56">
        <f t="shared" ca="1" si="117"/>
        <v>0</v>
      </c>
      <c r="BG149" s="75">
        <f t="shared" ca="1" si="118"/>
        <v>0</v>
      </c>
      <c r="BH149" s="55">
        <f t="shared" ca="1" si="119"/>
        <v>0</v>
      </c>
      <c r="BI149" s="56">
        <f t="shared" ca="1" si="130"/>
        <v>0</v>
      </c>
      <c r="BJ149" s="55">
        <f t="shared" ca="1" si="139"/>
        <v>5224.588125582839</v>
      </c>
      <c r="BK149" s="76">
        <f t="shared" ca="1" si="131"/>
        <v>0</v>
      </c>
      <c r="BL149" s="55">
        <f ca="1">BJ149-MAX(BJ149:$BJ$258)</f>
        <v>-261.11283804787035</v>
      </c>
      <c r="BM149" s="56">
        <f ca="1">(BJ149-MAX(BJ149:$BJ$258))/MAX(BJ149:$BJ$258)</f>
        <v>-4.7598810029749215E-2</v>
      </c>
      <c r="BN149" s="17"/>
      <c r="BO149" s="55">
        <f t="shared" ca="1" si="132"/>
        <v>-2.1537994843015329</v>
      </c>
      <c r="BQ149" s="58">
        <f t="shared" ca="1" si="133"/>
        <v>0</v>
      </c>
      <c r="BR149" s="58">
        <f t="shared" ca="1" si="134"/>
        <v>0</v>
      </c>
      <c r="BS149" s="58">
        <f t="shared" ca="1" si="140"/>
        <v>0</v>
      </c>
      <c r="BT149" s="58">
        <f t="shared" ca="1" si="120"/>
        <v>62</v>
      </c>
      <c r="BV149" s="56">
        <f t="shared" ca="1" si="135"/>
        <v>0</v>
      </c>
      <c r="BW149" s="76">
        <f t="shared" ca="1" si="136"/>
        <v>0</v>
      </c>
      <c r="BX149" s="55">
        <f t="shared" ca="1" si="141"/>
        <v>0</v>
      </c>
      <c r="BY149" s="56">
        <f t="shared" ca="1" si="137"/>
        <v>0</v>
      </c>
      <c r="BZ149" s="55">
        <f t="shared" ca="1" si="95"/>
        <v>5219.9253963319834</v>
      </c>
      <c r="CA149" s="76">
        <f t="shared" ca="1" si="96"/>
        <v>0</v>
      </c>
      <c r="CB149" s="55">
        <f ca="1">BZ149-MAX($BZ149:BZ$258)</f>
        <v>-77.712154180914695</v>
      </c>
      <c r="CC149" s="56">
        <f ca="1">(BZ149-MAX($BZ149:BZ$258))/MAX($BZ149:BZ$258)</f>
        <v>-1.4669209329617291E-2</v>
      </c>
    </row>
    <row r="150" spans="1:81" s="58" customFormat="1" x14ac:dyDescent="0.25">
      <c r="A150" s="54">
        <v>44399</v>
      </c>
      <c r="B150" s="55">
        <v>12.868</v>
      </c>
      <c r="C150" s="55">
        <v>12.964</v>
      </c>
      <c r="D150" s="55">
        <v>12.746</v>
      </c>
      <c r="E150" s="55">
        <v>12.757999999999999</v>
      </c>
      <c r="F150" s="56">
        <f t="shared" si="97"/>
        <v>-1.5651901706058569E-3</v>
      </c>
      <c r="G150" s="57"/>
      <c r="H150" s="56"/>
      <c r="I150" s="17"/>
      <c r="J150" s="55">
        <f ca="1">AVERAGE(E150:OFFSET(E150,$J$3-1,0))</f>
        <v>12.596399999999999</v>
      </c>
      <c r="K150" s="55">
        <f ca="1">AVERAGE(E150:OFFSET(E150,$K$3-1,0))</f>
        <v>13.271466666666671</v>
      </c>
      <c r="M150" s="58">
        <f t="shared" ca="1" si="98"/>
        <v>0</v>
      </c>
      <c r="N150" s="58">
        <f t="shared" ca="1" si="99"/>
        <v>0</v>
      </c>
      <c r="O150" s="58">
        <f t="shared" ca="1" si="100"/>
        <v>0</v>
      </c>
      <c r="P150" s="58">
        <f t="shared" ca="1" si="101"/>
        <v>59</v>
      </c>
      <c r="R150" s="56">
        <f t="shared" ca="1" si="102"/>
        <v>0</v>
      </c>
      <c r="S150" s="55">
        <f t="shared" ca="1" si="103"/>
        <v>0</v>
      </c>
      <c r="T150" s="55">
        <f t="shared" ca="1" si="104"/>
        <v>0</v>
      </c>
      <c r="U150" s="56">
        <f t="shared" ca="1" si="105"/>
        <v>0</v>
      </c>
      <c r="V150" s="55">
        <f t="shared" ca="1" si="121"/>
        <v>5052.1226771415613</v>
      </c>
      <c r="W150" s="55">
        <f t="shared" ca="1" si="106"/>
        <v>0</v>
      </c>
      <c r="X150" s="55">
        <f ca="1">V150-MAX(V150:$V$258)</f>
        <v>-280.25381477564588</v>
      </c>
      <c r="Y150" s="56">
        <f ca="1">(V150-MAX(V150:$V$258))/MAX(V150:$V$258)</f>
        <v>-5.2557019407848148E-2</v>
      </c>
      <c r="Z150" s="56"/>
      <c r="AA150" s="17"/>
      <c r="AB150" s="55">
        <f ca="1">E150*(2/($AB$3+1))+IF(AB151=0,AVERAGE(E151:OFFSET(E151,$AB$3-1,0))*(1-(2/($AB$3+1))),AB151*(1-(2/($AB$3+1))))</f>
        <v>12.704330306791574</v>
      </c>
      <c r="AC150" s="59">
        <f ca="1">E150*(2/($AC$3+1))+IF(AC151=0,AVERAGE(E151:OFFSET(E151,$AC$3-1,0))*(1-(2/($AC$3+1))),AC151*(1-(2/($AC$3+1))))</f>
        <v>13.143963295968932</v>
      </c>
      <c r="AE150" s="58">
        <f t="shared" ca="1" si="122"/>
        <v>0</v>
      </c>
      <c r="AF150" s="58">
        <f t="shared" ca="1" si="107"/>
        <v>0</v>
      </c>
      <c r="AG150" s="58">
        <f t="shared" ca="1" si="108"/>
        <v>0</v>
      </c>
      <c r="AH150" s="58">
        <f t="shared" ca="1" si="109"/>
        <v>61</v>
      </c>
      <c r="AJ150" s="56">
        <f t="shared" ca="1" si="110"/>
        <v>0</v>
      </c>
      <c r="AK150" s="55">
        <f t="shared" ca="1" si="111"/>
        <v>0</v>
      </c>
      <c r="AL150" s="55">
        <f t="shared" ca="1" si="112"/>
        <v>0</v>
      </c>
      <c r="AM150" s="56">
        <f t="shared" ca="1" si="113"/>
        <v>0</v>
      </c>
      <c r="AN150" s="55">
        <f t="shared" ca="1" si="114"/>
        <v>5224.588125582839</v>
      </c>
      <c r="AO150" s="55">
        <f t="shared" ca="1" si="115"/>
        <v>0</v>
      </c>
      <c r="AP150" s="55">
        <f ca="1">AN150-MAX(AN150:$AN$258)</f>
        <v>-261.11283804787035</v>
      </c>
      <c r="AQ150" s="56">
        <f ca="1">(AN150-MAX(AN150:$AN$258))/MAX(AN150:$AN$258)</f>
        <v>-4.7598810029749215E-2</v>
      </c>
      <c r="AS150" s="55">
        <f t="shared" si="123"/>
        <v>-2.000000000000135E-2</v>
      </c>
      <c r="AT150" s="55">
        <f t="shared" si="124"/>
        <v>0</v>
      </c>
      <c r="AU150" s="55">
        <f t="shared" si="125"/>
        <v>2.000000000000135E-2</v>
      </c>
      <c r="AV150" s="55">
        <f ca="1">IF(AV151=0,AVERAGE(AT150:OFFSET(AT150,$AY$3-1,0)),(AV151*($AY$3-1)+AT150)/$AY$3)</f>
        <v>7.3863610211102187E-2</v>
      </c>
      <c r="AW150" s="55">
        <f ca="1">IF(AW151=0,AVERAGE(AU150:OFFSET(AU150,$AY$3-1,0)),(AW151*($AY$3-1)+AU150)/$AY$3)</f>
        <v>0.10138986759934661</v>
      </c>
      <c r="AX150" s="55">
        <f t="shared" ca="1" si="126"/>
        <v>0.7285107670026999</v>
      </c>
      <c r="AY150" s="55">
        <f t="shared" ca="1" si="127"/>
        <v>42.146730058613635</v>
      </c>
      <c r="BA150" s="58">
        <f t="shared" ca="1" si="128"/>
        <v>0</v>
      </c>
      <c r="BB150" s="58">
        <f t="shared" ca="1" si="129"/>
        <v>0</v>
      </c>
      <c r="BC150" s="58">
        <f t="shared" ca="1" si="138"/>
        <v>0</v>
      </c>
      <c r="BD150" s="58">
        <f t="shared" ca="1" si="116"/>
        <v>61</v>
      </c>
      <c r="BF150" s="56">
        <f t="shared" ca="1" si="117"/>
        <v>0</v>
      </c>
      <c r="BG150" s="75">
        <f t="shared" ca="1" si="118"/>
        <v>0</v>
      </c>
      <c r="BH150" s="55">
        <f t="shared" ca="1" si="119"/>
        <v>0</v>
      </c>
      <c r="BI150" s="56">
        <f t="shared" ca="1" si="130"/>
        <v>0</v>
      </c>
      <c r="BJ150" s="55">
        <f t="shared" ca="1" si="139"/>
        <v>5224.588125582839</v>
      </c>
      <c r="BK150" s="76">
        <f t="shared" ca="1" si="131"/>
        <v>0</v>
      </c>
      <c r="BL150" s="55">
        <f ca="1">BJ150-MAX(BJ150:$BJ$258)</f>
        <v>-261.11283804787035</v>
      </c>
      <c r="BM150" s="56">
        <f ca="1">(BJ150-MAX(BJ150:$BJ$258))/MAX(BJ150:$BJ$258)</f>
        <v>-4.7598810029749215E-2</v>
      </c>
      <c r="BN150" s="17"/>
      <c r="BO150" s="55">
        <f t="shared" ca="1" si="132"/>
        <v>-3.3484848484848451</v>
      </c>
      <c r="BQ150" s="58">
        <f t="shared" ca="1" si="133"/>
        <v>0</v>
      </c>
      <c r="BR150" s="58">
        <f t="shared" ca="1" si="134"/>
        <v>0</v>
      </c>
      <c r="BS150" s="58">
        <f t="shared" ca="1" si="140"/>
        <v>0</v>
      </c>
      <c r="BT150" s="58">
        <f t="shared" ca="1" si="120"/>
        <v>61</v>
      </c>
      <c r="BV150" s="56">
        <f t="shared" ca="1" si="135"/>
        <v>0</v>
      </c>
      <c r="BW150" s="76">
        <f t="shared" ca="1" si="136"/>
        <v>0</v>
      </c>
      <c r="BX150" s="55">
        <f t="shared" ca="1" si="141"/>
        <v>0</v>
      </c>
      <c r="BY150" s="56">
        <f t="shared" ca="1" si="137"/>
        <v>0</v>
      </c>
      <c r="BZ150" s="55">
        <f t="shared" ca="1" si="95"/>
        <v>5219.9253963319834</v>
      </c>
      <c r="CA150" s="76">
        <f t="shared" ca="1" si="96"/>
        <v>0</v>
      </c>
      <c r="CB150" s="55">
        <f ca="1">BZ150-MAX($BZ150:BZ$258)</f>
        <v>-77.712154180914695</v>
      </c>
      <c r="CC150" s="56">
        <f ca="1">(BZ150-MAX($BZ150:BZ$258))/MAX($BZ150:BZ$258)</f>
        <v>-1.4669209329617291E-2</v>
      </c>
    </row>
    <row r="151" spans="1:81" s="58" customFormat="1" x14ac:dyDescent="0.25">
      <c r="A151" s="54">
        <v>44398</v>
      </c>
      <c r="B151" s="55">
        <v>12.484</v>
      </c>
      <c r="C151" s="55">
        <v>12.79</v>
      </c>
      <c r="D151" s="55">
        <v>12.444000000000001</v>
      </c>
      <c r="E151" s="55">
        <v>12.778</v>
      </c>
      <c r="F151" s="56">
        <f t="shared" si="97"/>
        <v>2.9819471308833112E-2</v>
      </c>
      <c r="G151" s="57"/>
      <c r="H151" s="56"/>
      <c r="I151" s="17"/>
      <c r="J151" s="55">
        <f ca="1">AVERAGE(E151:OFFSET(E151,$J$3-1,0))</f>
        <v>12.638399999999999</v>
      </c>
      <c r="K151" s="55">
        <f ca="1">AVERAGE(E151:OFFSET(E151,$K$3-1,0))</f>
        <v>13.307933333333335</v>
      </c>
      <c r="M151" s="58">
        <f t="shared" ca="1" si="98"/>
        <v>0</v>
      </c>
      <c r="N151" s="58">
        <f t="shared" ca="1" si="99"/>
        <v>0</v>
      </c>
      <c r="O151" s="58">
        <f t="shared" ca="1" si="100"/>
        <v>0</v>
      </c>
      <c r="P151" s="58">
        <f t="shared" ca="1" si="101"/>
        <v>58</v>
      </c>
      <c r="R151" s="56">
        <f t="shared" ca="1" si="102"/>
        <v>0</v>
      </c>
      <c r="S151" s="55">
        <f t="shared" ca="1" si="103"/>
        <v>0</v>
      </c>
      <c r="T151" s="55">
        <f t="shared" ca="1" si="104"/>
        <v>0</v>
      </c>
      <c r="U151" s="56">
        <f t="shared" ca="1" si="105"/>
        <v>0</v>
      </c>
      <c r="V151" s="55">
        <f t="shared" ca="1" si="121"/>
        <v>5052.1226771415613</v>
      </c>
      <c r="W151" s="55">
        <f t="shared" ca="1" si="106"/>
        <v>0</v>
      </c>
      <c r="X151" s="55">
        <f ca="1">V151-MAX(V151:$V$258)</f>
        <v>-280.25381477564588</v>
      </c>
      <c r="Y151" s="56">
        <f ca="1">(V151-MAX(V151:$V$258))/MAX(V151:$V$258)</f>
        <v>-5.2557019407848148E-2</v>
      </c>
      <c r="Z151" s="56"/>
      <c r="AA151" s="17"/>
      <c r="AB151" s="55">
        <f ca="1">E151*(2/($AB$3+1))+IF(AB152=0,AVERAGE(E152:OFFSET(E152,$AB$3-1,0))*(1-(2/($AB$3+1))),AB152*(1-(2/($AB$3+1))))</f>
        <v>12.677495460187359</v>
      </c>
      <c r="AC151" s="59">
        <f ca="1">E151*(2/($AC$3+1))+IF(AC152=0,AVERAGE(E152:OFFSET(E152,$AC$3-1,0))*(1-(2/($AC$3+1))),AC152*(1-(2/($AC$3+1))))</f>
        <v>13.170581454311616</v>
      </c>
      <c r="AE151" s="58">
        <f t="shared" ca="1" si="122"/>
        <v>0</v>
      </c>
      <c r="AF151" s="58">
        <f t="shared" ca="1" si="107"/>
        <v>0</v>
      </c>
      <c r="AG151" s="58">
        <f t="shared" ca="1" si="108"/>
        <v>0</v>
      </c>
      <c r="AH151" s="58">
        <f t="shared" ca="1" si="109"/>
        <v>60</v>
      </c>
      <c r="AJ151" s="56">
        <f t="shared" ca="1" si="110"/>
        <v>0</v>
      </c>
      <c r="AK151" s="55">
        <f t="shared" ca="1" si="111"/>
        <v>0</v>
      </c>
      <c r="AL151" s="55">
        <f t="shared" ca="1" si="112"/>
        <v>0</v>
      </c>
      <c r="AM151" s="56">
        <f t="shared" ca="1" si="113"/>
        <v>0</v>
      </c>
      <c r="AN151" s="55">
        <f t="shared" ca="1" si="114"/>
        <v>5224.588125582839</v>
      </c>
      <c r="AO151" s="55">
        <f t="shared" ca="1" si="115"/>
        <v>0</v>
      </c>
      <c r="AP151" s="55">
        <f ca="1">AN151-MAX(AN151:$AN$258)</f>
        <v>-261.11283804787035</v>
      </c>
      <c r="AQ151" s="56">
        <f ca="1">(AN151-MAX(AN151:$AN$258))/MAX(AN151:$AN$258)</f>
        <v>-4.7598810029749215E-2</v>
      </c>
      <c r="AS151" s="55">
        <f t="shared" si="123"/>
        <v>0.37000000000000099</v>
      </c>
      <c r="AT151" s="55">
        <f t="shared" si="124"/>
        <v>0.37000000000000099</v>
      </c>
      <c r="AU151" s="55">
        <f t="shared" si="125"/>
        <v>0</v>
      </c>
      <c r="AV151" s="55">
        <f ca="1">IF(AV152=0,AVERAGE(AT151:OFFSET(AT151,$AY$3-1,0)),(AV152*($AY$3-1)+AT151)/$AY$3)</f>
        <v>7.9545426381186973E-2</v>
      </c>
      <c r="AW151" s="55">
        <f ca="1">IF(AW152=0,AVERAGE(AU151:OFFSET(AU151,$AY$3-1,0)),(AW152*($AY$3-1)+AU151)/$AY$3)</f>
        <v>0.10765062664545008</v>
      </c>
      <c r="AX151" s="55">
        <f t="shared" ca="1" si="126"/>
        <v>0.73892209325610092</v>
      </c>
      <c r="AY151" s="55">
        <f t="shared" ca="1" si="127"/>
        <v>42.493110882988574</v>
      </c>
      <c r="BA151" s="58">
        <f t="shared" ca="1" si="128"/>
        <v>0</v>
      </c>
      <c r="BB151" s="58">
        <f t="shared" ca="1" si="129"/>
        <v>0</v>
      </c>
      <c r="BC151" s="58">
        <f t="shared" ca="1" si="138"/>
        <v>0</v>
      </c>
      <c r="BD151" s="58">
        <f t="shared" ca="1" si="116"/>
        <v>60</v>
      </c>
      <c r="BF151" s="56">
        <f t="shared" ca="1" si="117"/>
        <v>0</v>
      </c>
      <c r="BG151" s="75">
        <f t="shared" ca="1" si="118"/>
        <v>0</v>
      </c>
      <c r="BH151" s="55">
        <f t="shared" ca="1" si="119"/>
        <v>0</v>
      </c>
      <c r="BI151" s="56">
        <f t="shared" ca="1" si="130"/>
        <v>0</v>
      </c>
      <c r="BJ151" s="55">
        <f t="shared" ca="1" si="139"/>
        <v>5224.588125582839</v>
      </c>
      <c r="BK151" s="76">
        <f t="shared" ca="1" si="131"/>
        <v>0</v>
      </c>
      <c r="BL151" s="55">
        <f ca="1">BJ151-MAX(BJ151:$BJ$258)</f>
        <v>-261.11283804787035</v>
      </c>
      <c r="BM151" s="56">
        <f ca="1">(BJ151-MAX(BJ151:$BJ$258))/MAX(BJ151:$BJ$258)</f>
        <v>-4.7598810029749215E-2</v>
      </c>
      <c r="BN151" s="17"/>
      <c r="BO151" s="55">
        <f t="shared" ca="1" si="132"/>
        <v>-5.7252471595101051</v>
      </c>
      <c r="BQ151" s="58">
        <f t="shared" ca="1" si="133"/>
        <v>0</v>
      </c>
      <c r="BR151" s="58">
        <f t="shared" ca="1" si="134"/>
        <v>0</v>
      </c>
      <c r="BS151" s="58">
        <f t="shared" ca="1" si="140"/>
        <v>0</v>
      </c>
      <c r="BT151" s="58">
        <f t="shared" ca="1" si="120"/>
        <v>60</v>
      </c>
      <c r="BV151" s="56">
        <f t="shared" ca="1" si="135"/>
        <v>0</v>
      </c>
      <c r="BW151" s="76">
        <f t="shared" ca="1" si="136"/>
        <v>0</v>
      </c>
      <c r="BX151" s="55">
        <f t="shared" ca="1" si="141"/>
        <v>0</v>
      </c>
      <c r="BY151" s="56">
        <f t="shared" ca="1" si="137"/>
        <v>0</v>
      </c>
      <c r="BZ151" s="55">
        <f t="shared" ca="1" si="95"/>
        <v>5219.9253963319834</v>
      </c>
      <c r="CA151" s="76">
        <f t="shared" ca="1" si="96"/>
        <v>0</v>
      </c>
      <c r="CB151" s="55">
        <f ca="1">BZ151-MAX($BZ151:BZ$258)</f>
        <v>-77.712154180914695</v>
      </c>
      <c r="CC151" s="56">
        <f ca="1">(BZ151-MAX($BZ151:BZ$258))/MAX($BZ151:BZ$258)</f>
        <v>-1.4669209329617291E-2</v>
      </c>
    </row>
    <row r="152" spans="1:81" s="58" customFormat="1" x14ac:dyDescent="0.25">
      <c r="A152" s="54">
        <v>44397</v>
      </c>
      <c r="B152" s="55">
        <v>12.388</v>
      </c>
      <c r="C152" s="55">
        <v>12.44</v>
      </c>
      <c r="D152" s="55">
        <v>12.144</v>
      </c>
      <c r="E152" s="55">
        <v>12.407999999999999</v>
      </c>
      <c r="F152" s="56">
        <f t="shared" si="97"/>
        <v>1.1082138200782188E-2</v>
      </c>
      <c r="G152" s="57"/>
      <c r="H152" s="56"/>
      <c r="I152" s="17"/>
      <c r="J152" s="55">
        <f ca="1">AVERAGE(E152:OFFSET(E152,$J$3-1,0))</f>
        <v>12.702400000000001</v>
      </c>
      <c r="K152" s="55">
        <f ca="1">AVERAGE(E152:OFFSET(E152,$K$3-1,0))</f>
        <v>13.342133333333333</v>
      </c>
      <c r="M152" s="58">
        <f t="shared" ca="1" si="98"/>
        <v>0</v>
      </c>
      <c r="N152" s="58">
        <f t="shared" ca="1" si="99"/>
        <v>0</v>
      </c>
      <c r="O152" s="58">
        <f t="shared" ca="1" si="100"/>
        <v>0</v>
      </c>
      <c r="P152" s="58">
        <f t="shared" ca="1" si="101"/>
        <v>57</v>
      </c>
      <c r="R152" s="56">
        <f t="shared" ca="1" si="102"/>
        <v>0</v>
      </c>
      <c r="S152" s="55">
        <f t="shared" ca="1" si="103"/>
        <v>0</v>
      </c>
      <c r="T152" s="55">
        <f t="shared" ca="1" si="104"/>
        <v>0</v>
      </c>
      <c r="U152" s="56">
        <f t="shared" ca="1" si="105"/>
        <v>0</v>
      </c>
      <c r="V152" s="55">
        <f t="shared" ca="1" si="121"/>
        <v>5052.1226771415613</v>
      </c>
      <c r="W152" s="55">
        <f t="shared" ca="1" si="106"/>
        <v>0</v>
      </c>
      <c r="X152" s="55">
        <f ca="1">V152-MAX(V152:$V$258)</f>
        <v>-280.25381477564588</v>
      </c>
      <c r="Y152" s="56">
        <f ca="1">(V152-MAX(V152:$V$258))/MAX(V152:$V$258)</f>
        <v>-5.2557019407848148E-2</v>
      </c>
      <c r="Z152" s="56"/>
      <c r="AA152" s="17"/>
      <c r="AB152" s="55">
        <f ca="1">E152*(2/($AB$3+1))+IF(AB153=0,AVERAGE(E153:OFFSET(E153,$AB$3-1,0))*(1-(2/($AB$3+1))),AB153*(1-(2/($AB$3+1))))</f>
        <v>12.627243190281035</v>
      </c>
      <c r="AC152" s="59">
        <f ca="1">E152*(2/($AC$3+1))+IF(AC153=0,AVERAGE(E153:OFFSET(E153,$AC$3-1,0))*(1-(2/($AC$3+1))),AC153*(1-(2/($AC$3+1))))</f>
        <v>13.197656037367588</v>
      </c>
      <c r="AE152" s="58">
        <f t="shared" ca="1" si="122"/>
        <v>0</v>
      </c>
      <c r="AF152" s="58">
        <f t="shared" ca="1" si="107"/>
        <v>0</v>
      </c>
      <c r="AG152" s="58">
        <f t="shared" ca="1" si="108"/>
        <v>0</v>
      </c>
      <c r="AH152" s="58">
        <f t="shared" ca="1" si="109"/>
        <v>59</v>
      </c>
      <c r="AJ152" s="56">
        <f t="shared" ca="1" si="110"/>
        <v>0</v>
      </c>
      <c r="AK152" s="55">
        <f t="shared" ca="1" si="111"/>
        <v>0</v>
      </c>
      <c r="AL152" s="55">
        <f t="shared" ca="1" si="112"/>
        <v>0</v>
      </c>
      <c r="AM152" s="56">
        <f t="shared" ca="1" si="113"/>
        <v>0</v>
      </c>
      <c r="AN152" s="55">
        <f t="shared" ca="1" si="114"/>
        <v>5224.588125582839</v>
      </c>
      <c r="AO152" s="55">
        <f t="shared" ca="1" si="115"/>
        <v>0</v>
      </c>
      <c r="AP152" s="55">
        <f ca="1">AN152-MAX(AN152:$AN$258)</f>
        <v>-261.11283804787035</v>
      </c>
      <c r="AQ152" s="56">
        <f ca="1">(AN152-MAX(AN152:$AN$258))/MAX(AN152:$AN$258)</f>
        <v>-4.7598810029749215E-2</v>
      </c>
      <c r="AS152" s="55">
        <f t="shared" si="123"/>
        <v>0.13599999999999923</v>
      </c>
      <c r="AT152" s="55">
        <f t="shared" si="124"/>
        <v>0.13599999999999923</v>
      </c>
      <c r="AU152" s="55">
        <f t="shared" si="125"/>
        <v>0</v>
      </c>
      <c r="AV152" s="55">
        <f ca="1">IF(AV153=0,AVERAGE(AT152:OFFSET(AT152,$AY$3-1,0)),(AV153*($AY$3-1)+AT152)/$AY$3)</f>
        <v>5.7202766872047429E-2</v>
      </c>
      <c r="AW152" s="55">
        <f ca="1">IF(AW153=0,AVERAGE(AU152:OFFSET(AU152,$AY$3-1,0)),(AW153*($AY$3-1)+AU152)/$AY$3)</f>
        <v>0.11593144407971546</v>
      </c>
      <c r="AX152" s="55">
        <f t="shared" ca="1" si="126"/>
        <v>0.49341891085833722</v>
      </c>
      <c r="AY152" s="55">
        <f t="shared" ca="1" si="127"/>
        <v>33.039551546507909</v>
      </c>
      <c r="BA152" s="58">
        <f t="shared" ca="1" si="128"/>
        <v>0</v>
      </c>
      <c r="BB152" s="58">
        <f t="shared" ca="1" si="129"/>
        <v>0</v>
      </c>
      <c r="BC152" s="58">
        <f t="shared" ca="1" si="138"/>
        <v>0</v>
      </c>
      <c r="BD152" s="58">
        <f t="shared" ca="1" si="116"/>
        <v>59</v>
      </c>
      <c r="BF152" s="56">
        <f t="shared" ca="1" si="117"/>
        <v>0</v>
      </c>
      <c r="BG152" s="75">
        <f t="shared" ca="1" si="118"/>
        <v>0</v>
      </c>
      <c r="BH152" s="55">
        <f t="shared" ca="1" si="119"/>
        <v>0</v>
      </c>
      <c r="BI152" s="56">
        <f t="shared" ca="1" si="130"/>
        <v>0</v>
      </c>
      <c r="BJ152" s="55">
        <f t="shared" ca="1" si="139"/>
        <v>5224.588125582839</v>
      </c>
      <c r="BK152" s="76">
        <f t="shared" ca="1" si="131"/>
        <v>0</v>
      </c>
      <c r="BL152" s="55">
        <f ca="1">BJ152-MAX(BJ152:$BJ$258)</f>
        <v>-261.11283804787035</v>
      </c>
      <c r="BM152" s="56">
        <f ca="1">(BJ152-MAX(BJ152:$BJ$258))/MAX(BJ152:$BJ$258)</f>
        <v>-4.7598810029749215E-2</v>
      </c>
      <c r="BN152" s="17"/>
      <c r="BO152" s="55">
        <f t="shared" ca="1" si="132"/>
        <v>-6.8188645238810519</v>
      </c>
      <c r="BQ152" s="58">
        <f t="shared" ca="1" si="133"/>
        <v>0</v>
      </c>
      <c r="BR152" s="58">
        <f t="shared" ca="1" si="134"/>
        <v>0</v>
      </c>
      <c r="BS152" s="58">
        <f t="shared" ca="1" si="140"/>
        <v>0</v>
      </c>
      <c r="BT152" s="58">
        <f t="shared" ca="1" si="120"/>
        <v>59</v>
      </c>
      <c r="BV152" s="56">
        <f t="shared" ca="1" si="135"/>
        <v>0</v>
      </c>
      <c r="BW152" s="76">
        <f t="shared" ca="1" si="136"/>
        <v>0</v>
      </c>
      <c r="BX152" s="55">
        <f t="shared" ca="1" si="141"/>
        <v>0</v>
      </c>
      <c r="BY152" s="56">
        <f t="shared" ca="1" si="137"/>
        <v>0</v>
      </c>
      <c r="BZ152" s="55">
        <f t="shared" ca="1" si="95"/>
        <v>5219.9253963319834</v>
      </c>
      <c r="CA152" s="76">
        <f t="shared" ca="1" si="96"/>
        <v>0</v>
      </c>
      <c r="CB152" s="55">
        <f ca="1">BZ152-MAX($BZ152:BZ$258)</f>
        <v>-77.712154180914695</v>
      </c>
      <c r="CC152" s="56">
        <f ca="1">(BZ152-MAX($BZ152:BZ$258))/MAX($BZ152:BZ$258)</f>
        <v>-1.4669209329617291E-2</v>
      </c>
    </row>
    <row r="153" spans="1:81" s="58" customFormat="1" x14ac:dyDescent="0.25">
      <c r="A153" s="54">
        <v>44396</v>
      </c>
      <c r="B153" s="55">
        <v>12.56</v>
      </c>
      <c r="C153" s="55">
        <v>12.582000000000001</v>
      </c>
      <c r="D153" s="55">
        <v>12.196</v>
      </c>
      <c r="E153" s="55">
        <v>12.272</v>
      </c>
      <c r="F153" s="56">
        <f t="shared" si="97"/>
        <v>-3.8696537678207688E-2</v>
      </c>
      <c r="G153" s="57"/>
      <c r="H153" s="56"/>
      <c r="I153" s="17"/>
      <c r="J153" s="55">
        <f ca="1">AVERAGE(E153:OFFSET(E153,$J$3-1,0))</f>
        <v>12.831999999999999</v>
      </c>
      <c r="K153" s="55">
        <f ca="1">AVERAGE(E153:OFFSET(E153,$K$3-1,0))</f>
        <v>13.393333333333334</v>
      </c>
      <c r="M153" s="58">
        <f t="shared" ca="1" si="98"/>
        <v>0</v>
      </c>
      <c r="N153" s="58">
        <f t="shared" ca="1" si="99"/>
        <v>0</v>
      </c>
      <c r="O153" s="58">
        <f t="shared" ca="1" si="100"/>
        <v>0</v>
      </c>
      <c r="P153" s="58">
        <f t="shared" ca="1" si="101"/>
        <v>56</v>
      </c>
      <c r="R153" s="56">
        <f t="shared" ca="1" si="102"/>
        <v>0</v>
      </c>
      <c r="S153" s="55">
        <f t="shared" ca="1" si="103"/>
        <v>0</v>
      </c>
      <c r="T153" s="55">
        <f t="shared" ca="1" si="104"/>
        <v>0</v>
      </c>
      <c r="U153" s="56">
        <f t="shared" ca="1" si="105"/>
        <v>0</v>
      </c>
      <c r="V153" s="55">
        <f t="shared" ca="1" si="121"/>
        <v>5052.1226771415613</v>
      </c>
      <c r="W153" s="55">
        <f t="shared" ca="1" si="106"/>
        <v>0</v>
      </c>
      <c r="X153" s="55">
        <f ca="1">V153-MAX(V153:$V$258)</f>
        <v>-280.25381477564588</v>
      </c>
      <c r="Y153" s="56">
        <f ca="1">(V153-MAX(V153:$V$258))/MAX(V153:$V$258)</f>
        <v>-5.2557019407848148E-2</v>
      </c>
      <c r="Z153" s="56"/>
      <c r="AA153" s="17"/>
      <c r="AB153" s="55">
        <f ca="1">E153*(2/($AB$3+1))+IF(AB154=0,AVERAGE(E154:OFFSET(E154,$AB$3-1,0))*(1-(2/($AB$3+1))),AB154*(1-(2/($AB$3+1))))</f>
        <v>12.736864785421552</v>
      </c>
      <c r="AC153" s="59">
        <f ca="1">E153*(2/($AC$3+1))+IF(AC154=0,AVERAGE(E154:OFFSET(E154,$AC$3-1,0))*(1-(2/($AC$3+1))),AC154*(1-(2/($AC$3+1))))</f>
        <v>13.252115074427421</v>
      </c>
      <c r="AE153" s="58">
        <f t="shared" ca="1" si="122"/>
        <v>0</v>
      </c>
      <c r="AF153" s="58">
        <f t="shared" ca="1" si="107"/>
        <v>0</v>
      </c>
      <c r="AG153" s="58">
        <f t="shared" ca="1" si="108"/>
        <v>0</v>
      </c>
      <c r="AH153" s="58">
        <f t="shared" ca="1" si="109"/>
        <v>58</v>
      </c>
      <c r="AJ153" s="56">
        <f t="shared" ca="1" si="110"/>
        <v>0</v>
      </c>
      <c r="AK153" s="55">
        <f t="shared" ca="1" si="111"/>
        <v>0</v>
      </c>
      <c r="AL153" s="55">
        <f t="shared" ca="1" si="112"/>
        <v>0</v>
      </c>
      <c r="AM153" s="56">
        <f t="shared" ca="1" si="113"/>
        <v>0</v>
      </c>
      <c r="AN153" s="55">
        <f t="shared" ca="1" si="114"/>
        <v>5224.588125582839</v>
      </c>
      <c r="AO153" s="55">
        <f t="shared" ca="1" si="115"/>
        <v>0</v>
      </c>
      <c r="AP153" s="55">
        <f ca="1">AN153-MAX(AN153:$AN$258)</f>
        <v>-261.11283804787035</v>
      </c>
      <c r="AQ153" s="56">
        <f ca="1">(AN153-MAX(AN153:$AN$258))/MAX(AN153:$AN$258)</f>
        <v>-4.7598810029749215E-2</v>
      </c>
      <c r="AS153" s="55">
        <f t="shared" si="123"/>
        <v>-0.49399999999999977</v>
      </c>
      <c r="AT153" s="55">
        <f t="shared" si="124"/>
        <v>0</v>
      </c>
      <c r="AU153" s="55">
        <f t="shared" si="125"/>
        <v>0.49399999999999977</v>
      </c>
      <c r="AV153" s="55">
        <f ca="1">IF(AV154=0,AVERAGE(AT153:OFFSET(AT153,$AY$3-1,0)),(AV154*($AY$3-1)+AT153)/$AY$3)</f>
        <v>5.1141441246820366E-2</v>
      </c>
      <c r="AW153" s="55">
        <f ca="1">IF(AW154=0,AVERAGE(AU153:OFFSET(AU153,$AY$3-1,0)),(AW154*($AY$3-1)+AU153)/$AY$3)</f>
        <v>0.1248492474704628</v>
      </c>
      <c r="AX153" s="55">
        <f t="shared" ca="1" si="126"/>
        <v>0.40962554667315521</v>
      </c>
      <c r="AY153" s="55">
        <f t="shared" ca="1" si="127"/>
        <v>29.059174448129781</v>
      </c>
      <c r="BA153" s="58">
        <f t="shared" ca="1" si="128"/>
        <v>0</v>
      </c>
      <c r="BB153" s="58">
        <f t="shared" ca="1" si="129"/>
        <v>0</v>
      </c>
      <c r="BC153" s="58">
        <f t="shared" ca="1" si="138"/>
        <v>0</v>
      </c>
      <c r="BD153" s="58">
        <f t="shared" ca="1" si="116"/>
        <v>58</v>
      </c>
      <c r="BF153" s="56">
        <f t="shared" ca="1" si="117"/>
        <v>0</v>
      </c>
      <c r="BG153" s="75">
        <f t="shared" ca="1" si="118"/>
        <v>0</v>
      </c>
      <c r="BH153" s="55">
        <f t="shared" ca="1" si="119"/>
        <v>0</v>
      </c>
      <c r="BI153" s="56">
        <f t="shared" ca="1" si="130"/>
        <v>0</v>
      </c>
      <c r="BJ153" s="55">
        <f t="shared" ca="1" si="139"/>
        <v>5224.588125582839</v>
      </c>
      <c r="BK153" s="76">
        <f t="shared" ca="1" si="131"/>
        <v>0</v>
      </c>
      <c r="BL153" s="55">
        <f ca="1">BJ153-MAX(BJ153:$BJ$258)</f>
        <v>-261.11283804787035</v>
      </c>
      <c r="BM153" s="56">
        <f ca="1">(BJ153-MAX(BJ153:$BJ$258))/MAX(BJ153:$BJ$258)</f>
        <v>-4.7598810029749215E-2</v>
      </c>
      <c r="BN153" s="17"/>
      <c r="BO153" s="55">
        <f t="shared" ca="1" si="132"/>
        <v>-9.0962962962962912</v>
      </c>
      <c r="BQ153" s="58">
        <f t="shared" ca="1" si="133"/>
        <v>0</v>
      </c>
      <c r="BR153" s="58">
        <f t="shared" ca="1" si="134"/>
        <v>0</v>
      </c>
      <c r="BS153" s="58">
        <f t="shared" ca="1" si="140"/>
        <v>0</v>
      </c>
      <c r="BT153" s="58">
        <f t="shared" ca="1" si="120"/>
        <v>58</v>
      </c>
      <c r="BV153" s="56">
        <f t="shared" ca="1" si="135"/>
        <v>0</v>
      </c>
      <c r="BW153" s="76">
        <f t="shared" ca="1" si="136"/>
        <v>0</v>
      </c>
      <c r="BX153" s="55">
        <f t="shared" ca="1" si="141"/>
        <v>0</v>
      </c>
      <c r="BY153" s="56">
        <f t="shared" ca="1" si="137"/>
        <v>0</v>
      </c>
      <c r="BZ153" s="55">
        <f t="shared" ref="BZ153:BZ216" ca="1" si="142">BZ154*(1+BY153)</f>
        <v>5219.9253963319834</v>
      </c>
      <c r="CA153" s="76">
        <f t="shared" ca="1" si="96"/>
        <v>0</v>
      </c>
      <c r="CB153" s="55">
        <f ca="1">BZ153-MAX($BZ153:BZ$258)</f>
        <v>-77.712154180914695</v>
      </c>
      <c r="CC153" s="56">
        <f ca="1">(BZ153-MAX($BZ153:BZ$258))/MAX($BZ153:BZ$258)</f>
        <v>-1.4669209329617291E-2</v>
      </c>
    </row>
    <row r="154" spans="1:81" s="58" customFormat="1" x14ac:dyDescent="0.25">
      <c r="A154" s="54">
        <v>44393</v>
      </c>
      <c r="B154" s="55">
        <v>12.994</v>
      </c>
      <c r="C154" s="55">
        <v>13</v>
      </c>
      <c r="D154" s="55">
        <v>12.696</v>
      </c>
      <c r="E154" s="55">
        <v>12.766</v>
      </c>
      <c r="F154" s="56">
        <f t="shared" si="97"/>
        <v>-1.5576804441702619E-2</v>
      </c>
      <c r="G154" s="57"/>
      <c r="H154" s="56"/>
      <c r="I154" s="17"/>
      <c r="J154" s="55">
        <f ca="1">AVERAGE(E154:OFFSET(E154,$J$3-1,0))</f>
        <v>13.018000000000001</v>
      </c>
      <c r="K154" s="55">
        <f ca="1">AVERAGE(E154:OFFSET(E154,$K$3-1,0))</f>
        <v>13.453666666666667</v>
      </c>
      <c r="M154" s="58">
        <f t="shared" ca="1" si="98"/>
        <v>0</v>
      </c>
      <c r="N154" s="58">
        <f t="shared" ca="1" si="99"/>
        <v>0</v>
      </c>
      <c r="O154" s="58">
        <f t="shared" ca="1" si="100"/>
        <v>0</v>
      </c>
      <c r="P154" s="58">
        <f t="shared" ca="1" si="101"/>
        <v>55</v>
      </c>
      <c r="R154" s="56">
        <f t="shared" ca="1" si="102"/>
        <v>0</v>
      </c>
      <c r="S154" s="55">
        <f t="shared" ca="1" si="103"/>
        <v>0</v>
      </c>
      <c r="T154" s="55">
        <f t="shared" ca="1" si="104"/>
        <v>0</v>
      </c>
      <c r="U154" s="56">
        <f t="shared" ca="1" si="105"/>
        <v>0</v>
      </c>
      <c r="V154" s="55">
        <f t="shared" ca="1" si="121"/>
        <v>5052.1226771415613</v>
      </c>
      <c r="W154" s="55">
        <f t="shared" ca="1" si="106"/>
        <v>0</v>
      </c>
      <c r="X154" s="55">
        <f ca="1">V154-MAX(V154:$V$258)</f>
        <v>-280.25381477564588</v>
      </c>
      <c r="Y154" s="56">
        <f ca="1">(V154-MAX(V154:$V$258))/MAX(V154:$V$258)</f>
        <v>-5.2557019407848148E-2</v>
      </c>
      <c r="Z154" s="56"/>
      <c r="AA154" s="17"/>
      <c r="AB154" s="55">
        <f ca="1">E154*(2/($AB$3+1))+IF(AB155=0,AVERAGE(E155:OFFSET(E155,$AB$3-1,0))*(1-(2/($AB$3+1))),AB155*(1-(2/($AB$3+1))))</f>
        <v>12.969297178132329</v>
      </c>
      <c r="AC154" s="59">
        <f ca="1">E154*(2/($AC$3+1))+IF(AC155=0,AVERAGE(E155:OFFSET(E155,$AC$3-1,0))*(1-(2/($AC$3+1))),AC155*(1-(2/($AC$3+1))))</f>
        <v>13.319709217491379</v>
      </c>
      <c r="AE154" s="58">
        <f t="shared" ca="1" si="122"/>
        <v>0</v>
      </c>
      <c r="AF154" s="58">
        <f t="shared" ca="1" si="107"/>
        <v>0</v>
      </c>
      <c r="AG154" s="58">
        <f t="shared" ca="1" si="108"/>
        <v>0</v>
      </c>
      <c r="AH154" s="58">
        <f t="shared" ca="1" si="109"/>
        <v>57</v>
      </c>
      <c r="AJ154" s="56">
        <f t="shared" ca="1" si="110"/>
        <v>0</v>
      </c>
      <c r="AK154" s="55">
        <f t="shared" ca="1" si="111"/>
        <v>0</v>
      </c>
      <c r="AL154" s="55">
        <f t="shared" ca="1" si="112"/>
        <v>0</v>
      </c>
      <c r="AM154" s="56">
        <f t="shared" ca="1" si="113"/>
        <v>0</v>
      </c>
      <c r="AN154" s="55">
        <f t="shared" ca="1" si="114"/>
        <v>5224.588125582839</v>
      </c>
      <c r="AO154" s="55">
        <f t="shared" ca="1" si="115"/>
        <v>0</v>
      </c>
      <c r="AP154" s="55">
        <f ca="1">AN154-MAX(AN154:$AN$258)</f>
        <v>-261.11283804787035</v>
      </c>
      <c r="AQ154" s="56">
        <f ca="1">(AN154-MAX(AN154:$AN$258))/MAX(AN154:$AN$258)</f>
        <v>-4.7598810029749215E-2</v>
      </c>
      <c r="AS154" s="55">
        <f t="shared" si="123"/>
        <v>-0.20199999999999996</v>
      </c>
      <c r="AT154" s="55">
        <f t="shared" si="124"/>
        <v>0</v>
      </c>
      <c r="AU154" s="55">
        <f t="shared" si="125"/>
        <v>0.20199999999999996</v>
      </c>
      <c r="AV154" s="55">
        <f ca="1">IF(AV155=0,AVERAGE(AT154:OFFSET(AT154,$AY$3-1,0)),(AV155*($AY$3-1)+AT154)/$AY$3)</f>
        <v>5.5075398265806548E-2</v>
      </c>
      <c r="AW154" s="55">
        <f ca="1">IF(AW155=0,AVERAGE(AU154:OFFSET(AU154,$AY$3-1,0)),(AW155*($AY$3-1)+AU154)/$AY$3)</f>
        <v>9.6453035737421505E-2</v>
      </c>
      <c r="AX154" s="55">
        <f t="shared" ca="1" si="126"/>
        <v>0.57100741147993328</v>
      </c>
      <c r="AY154" s="55">
        <f t="shared" ca="1" si="127"/>
        <v>36.346576553832307</v>
      </c>
      <c r="BA154" s="58">
        <f t="shared" ca="1" si="128"/>
        <v>0</v>
      </c>
      <c r="BB154" s="58">
        <f t="shared" ca="1" si="129"/>
        <v>0</v>
      </c>
      <c r="BC154" s="58">
        <f t="shared" ca="1" si="138"/>
        <v>0</v>
      </c>
      <c r="BD154" s="58">
        <f t="shared" ca="1" si="116"/>
        <v>57</v>
      </c>
      <c r="BF154" s="56">
        <f t="shared" ca="1" si="117"/>
        <v>0</v>
      </c>
      <c r="BG154" s="75">
        <f t="shared" ca="1" si="118"/>
        <v>0</v>
      </c>
      <c r="BH154" s="55">
        <f t="shared" ca="1" si="119"/>
        <v>0</v>
      </c>
      <c r="BI154" s="56">
        <f t="shared" ca="1" si="130"/>
        <v>0</v>
      </c>
      <c r="BJ154" s="55">
        <f t="shared" ca="1" si="139"/>
        <v>5224.588125582839</v>
      </c>
      <c r="BK154" s="76">
        <f t="shared" ca="1" si="131"/>
        <v>0</v>
      </c>
      <c r="BL154" s="55">
        <f ca="1">BJ154-MAX(BJ154:$BJ$258)</f>
        <v>-261.11283804787035</v>
      </c>
      <c r="BM154" s="56">
        <f ca="1">(BJ154-MAX(BJ154:$BJ$258))/MAX(BJ154:$BJ$258)</f>
        <v>-4.7598810029749215E-2</v>
      </c>
      <c r="BN154" s="17"/>
      <c r="BO154" s="55">
        <f t="shared" ca="1" si="132"/>
        <v>-4.015037593984971</v>
      </c>
      <c r="BQ154" s="58">
        <f t="shared" ca="1" si="133"/>
        <v>0</v>
      </c>
      <c r="BR154" s="58">
        <f t="shared" ca="1" si="134"/>
        <v>0</v>
      </c>
      <c r="BS154" s="58">
        <f t="shared" ca="1" si="140"/>
        <v>0</v>
      </c>
      <c r="BT154" s="58">
        <f t="shared" ca="1" si="120"/>
        <v>57</v>
      </c>
      <c r="BV154" s="56">
        <f t="shared" ca="1" si="135"/>
        <v>0</v>
      </c>
      <c r="BW154" s="76">
        <f t="shared" ca="1" si="136"/>
        <v>0</v>
      </c>
      <c r="BX154" s="55">
        <f t="shared" ca="1" si="141"/>
        <v>0</v>
      </c>
      <c r="BY154" s="56">
        <f t="shared" ca="1" si="137"/>
        <v>0</v>
      </c>
      <c r="BZ154" s="55">
        <f t="shared" ca="1" si="142"/>
        <v>5219.9253963319834</v>
      </c>
      <c r="CA154" s="76">
        <f t="shared" ca="1" si="96"/>
        <v>0</v>
      </c>
      <c r="CB154" s="55">
        <f ca="1">BZ154-MAX($BZ154:BZ$258)</f>
        <v>-77.712154180914695</v>
      </c>
      <c r="CC154" s="56">
        <f ca="1">(BZ154-MAX($BZ154:BZ$258))/MAX($BZ154:BZ$258)</f>
        <v>-1.4669209329617291E-2</v>
      </c>
    </row>
    <row r="155" spans="1:81" s="58" customFormat="1" x14ac:dyDescent="0.25">
      <c r="A155" s="54">
        <v>44392</v>
      </c>
      <c r="B155" s="55">
        <v>12.97</v>
      </c>
      <c r="C155" s="55">
        <v>12.984</v>
      </c>
      <c r="D155" s="55">
        <v>12.891999999999999</v>
      </c>
      <c r="E155" s="55">
        <v>12.968</v>
      </c>
      <c r="F155" s="56">
        <f t="shared" si="97"/>
        <v>-9.925179416704899E-3</v>
      </c>
      <c r="G155" s="57"/>
      <c r="H155" s="56"/>
      <c r="I155" s="17"/>
      <c r="J155" s="55">
        <f ca="1">AVERAGE(E155:OFFSET(E155,$J$3-1,0))</f>
        <v>13.0976</v>
      </c>
      <c r="K155" s="55">
        <f ca="1">AVERAGE(E155:OFFSET(E155,$K$3-1,0))</f>
        <v>13.494200000000001</v>
      </c>
      <c r="M155" s="58">
        <f t="shared" ca="1" si="98"/>
        <v>0</v>
      </c>
      <c r="N155" s="58">
        <f t="shared" ca="1" si="99"/>
        <v>0</v>
      </c>
      <c r="O155" s="58">
        <f t="shared" ca="1" si="100"/>
        <v>0</v>
      </c>
      <c r="P155" s="58">
        <f t="shared" ca="1" si="101"/>
        <v>54</v>
      </c>
      <c r="R155" s="56">
        <f t="shared" ca="1" si="102"/>
        <v>0</v>
      </c>
      <c r="S155" s="55">
        <f t="shared" ca="1" si="103"/>
        <v>0</v>
      </c>
      <c r="T155" s="55">
        <f t="shared" ca="1" si="104"/>
        <v>0</v>
      </c>
      <c r="U155" s="56">
        <f t="shared" ca="1" si="105"/>
        <v>0</v>
      </c>
      <c r="V155" s="55">
        <f t="shared" ca="1" si="121"/>
        <v>5052.1226771415613</v>
      </c>
      <c r="W155" s="55">
        <f t="shared" ca="1" si="106"/>
        <v>0</v>
      </c>
      <c r="X155" s="55">
        <f ca="1">V155-MAX(V155:$V$258)</f>
        <v>-280.25381477564588</v>
      </c>
      <c r="Y155" s="56">
        <f ca="1">(V155-MAX(V155:$V$258))/MAX(V155:$V$258)</f>
        <v>-5.2557019407848148E-2</v>
      </c>
      <c r="Z155" s="56"/>
      <c r="AA155" s="17"/>
      <c r="AB155" s="55">
        <f ca="1">E155*(2/($AB$3+1))+IF(AB156=0,AVERAGE(E156:OFFSET(E156,$AB$3-1,0))*(1-(2/($AB$3+1))),AB156*(1-(2/($AB$3+1))))</f>
        <v>13.070945767198493</v>
      </c>
      <c r="AC155" s="59">
        <f ca="1">E155*(2/($AC$3+1))+IF(AC156=0,AVERAGE(E156:OFFSET(E156,$AC$3-1,0))*(1-(2/($AC$3+1))),AC156*(1-(2/($AC$3+1))))</f>
        <v>13.357896060076991</v>
      </c>
      <c r="AE155" s="58">
        <f t="shared" ca="1" si="122"/>
        <v>0</v>
      </c>
      <c r="AF155" s="58">
        <f t="shared" ca="1" si="107"/>
        <v>0</v>
      </c>
      <c r="AG155" s="58">
        <f t="shared" ca="1" si="108"/>
        <v>0</v>
      </c>
      <c r="AH155" s="58">
        <f t="shared" ca="1" si="109"/>
        <v>56</v>
      </c>
      <c r="AJ155" s="56">
        <f t="shared" ca="1" si="110"/>
        <v>0</v>
      </c>
      <c r="AK155" s="55">
        <f t="shared" ca="1" si="111"/>
        <v>0</v>
      </c>
      <c r="AL155" s="55">
        <f t="shared" ca="1" si="112"/>
        <v>0</v>
      </c>
      <c r="AM155" s="56">
        <f t="shared" ca="1" si="113"/>
        <v>0</v>
      </c>
      <c r="AN155" s="55">
        <f t="shared" ca="1" si="114"/>
        <v>5224.588125582839</v>
      </c>
      <c r="AO155" s="55">
        <f t="shared" ca="1" si="115"/>
        <v>0</v>
      </c>
      <c r="AP155" s="55">
        <f ca="1">AN155-MAX(AN155:$AN$258)</f>
        <v>-261.11283804787035</v>
      </c>
      <c r="AQ155" s="56">
        <f ca="1">(AN155-MAX(AN155:$AN$258))/MAX(AN155:$AN$258)</f>
        <v>-4.7598810029749215E-2</v>
      </c>
      <c r="AS155" s="55">
        <f t="shared" si="123"/>
        <v>-0.13000000000000078</v>
      </c>
      <c r="AT155" s="55">
        <f t="shared" si="124"/>
        <v>0</v>
      </c>
      <c r="AU155" s="55">
        <f t="shared" si="125"/>
        <v>0.13000000000000078</v>
      </c>
      <c r="AV155" s="55">
        <f ca="1">IF(AV156=0,AVERAGE(AT155:OFFSET(AT155,$AY$3-1,0)),(AV156*($AY$3-1)+AT155)/$AY$3)</f>
        <v>5.9311967363176281E-2</v>
      </c>
      <c r="AW155" s="55">
        <f ca="1">IF(AW156=0,AVERAGE(AU155:OFFSET(AU155,$AY$3-1,0)),(AW156*($AY$3-1)+AU155)/$AY$3)</f>
        <v>8.8334038486453936E-2</v>
      </c>
      <c r="AX155" s="55">
        <f t="shared" ca="1" si="126"/>
        <v>0.67145087419807936</v>
      </c>
      <c r="AY155" s="55">
        <f t="shared" ca="1" si="127"/>
        <v>40.171738491579944</v>
      </c>
      <c r="BA155" s="58">
        <f t="shared" ca="1" si="128"/>
        <v>0</v>
      </c>
      <c r="BB155" s="58">
        <f t="shared" ca="1" si="129"/>
        <v>0</v>
      </c>
      <c r="BC155" s="58">
        <f t="shared" ca="1" si="138"/>
        <v>0</v>
      </c>
      <c r="BD155" s="58">
        <f t="shared" ca="1" si="116"/>
        <v>56</v>
      </c>
      <c r="BF155" s="56">
        <f t="shared" ca="1" si="117"/>
        <v>0</v>
      </c>
      <c r="BG155" s="75">
        <f t="shared" ca="1" si="118"/>
        <v>0</v>
      </c>
      <c r="BH155" s="55">
        <f t="shared" ca="1" si="119"/>
        <v>0</v>
      </c>
      <c r="BI155" s="56">
        <f t="shared" ca="1" si="130"/>
        <v>0</v>
      </c>
      <c r="BJ155" s="55">
        <f t="shared" ca="1" si="139"/>
        <v>5224.588125582839</v>
      </c>
      <c r="BK155" s="76">
        <f t="shared" ca="1" si="131"/>
        <v>0</v>
      </c>
      <c r="BL155" s="55">
        <f ca="1">BJ155-MAX(BJ155:$BJ$258)</f>
        <v>-261.11283804787035</v>
      </c>
      <c r="BM155" s="56">
        <f ca="1">(BJ155-MAX(BJ155:$BJ$258))/MAX(BJ155:$BJ$258)</f>
        <v>-4.7598810029749215E-2</v>
      </c>
      <c r="BN155" s="17"/>
      <c r="BO155" s="55">
        <f t="shared" ca="1" si="132"/>
        <v>-3.4688104808694331</v>
      </c>
      <c r="BQ155" s="58">
        <f t="shared" ca="1" si="133"/>
        <v>0</v>
      </c>
      <c r="BR155" s="58">
        <f t="shared" ca="1" si="134"/>
        <v>0</v>
      </c>
      <c r="BS155" s="58">
        <f t="shared" ca="1" si="140"/>
        <v>0</v>
      </c>
      <c r="BT155" s="58">
        <f t="shared" ca="1" si="120"/>
        <v>56</v>
      </c>
      <c r="BV155" s="56">
        <f t="shared" ca="1" si="135"/>
        <v>0</v>
      </c>
      <c r="BW155" s="76">
        <f t="shared" ca="1" si="136"/>
        <v>0</v>
      </c>
      <c r="BX155" s="55">
        <f t="shared" ca="1" si="141"/>
        <v>0</v>
      </c>
      <c r="BY155" s="56">
        <f t="shared" ca="1" si="137"/>
        <v>0</v>
      </c>
      <c r="BZ155" s="55">
        <f t="shared" ca="1" si="142"/>
        <v>5219.9253963319834</v>
      </c>
      <c r="CA155" s="76">
        <f t="shared" ca="1" si="96"/>
        <v>0</v>
      </c>
      <c r="CB155" s="55">
        <f ca="1">BZ155-MAX($BZ155:BZ$258)</f>
        <v>-77.712154180914695</v>
      </c>
      <c r="CC155" s="56">
        <f ca="1">(BZ155-MAX($BZ155:BZ$258))/MAX($BZ155:BZ$258)</f>
        <v>-1.4669209329617291E-2</v>
      </c>
    </row>
    <row r="156" spans="1:81" s="58" customFormat="1" x14ac:dyDescent="0.25">
      <c r="A156" s="54">
        <v>44391</v>
      </c>
      <c r="B156" s="55">
        <v>13.06</v>
      </c>
      <c r="C156" s="55">
        <v>13.24</v>
      </c>
      <c r="D156" s="55">
        <v>13.06</v>
      </c>
      <c r="E156" s="55">
        <v>13.098000000000001</v>
      </c>
      <c r="F156" s="56">
        <f t="shared" si="97"/>
        <v>3.2169117647060652E-3</v>
      </c>
      <c r="G156" s="57"/>
      <c r="H156" s="56"/>
      <c r="I156" s="17"/>
      <c r="J156" s="55">
        <f ca="1">AVERAGE(E156:OFFSET(E156,$J$3-1,0))</f>
        <v>13.0756</v>
      </c>
      <c r="K156" s="55">
        <f ca="1">AVERAGE(E156:OFFSET(E156,$K$3-1,0))</f>
        <v>13.532533333333335</v>
      </c>
      <c r="M156" s="58">
        <f t="shared" ca="1" si="98"/>
        <v>0</v>
      </c>
      <c r="N156" s="58">
        <f t="shared" ca="1" si="99"/>
        <v>0</v>
      </c>
      <c r="O156" s="58">
        <f t="shared" ca="1" si="100"/>
        <v>0</v>
      </c>
      <c r="P156" s="58">
        <f t="shared" ca="1" si="101"/>
        <v>53</v>
      </c>
      <c r="R156" s="56">
        <f t="shared" ca="1" si="102"/>
        <v>0</v>
      </c>
      <c r="S156" s="55">
        <f t="shared" ca="1" si="103"/>
        <v>0</v>
      </c>
      <c r="T156" s="55">
        <f t="shared" ca="1" si="104"/>
        <v>0</v>
      </c>
      <c r="U156" s="56">
        <f t="shared" ca="1" si="105"/>
        <v>0</v>
      </c>
      <c r="V156" s="55">
        <f t="shared" ca="1" si="121"/>
        <v>5052.1226771415613</v>
      </c>
      <c r="W156" s="55">
        <f t="shared" ca="1" si="106"/>
        <v>0</v>
      </c>
      <c r="X156" s="55">
        <f ca="1">V156-MAX(V156:$V$258)</f>
        <v>-280.25381477564588</v>
      </c>
      <c r="Y156" s="56">
        <f ca="1">(V156-MAX(V156:$V$258))/MAX(V156:$V$258)</f>
        <v>-5.2557019407848148E-2</v>
      </c>
      <c r="Z156" s="56"/>
      <c r="AA156" s="17"/>
      <c r="AB156" s="55">
        <f ca="1">E156*(2/($AB$3+1))+IF(AB157=0,AVERAGE(E157:OFFSET(E157,$AB$3-1,0))*(1-(2/($AB$3+1))),AB157*(1-(2/($AB$3+1))))</f>
        <v>13.122418650797739</v>
      </c>
      <c r="AC156" s="59">
        <f ca="1">E156*(2/($AC$3+1))+IF(AC157=0,AVERAGE(E157:OFFSET(E157,$AC$3-1,0))*(1-(2/($AC$3+1))),AC157*(1-(2/($AC$3+1))))</f>
        <v>13.384785443530575</v>
      </c>
      <c r="AE156" s="58">
        <f t="shared" ca="1" si="122"/>
        <v>0</v>
      </c>
      <c r="AF156" s="58">
        <f t="shared" ca="1" si="107"/>
        <v>0</v>
      </c>
      <c r="AG156" s="58">
        <f t="shared" ca="1" si="108"/>
        <v>0</v>
      </c>
      <c r="AH156" s="58">
        <f t="shared" ca="1" si="109"/>
        <v>55</v>
      </c>
      <c r="AJ156" s="56">
        <f t="shared" ca="1" si="110"/>
        <v>0</v>
      </c>
      <c r="AK156" s="55">
        <f t="shared" ca="1" si="111"/>
        <v>0</v>
      </c>
      <c r="AL156" s="55">
        <f t="shared" ca="1" si="112"/>
        <v>0</v>
      </c>
      <c r="AM156" s="56">
        <f t="shared" ca="1" si="113"/>
        <v>0</v>
      </c>
      <c r="AN156" s="55">
        <f t="shared" ca="1" si="114"/>
        <v>5224.588125582839</v>
      </c>
      <c r="AO156" s="55">
        <f t="shared" ca="1" si="115"/>
        <v>0</v>
      </c>
      <c r="AP156" s="55">
        <f ca="1">AN156-MAX(AN156:$AN$258)</f>
        <v>-261.11283804787035</v>
      </c>
      <c r="AQ156" s="56">
        <f ca="1">(AN156-MAX(AN156:$AN$258))/MAX(AN156:$AN$258)</f>
        <v>-4.7598810029749215E-2</v>
      </c>
      <c r="AS156" s="55">
        <f t="shared" si="123"/>
        <v>4.2000000000001592E-2</v>
      </c>
      <c r="AT156" s="55">
        <f t="shared" si="124"/>
        <v>4.2000000000001592E-2</v>
      </c>
      <c r="AU156" s="55">
        <f t="shared" si="125"/>
        <v>0</v>
      </c>
      <c r="AV156" s="55">
        <f ca="1">IF(AV157=0,AVERAGE(AT156:OFFSET(AT156,$AY$3-1,0)),(AV157*($AY$3-1)+AT156)/$AY$3)</f>
        <v>6.3874426391112918E-2</v>
      </c>
      <c r="AW156" s="55">
        <f ca="1">IF(AW157=0,AVERAGE(AU156:OFFSET(AU156,$AY$3-1,0)),(AW157*($AY$3-1)+AU156)/$AY$3)</f>
        <v>8.5128964523873404E-2</v>
      </c>
      <c r="AX156" s="55">
        <f t="shared" ca="1" si="126"/>
        <v>0.75032542388319656</v>
      </c>
      <c r="AY156" s="55">
        <f t="shared" ca="1" si="127"/>
        <v>42.867766967502362</v>
      </c>
      <c r="BA156" s="58">
        <f t="shared" ca="1" si="128"/>
        <v>0</v>
      </c>
      <c r="BB156" s="58">
        <f t="shared" ca="1" si="129"/>
        <v>0</v>
      </c>
      <c r="BC156" s="58">
        <f t="shared" ca="1" si="138"/>
        <v>0</v>
      </c>
      <c r="BD156" s="58">
        <f t="shared" ca="1" si="116"/>
        <v>55</v>
      </c>
      <c r="BF156" s="56">
        <f t="shared" ca="1" si="117"/>
        <v>0</v>
      </c>
      <c r="BG156" s="75">
        <f t="shared" ca="1" si="118"/>
        <v>0</v>
      </c>
      <c r="BH156" s="55">
        <f t="shared" ca="1" si="119"/>
        <v>0</v>
      </c>
      <c r="BI156" s="56">
        <f t="shared" ca="1" si="130"/>
        <v>0</v>
      </c>
      <c r="BJ156" s="55">
        <f t="shared" ca="1" si="139"/>
        <v>5224.588125582839</v>
      </c>
      <c r="BK156" s="76">
        <f t="shared" ca="1" si="131"/>
        <v>0</v>
      </c>
      <c r="BL156" s="55">
        <f ca="1">BJ156-MAX(BJ156:$BJ$258)</f>
        <v>-261.11283804787035</v>
      </c>
      <c r="BM156" s="56">
        <f ca="1">(BJ156-MAX(BJ156:$BJ$258))/MAX(BJ156:$BJ$258)</f>
        <v>-4.7598810029749215E-2</v>
      </c>
      <c r="BN156" s="17"/>
      <c r="BO156" s="55">
        <f t="shared" ca="1" si="132"/>
        <v>-2.0344053851907185</v>
      </c>
      <c r="BQ156" s="58">
        <f t="shared" ca="1" si="133"/>
        <v>0</v>
      </c>
      <c r="BR156" s="58">
        <f t="shared" ca="1" si="134"/>
        <v>0</v>
      </c>
      <c r="BS156" s="58">
        <f t="shared" ca="1" si="140"/>
        <v>0</v>
      </c>
      <c r="BT156" s="58">
        <f t="shared" ca="1" si="120"/>
        <v>55</v>
      </c>
      <c r="BV156" s="56">
        <f t="shared" ca="1" si="135"/>
        <v>0</v>
      </c>
      <c r="BW156" s="76">
        <f t="shared" ca="1" si="136"/>
        <v>0</v>
      </c>
      <c r="BX156" s="55">
        <f t="shared" ca="1" si="141"/>
        <v>0</v>
      </c>
      <c r="BY156" s="56">
        <f t="shared" ca="1" si="137"/>
        <v>0</v>
      </c>
      <c r="BZ156" s="55">
        <f t="shared" ca="1" si="142"/>
        <v>5219.9253963319834</v>
      </c>
      <c r="CA156" s="76">
        <f t="shared" ca="1" si="96"/>
        <v>0</v>
      </c>
      <c r="CB156" s="55">
        <f ca="1">BZ156-MAX($BZ156:BZ$258)</f>
        <v>-77.712154180914695</v>
      </c>
      <c r="CC156" s="56">
        <f ca="1">(BZ156-MAX($BZ156:BZ$258))/MAX($BZ156:BZ$258)</f>
        <v>-1.4669209329617291E-2</v>
      </c>
    </row>
    <row r="157" spans="1:81" s="58" customFormat="1" x14ac:dyDescent="0.25">
      <c r="A157" s="54">
        <v>44390</v>
      </c>
      <c r="B157" s="55">
        <v>13.298</v>
      </c>
      <c r="C157" s="55">
        <v>13.311999999999999</v>
      </c>
      <c r="D157" s="55">
        <v>13.036</v>
      </c>
      <c r="E157" s="55">
        <v>13.055999999999999</v>
      </c>
      <c r="F157" s="56">
        <f t="shared" si="97"/>
        <v>-1.1058930465081107E-2</v>
      </c>
      <c r="G157" s="57"/>
      <c r="H157" s="56"/>
      <c r="I157" s="17"/>
      <c r="J157" s="55">
        <f ca="1">AVERAGE(E157:OFFSET(E157,$J$3-1,0))</f>
        <v>13.093200000000001</v>
      </c>
      <c r="K157" s="55">
        <f ca="1">AVERAGE(E157:OFFSET(E157,$K$3-1,0))</f>
        <v>13.564866666666665</v>
      </c>
      <c r="M157" s="58">
        <f t="shared" ca="1" si="98"/>
        <v>0</v>
      </c>
      <c r="N157" s="58">
        <f t="shared" ca="1" si="99"/>
        <v>0</v>
      </c>
      <c r="O157" s="58">
        <f t="shared" ca="1" si="100"/>
        <v>0</v>
      </c>
      <c r="P157" s="58">
        <f t="shared" ca="1" si="101"/>
        <v>52</v>
      </c>
      <c r="R157" s="56">
        <f t="shared" ca="1" si="102"/>
        <v>0</v>
      </c>
      <c r="S157" s="55">
        <f t="shared" ca="1" si="103"/>
        <v>0</v>
      </c>
      <c r="T157" s="55">
        <f t="shared" ca="1" si="104"/>
        <v>0</v>
      </c>
      <c r="U157" s="56">
        <f t="shared" ca="1" si="105"/>
        <v>0</v>
      </c>
      <c r="V157" s="55">
        <f t="shared" ca="1" si="121"/>
        <v>5052.1226771415613</v>
      </c>
      <c r="W157" s="55">
        <f t="shared" ca="1" si="106"/>
        <v>0</v>
      </c>
      <c r="X157" s="55">
        <f ca="1">V157-MAX(V157:$V$258)</f>
        <v>-280.25381477564588</v>
      </c>
      <c r="Y157" s="56">
        <f ca="1">(V157-MAX(V157:$V$258))/MAX(V157:$V$258)</f>
        <v>-5.2557019407848148E-2</v>
      </c>
      <c r="Z157" s="56"/>
      <c r="AA157" s="17"/>
      <c r="AB157" s="55">
        <f ca="1">E157*(2/($AB$3+1))+IF(AB158=0,AVERAGE(E158:OFFSET(E158,$AB$3-1,0))*(1-(2/($AB$3+1))),AB158*(1-(2/($AB$3+1))))</f>
        <v>13.134627976196608</v>
      </c>
      <c r="AC157" s="59">
        <f ca="1">E157*(2/($AC$3+1))+IF(AC158=0,AVERAGE(E158:OFFSET(E158,$AC$3-1,0))*(1-(2/($AC$3+1))),AC158*(1-(2/($AC$3+1))))</f>
        <v>13.404563749980959</v>
      </c>
      <c r="AE157" s="58">
        <f t="shared" ca="1" si="122"/>
        <v>0</v>
      </c>
      <c r="AF157" s="58">
        <f t="shared" ca="1" si="107"/>
        <v>0</v>
      </c>
      <c r="AG157" s="58">
        <f t="shared" ca="1" si="108"/>
        <v>0</v>
      </c>
      <c r="AH157" s="58">
        <f t="shared" ca="1" si="109"/>
        <v>54</v>
      </c>
      <c r="AJ157" s="56">
        <f t="shared" ca="1" si="110"/>
        <v>0</v>
      </c>
      <c r="AK157" s="55">
        <f t="shared" ca="1" si="111"/>
        <v>0</v>
      </c>
      <c r="AL157" s="55">
        <f t="shared" ca="1" si="112"/>
        <v>0</v>
      </c>
      <c r="AM157" s="56">
        <f t="shared" ca="1" si="113"/>
        <v>0</v>
      </c>
      <c r="AN157" s="55">
        <f t="shared" ca="1" si="114"/>
        <v>5224.588125582839</v>
      </c>
      <c r="AO157" s="55">
        <f t="shared" ca="1" si="115"/>
        <v>0</v>
      </c>
      <c r="AP157" s="55">
        <f ca="1">AN157-MAX(AN157:$AN$258)</f>
        <v>-261.11283804787035</v>
      </c>
      <c r="AQ157" s="56">
        <f ca="1">(AN157-MAX(AN157:$AN$258))/MAX(AN157:$AN$258)</f>
        <v>-4.7598810029749215E-2</v>
      </c>
      <c r="AS157" s="55">
        <f t="shared" si="123"/>
        <v>-0.1460000000000008</v>
      </c>
      <c r="AT157" s="55">
        <f t="shared" si="124"/>
        <v>0</v>
      </c>
      <c r="AU157" s="55">
        <f t="shared" si="125"/>
        <v>0.1460000000000008</v>
      </c>
      <c r="AV157" s="55">
        <f ca="1">IF(AV158=0,AVERAGE(AT157:OFFSET(AT157,$AY$3-1,0)),(AV158*($AY$3-1)+AT157)/$AY$3)</f>
        <v>6.555707457504456E-2</v>
      </c>
      <c r="AW157" s="55">
        <f ca="1">IF(AW158=0,AVERAGE(AU157:OFFSET(AU157,$AY$3-1,0)),(AW158*($AY$3-1)+AU157)/$AY$3)</f>
        <v>9.1677346410325211E-2</v>
      </c>
      <c r="AX157" s="55">
        <f t="shared" ca="1" si="126"/>
        <v>0.71508477439592599</v>
      </c>
      <c r="AY157" s="55">
        <f t="shared" ca="1" si="127"/>
        <v>41.69384423856178</v>
      </c>
      <c r="BA157" s="58">
        <f t="shared" ca="1" si="128"/>
        <v>0</v>
      </c>
      <c r="BB157" s="58">
        <f t="shared" ca="1" si="129"/>
        <v>0</v>
      </c>
      <c r="BC157" s="58">
        <f t="shared" ca="1" si="138"/>
        <v>0</v>
      </c>
      <c r="BD157" s="58">
        <f t="shared" ca="1" si="116"/>
        <v>54</v>
      </c>
      <c r="BF157" s="56">
        <f t="shared" ca="1" si="117"/>
        <v>0</v>
      </c>
      <c r="BG157" s="75">
        <f t="shared" ca="1" si="118"/>
        <v>0</v>
      </c>
      <c r="BH157" s="55">
        <f t="shared" ca="1" si="119"/>
        <v>0</v>
      </c>
      <c r="BI157" s="56">
        <f t="shared" ca="1" si="130"/>
        <v>0</v>
      </c>
      <c r="BJ157" s="55">
        <f t="shared" ca="1" si="139"/>
        <v>5224.588125582839</v>
      </c>
      <c r="BK157" s="76">
        <f t="shared" ca="1" si="131"/>
        <v>0</v>
      </c>
      <c r="BL157" s="55">
        <f ca="1">BJ157-MAX(BJ157:$BJ$258)</f>
        <v>-261.11283804787035</v>
      </c>
      <c r="BM157" s="56">
        <f ca="1">(BJ157-MAX(BJ157:$BJ$258))/MAX(BJ157:$BJ$258)</f>
        <v>-4.7598810029749215E-2</v>
      </c>
      <c r="BN157" s="17"/>
      <c r="BO157" s="55">
        <f t="shared" ca="1" si="132"/>
        <v>-4.4356609574001009</v>
      </c>
      <c r="BQ157" s="58">
        <f t="shared" ca="1" si="133"/>
        <v>0</v>
      </c>
      <c r="BR157" s="58">
        <f t="shared" ca="1" si="134"/>
        <v>0</v>
      </c>
      <c r="BS157" s="58">
        <f t="shared" ca="1" si="140"/>
        <v>0</v>
      </c>
      <c r="BT157" s="58">
        <f t="shared" ca="1" si="120"/>
        <v>54</v>
      </c>
      <c r="BV157" s="56">
        <f t="shared" ca="1" si="135"/>
        <v>0</v>
      </c>
      <c r="BW157" s="76">
        <f t="shared" ca="1" si="136"/>
        <v>0</v>
      </c>
      <c r="BX157" s="55">
        <f t="shared" ca="1" si="141"/>
        <v>0</v>
      </c>
      <c r="BY157" s="56">
        <f t="shared" ca="1" si="137"/>
        <v>0</v>
      </c>
      <c r="BZ157" s="55">
        <f t="shared" ca="1" si="142"/>
        <v>5219.9253963319834</v>
      </c>
      <c r="CA157" s="76">
        <f t="shared" ca="1" si="96"/>
        <v>0</v>
      </c>
      <c r="CB157" s="55">
        <f ca="1">BZ157-MAX($BZ157:BZ$258)</f>
        <v>-77.712154180914695</v>
      </c>
      <c r="CC157" s="56">
        <f ca="1">(BZ157-MAX($BZ157:BZ$258))/MAX($BZ157:BZ$258)</f>
        <v>-1.4669209329617291E-2</v>
      </c>
    </row>
    <row r="158" spans="1:81" s="58" customFormat="1" x14ac:dyDescent="0.25">
      <c r="A158" s="54">
        <v>44389</v>
      </c>
      <c r="B158" s="55">
        <v>13.144</v>
      </c>
      <c r="C158" s="55">
        <v>13.224</v>
      </c>
      <c r="D158" s="55">
        <v>12.933999999999999</v>
      </c>
      <c r="E158" s="55">
        <v>13.202</v>
      </c>
      <c r="F158" s="56">
        <f t="shared" si="97"/>
        <v>2.8866605894863895E-3</v>
      </c>
      <c r="G158" s="57"/>
      <c r="H158" s="56"/>
      <c r="I158" s="17"/>
      <c r="J158" s="55">
        <f ca="1">AVERAGE(E158:OFFSET(E158,$J$3-1,0))</f>
        <v>13.122</v>
      </c>
      <c r="K158" s="55">
        <f ca="1">AVERAGE(E158:OFFSET(E158,$K$3-1,0))</f>
        <v>13.596466666666664</v>
      </c>
      <c r="M158" s="58">
        <f t="shared" ca="1" si="98"/>
        <v>0</v>
      </c>
      <c r="N158" s="58">
        <f t="shared" ca="1" si="99"/>
        <v>0</v>
      </c>
      <c r="O158" s="58">
        <f t="shared" ca="1" si="100"/>
        <v>0</v>
      </c>
      <c r="P158" s="58">
        <f t="shared" ca="1" si="101"/>
        <v>51</v>
      </c>
      <c r="R158" s="56">
        <f t="shared" ca="1" si="102"/>
        <v>0</v>
      </c>
      <c r="S158" s="55">
        <f t="shared" ca="1" si="103"/>
        <v>0</v>
      </c>
      <c r="T158" s="55">
        <f t="shared" ca="1" si="104"/>
        <v>0</v>
      </c>
      <c r="U158" s="56">
        <f t="shared" ca="1" si="105"/>
        <v>0</v>
      </c>
      <c r="V158" s="55">
        <f t="shared" ca="1" si="121"/>
        <v>5052.1226771415613</v>
      </c>
      <c r="W158" s="55">
        <f t="shared" ca="1" si="106"/>
        <v>0</v>
      </c>
      <c r="X158" s="55">
        <f ca="1">V158-MAX(V158:$V$258)</f>
        <v>-280.25381477564588</v>
      </c>
      <c r="Y158" s="56">
        <f ca="1">(V158-MAX(V158:$V$258))/MAX(V158:$V$258)</f>
        <v>-5.2557019407848148E-2</v>
      </c>
      <c r="Z158" s="56"/>
      <c r="AA158" s="17"/>
      <c r="AB158" s="55">
        <f ca="1">E158*(2/($AB$3+1))+IF(AB159=0,AVERAGE(E159:OFFSET(E159,$AB$3-1,0))*(1-(2/($AB$3+1))),AB159*(1-(2/($AB$3+1))))</f>
        <v>13.173941964294913</v>
      </c>
      <c r="AC158" s="59">
        <f ca="1">E158*(2/($AC$3+1))+IF(AC159=0,AVERAGE(E159:OFFSET(E159,$AC$3-1,0))*(1-(2/($AC$3+1))),AC159*(1-(2/($AC$3+1))))</f>
        <v>13.428602629289989</v>
      </c>
      <c r="AE158" s="58">
        <f t="shared" ca="1" si="122"/>
        <v>0</v>
      </c>
      <c r="AF158" s="58">
        <f t="shared" ca="1" si="107"/>
        <v>0</v>
      </c>
      <c r="AG158" s="58">
        <f t="shared" ca="1" si="108"/>
        <v>0</v>
      </c>
      <c r="AH158" s="58">
        <f t="shared" ca="1" si="109"/>
        <v>53</v>
      </c>
      <c r="AJ158" s="56">
        <f t="shared" ca="1" si="110"/>
        <v>0</v>
      </c>
      <c r="AK158" s="55">
        <f t="shared" ca="1" si="111"/>
        <v>0</v>
      </c>
      <c r="AL158" s="55">
        <f t="shared" ca="1" si="112"/>
        <v>0</v>
      </c>
      <c r="AM158" s="56">
        <f t="shared" ca="1" si="113"/>
        <v>0</v>
      </c>
      <c r="AN158" s="55">
        <f t="shared" ca="1" si="114"/>
        <v>5224.588125582839</v>
      </c>
      <c r="AO158" s="55">
        <f t="shared" ca="1" si="115"/>
        <v>0</v>
      </c>
      <c r="AP158" s="55">
        <f ca="1">AN158-MAX(AN158:$AN$258)</f>
        <v>-261.11283804787035</v>
      </c>
      <c r="AQ158" s="56">
        <f ca="1">(AN158-MAX(AN158:$AN$258))/MAX(AN158:$AN$258)</f>
        <v>-4.7598810029749215E-2</v>
      </c>
      <c r="AS158" s="55">
        <f t="shared" si="123"/>
        <v>3.8000000000000256E-2</v>
      </c>
      <c r="AT158" s="55">
        <f t="shared" si="124"/>
        <v>3.8000000000000256E-2</v>
      </c>
      <c r="AU158" s="55">
        <f t="shared" si="125"/>
        <v>0</v>
      </c>
      <c r="AV158" s="55">
        <f ca="1">IF(AV159=0,AVERAGE(AT158:OFFSET(AT158,$AY$3-1,0)),(AV159*($AY$3-1)+AT158)/$AY$3)</f>
        <v>7.0599926465432603E-2</v>
      </c>
      <c r="AW158" s="55">
        <f ca="1">IF(AW159=0,AVERAGE(AU158:OFFSET(AU158,$AY$3-1,0)),(AW159*($AY$3-1)+AU158)/$AY$3)</f>
        <v>8.7498680749580934E-2</v>
      </c>
      <c r="AX158" s="55">
        <f t="shared" ca="1" si="126"/>
        <v>0.80686846773710619</v>
      </c>
      <c r="AY158" s="55">
        <f t="shared" ca="1" si="127"/>
        <v>44.655628350613455</v>
      </c>
      <c r="BA158" s="58">
        <f t="shared" ca="1" si="128"/>
        <v>0</v>
      </c>
      <c r="BB158" s="58">
        <f t="shared" ca="1" si="129"/>
        <v>0</v>
      </c>
      <c r="BC158" s="58">
        <f t="shared" ca="1" si="138"/>
        <v>0</v>
      </c>
      <c r="BD158" s="58">
        <f t="shared" ca="1" si="116"/>
        <v>53</v>
      </c>
      <c r="BF158" s="56">
        <f t="shared" ca="1" si="117"/>
        <v>0</v>
      </c>
      <c r="BG158" s="75">
        <f t="shared" ca="1" si="118"/>
        <v>0</v>
      </c>
      <c r="BH158" s="55">
        <f t="shared" ca="1" si="119"/>
        <v>0</v>
      </c>
      <c r="BI158" s="56">
        <f t="shared" ca="1" si="130"/>
        <v>0</v>
      </c>
      <c r="BJ158" s="55">
        <f t="shared" ca="1" si="139"/>
        <v>5224.588125582839</v>
      </c>
      <c r="BK158" s="76">
        <f t="shared" ca="1" si="131"/>
        <v>0</v>
      </c>
      <c r="BL158" s="55">
        <f ca="1">BJ158-MAX(BJ158:$BJ$258)</f>
        <v>-261.11283804787035</v>
      </c>
      <c r="BM158" s="56">
        <f ca="1">(BJ158-MAX(BJ158:$BJ$258))/MAX(BJ158:$BJ$258)</f>
        <v>-4.7598810029749215E-2</v>
      </c>
      <c r="BN158" s="17"/>
      <c r="BO158" s="55">
        <f t="shared" ca="1" si="132"/>
        <v>-2.668829253907401</v>
      </c>
      <c r="BQ158" s="58">
        <f t="shared" ca="1" si="133"/>
        <v>0</v>
      </c>
      <c r="BR158" s="58">
        <f t="shared" ca="1" si="134"/>
        <v>0</v>
      </c>
      <c r="BS158" s="58">
        <f t="shared" ca="1" si="140"/>
        <v>0</v>
      </c>
      <c r="BT158" s="58">
        <f t="shared" ca="1" si="120"/>
        <v>53</v>
      </c>
      <c r="BV158" s="56">
        <f t="shared" ca="1" si="135"/>
        <v>0</v>
      </c>
      <c r="BW158" s="76">
        <f t="shared" ca="1" si="136"/>
        <v>0</v>
      </c>
      <c r="BX158" s="55">
        <f t="shared" ca="1" si="141"/>
        <v>0</v>
      </c>
      <c r="BY158" s="56">
        <f t="shared" ca="1" si="137"/>
        <v>0</v>
      </c>
      <c r="BZ158" s="55">
        <f t="shared" ca="1" si="142"/>
        <v>5219.9253963319834</v>
      </c>
      <c r="CA158" s="76">
        <f t="shared" ca="1" si="96"/>
        <v>0</v>
      </c>
      <c r="CB158" s="55">
        <f ca="1">BZ158-MAX($BZ158:BZ$258)</f>
        <v>-77.712154180914695</v>
      </c>
      <c r="CC158" s="56">
        <f ca="1">(BZ158-MAX($BZ158:BZ$258))/MAX($BZ158:BZ$258)</f>
        <v>-1.4669209329617291E-2</v>
      </c>
    </row>
    <row r="159" spans="1:81" s="58" customFormat="1" x14ac:dyDescent="0.25">
      <c r="A159" s="54">
        <v>44386</v>
      </c>
      <c r="B159" s="55">
        <v>12.926</v>
      </c>
      <c r="C159" s="55">
        <v>13.164</v>
      </c>
      <c r="D159" s="55">
        <v>12.874000000000001</v>
      </c>
      <c r="E159" s="55">
        <v>13.164</v>
      </c>
      <c r="F159" s="56">
        <f t="shared" si="97"/>
        <v>2.3798413439104049E-2</v>
      </c>
      <c r="G159" s="57"/>
      <c r="H159" s="56"/>
      <c r="I159" s="17"/>
      <c r="J159" s="55">
        <f ca="1">AVERAGE(E159:OFFSET(E159,$J$3-1,0))</f>
        <v>13.192400000000001</v>
      </c>
      <c r="K159" s="55">
        <f ca="1">AVERAGE(E159:OFFSET(E159,$K$3-1,0))</f>
        <v>13.618266666666665</v>
      </c>
      <c r="M159" s="58">
        <f t="shared" ca="1" si="98"/>
        <v>0</v>
      </c>
      <c r="N159" s="58">
        <f t="shared" ca="1" si="99"/>
        <v>0</v>
      </c>
      <c r="O159" s="58">
        <f t="shared" ca="1" si="100"/>
        <v>0</v>
      </c>
      <c r="P159" s="58">
        <f t="shared" ca="1" si="101"/>
        <v>50</v>
      </c>
      <c r="R159" s="56">
        <f t="shared" ca="1" si="102"/>
        <v>0</v>
      </c>
      <c r="S159" s="55">
        <f t="shared" ca="1" si="103"/>
        <v>0</v>
      </c>
      <c r="T159" s="55">
        <f t="shared" ca="1" si="104"/>
        <v>0</v>
      </c>
      <c r="U159" s="56">
        <f t="shared" ca="1" si="105"/>
        <v>0</v>
      </c>
      <c r="V159" s="55">
        <f t="shared" ca="1" si="121"/>
        <v>5052.1226771415613</v>
      </c>
      <c r="W159" s="55">
        <f t="shared" ca="1" si="106"/>
        <v>0</v>
      </c>
      <c r="X159" s="55">
        <f ca="1">V159-MAX(V159:$V$258)</f>
        <v>-280.25381477564588</v>
      </c>
      <c r="Y159" s="56">
        <f ca="1">(V159-MAX(V159:$V$258))/MAX(V159:$V$258)</f>
        <v>-5.2557019407848148E-2</v>
      </c>
      <c r="Z159" s="56"/>
      <c r="AA159" s="17"/>
      <c r="AB159" s="55">
        <f ca="1">E159*(2/($AB$3+1))+IF(AB160=0,AVERAGE(E160:OFFSET(E160,$AB$3-1,0))*(1-(2/($AB$3+1))),AB160*(1-(2/($AB$3+1))))</f>
        <v>13.15991294644237</v>
      </c>
      <c r="AC159" s="59">
        <f ca="1">E159*(2/($AC$3+1))+IF(AC160=0,AVERAGE(E160:OFFSET(E160,$AC$3-1,0))*(1-(2/($AC$3+1))),AC160*(1-(2/($AC$3+1))))</f>
        <v>13.44423039682723</v>
      </c>
      <c r="AE159" s="58">
        <f t="shared" ca="1" si="122"/>
        <v>0</v>
      </c>
      <c r="AF159" s="58">
        <f t="shared" ca="1" si="107"/>
        <v>0</v>
      </c>
      <c r="AG159" s="58">
        <f t="shared" ca="1" si="108"/>
        <v>0</v>
      </c>
      <c r="AH159" s="58">
        <f t="shared" ca="1" si="109"/>
        <v>52</v>
      </c>
      <c r="AJ159" s="56">
        <f t="shared" ca="1" si="110"/>
        <v>0</v>
      </c>
      <c r="AK159" s="55">
        <f t="shared" ca="1" si="111"/>
        <v>0</v>
      </c>
      <c r="AL159" s="55">
        <f t="shared" ca="1" si="112"/>
        <v>0</v>
      </c>
      <c r="AM159" s="56">
        <f t="shared" ca="1" si="113"/>
        <v>0</v>
      </c>
      <c r="AN159" s="55">
        <f t="shared" ca="1" si="114"/>
        <v>5224.588125582839</v>
      </c>
      <c r="AO159" s="55">
        <f t="shared" ca="1" si="115"/>
        <v>0</v>
      </c>
      <c r="AP159" s="55">
        <f ca="1">AN159-MAX(AN159:$AN$258)</f>
        <v>-261.11283804787035</v>
      </c>
      <c r="AQ159" s="56">
        <f ca="1">(AN159-MAX(AN159:$AN$258))/MAX(AN159:$AN$258)</f>
        <v>-4.7598810029749215E-2</v>
      </c>
      <c r="AS159" s="55">
        <f t="shared" si="123"/>
        <v>0.30599999999999916</v>
      </c>
      <c r="AT159" s="55">
        <f t="shared" si="124"/>
        <v>0.30599999999999916</v>
      </c>
      <c r="AU159" s="55">
        <f t="shared" si="125"/>
        <v>0</v>
      </c>
      <c r="AV159" s="55">
        <f ca="1">IF(AV160=0,AVERAGE(AT159:OFFSET(AT159,$AY$3-1,0)),(AV160*($AY$3-1)+AT159)/$AY$3)</f>
        <v>7.3107613116619716E-2</v>
      </c>
      <c r="AW159" s="55">
        <f ca="1">IF(AW160=0,AVERAGE(AU159:OFFSET(AU159,$AY$3-1,0)),(AW160*($AY$3-1)+AU159)/$AY$3)</f>
        <v>9.4229348499548712E-2</v>
      </c>
      <c r="AX159" s="55">
        <f t="shared" ca="1" si="126"/>
        <v>0.77584759186751506</v>
      </c>
      <c r="AY159" s="55">
        <f t="shared" ca="1" si="127"/>
        <v>43.688861331372422</v>
      </c>
      <c r="BA159" s="58">
        <f t="shared" ca="1" si="128"/>
        <v>0</v>
      </c>
      <c r="BB159" s="58">
        <f t="shared" ca="1" si="129"/>
        <v>0</v>
      </c>
      <c r="BC159" s="58">
        <f t="shared" ca="1" si="138"/>
        <v>0</v>
      </c>
      <c r="BD159" s="58">
        <f t="shared" ca="1" si="116"/>
        <v>52</v>
      </c>
      <c r="BF159" s="56">
        <f t="shared" ca="1" si="117"/>
        <v>0</v>
      </c>
      <c r="BG159" s="75">
        <f t="shared" ca="1" si="118"/>
        <v>0</v>
      </c>
      <c r="BH159" s="55">
        <f t="shared" ca="1" si="119"/>
        <v>0</v>
      </c>
      <c r="BI159" s="56">
        <f t="shared" ca="1" si="130"/>
        <v>0</v>
      </c>
      <c r="BJ159" s="55">
        <f t="shared" ca="1" si="139"/>
        <v>5224.588125582839</v>
      </c>
      <c r="BK159" s="76">
        <f t="shared" ca="1" si="131"/>
        <v>0</v>
      </c>
      <c r="BL159" s="55">
        <f ca="1">BJ159-MAX(BJ159:$BJ$258)</f>
        <v>-261.11283804787035</v>
      </c>
      <c r="BM159" s="56">
        <f ca="1">(BJ159-MAX(BJ159:$BJ$258))/MAX(BJ159:$BJ$258)</f>
        <v>-4.7598810029749215E-2</v>
      </c>
      <c r="BN159" s="17"/>
      <c r="BO159" s="55">
        <f t="shared" ca="1" si="132"/>
        <v>-1.8051618678203818</v>
      </c>
      <c r="BQ159" s="58">
        <f t="shared" ca="1" si="133"/>
        <v>0</v>
      </c>
      <c r="BR159" s="58">
        <f t="shared" ca="1" si="134"/>
        <v>0</v>
      </c>
      <c r="BS159" s="58">
        <f t="shared" ca="1" si="140"/>
        <v>0</v>
      </c>
      <c r="BT159" s="58">
        <f t="shared" ca="1" si="120"/>
        <v>52</v>
      </c>
      <c r="BV159" s="56">
        <f t="shared" ca="1" si="135"/>
        <v>0</v>
      </c>
      <c r="BW159" s="76">
        <f t="shared" ca="1" si="136"/>
        <v>0</v>
      </c>
      <c r="BX159" s="55">
        <f t="shared" ca="1" si="141"/>
        <v>0</v>
      </c>
      <c r="BY159" s="56">
        <f t="shared" ca="1" si="137"/>
        <v>0</v>
      </c>
      <c r="BZ159" s="55">
        <f t="shared" ca="1" si="142"/>
        <v>5219.9253963319834</v>
      </c>
      <c r="CA159" s="76">
        <f t="shared" ca="1" si="96"/>
        <v>0</v>
      </c>
      <c r="CB159" s="55">
        <f ca="1">BZ159-MAX($BZ159:BZ$258)</f>
        <v>-77.712154180914695</v>
      </c>
      <c r="CC159" s="56">
        <f ca="1">(BZ159-MAX($BZ159:BZ$258))/MAX($BZ159:BZ$258)</f>
        <v>-1.4669209329617291E-2</v>
      </c>
    </row>
    <row r="160" spans="1:81" s="58" customFormat="1" x14ac:dyDescent="0.25">
      <c r="A160" s="54">
        <v>44385</v>
      </c>
      <c r="B160" s="55">
        <v>13.012</v>
      </c>
      <c r="C160" s="55">
        <v>13.012</v>
      </c>
      <c r="D160" s="55">
        <v>12.776</v>
      </c>
      <c r="E160" s="55">
        <v>12.858000000000001</v>
      </c>
      <c r="F160" s="56">
        <f t="shared" si="97"/>
        <v>-2.4874867283482427E-2</v>
      </c>
      <c r="G160" s="57"/>
      <c r="H160" s="56"/>
      <c r="I160" s="17"/>
      <c r="J160" s="55">
        <f ca="1">AVERAGE(E160:OFFSET(E160,$J$3-1,0))</f>
        <v>13.222800000000001</v>
      </c>
      <c r="K160" s="55">
        <f ca="1">AVERAGE(E160:OFFSET(E160,$K$3-1,0))</f>
        <v>13.645133333333332</v>
      </c>
      <c r="M160" s="58">
        <f t="shared" ca="1" si="98"/>
        <v>0</v>
      </c>
      <c r="N160" s="58">
        <f t="shared" ca="1" si="99"/>
        <v>0</v>
      </c>
      <c r="O160" s="58">
        <f t="shared" ca="1" si="100"/>
        <v>0</v>
      </c>
      <c r="P160" s="58">
        <f t="shared" ca="1" si="101"/>
        <v>49</v>
      </c>
      <c r="R160" s="56">
        <f t="shared" ca="1" si="102"/>
        <v>0</v>
      </c>
      <c r="S160" s="55">
        <f t="shared" ca="1" si="103"/>
        <v>0</v>
      </c>
      <c r="T160" s="55">
        <f t="shared" ca="1" si="104"/>
        <v>0</v>
      </c>
      <c r="U160" s="56">
        <f t="shared" ca="1" si="105"/>
        <v>0</v>
      </c>
      <c r="V160" s="55">
        <f t="shared" ca="1" si="121"/>
        <v>5052.1226771415613</v>
      </c>
      <c r="W160" s="55">
        <f t="shared" ca="1" si="106"/>
        <v>0</v>
      </c>
      <c r="X160" s="55">
        <f ca="1">V160-MAX(V160:$V$258)</f>
        <v>-280.25381477564588</v>
      </c>
      <c r="Y160" s="56">
        <f ca="1">(V160-MAX(V160:$V$258))/MAX(V160:$V$258)</f>
        <v>-5.2557019407848148E-2</v>
      </c>
      <c r="Z160" s="56"/>
      <c r="AA160" s="17"/>
      <c r="AB160" s="55">
        <f ca="1">E160*(2/($AB$3+1))+IF(AB161=0,AVERAGE(E161:OFFSET(E161,$AB$3-1,0))*(1-(2/($AB$3+1))),AB161*(1-(2/($AB$3+1))))</f>
        <v>13.157869419663554</v>
      </c>
      <c r="AC160" s="59">
        <f ca="1">E160*(2/($AC$3+1))+IF(AC161=0,AVERAGE(E161:OFFSET(E161,$AC$3-1,0))*(1-(2/($AC$3+1))),AC161*(1-(2/($AC$3+1))))</f>
        <v>13.463556631091176</v>
      </c>
      <c r="AE160" s="58">
        <f t="shared" ca="1" si="122"/>
        <v>0</v>
      </c>
      <c r="AF160" s="58">
        <f t="shared" ca="1" si="107"/>
        <v>0</v>
      </c>
      <c r="AG160" s="58">
        <f t="shared" ca="1" si="108"/>
        <v>0</v>
      </c>
      <c r="AH160" s="58">
        <f t="shared" ca="1" si="109"/>
        <v>51</v>
      </c>
      <c r="AJ160" s="56">
        <f t="shared" ca="1" si="110"/>
        <v>0</v>
      </c>
      <c r="AK160" s="55">
        <f t="shared" ca="1" si="111"/>
        <v>0</v>
      </c>
      <c r="AL160" s="55">
        <f t="shared" ca="1" si="112"/>
        <v>0</v>
      </c>
      <c r="AM160" s="56">
        <f t="shared" ca="1" si="113"/>
        <v>0</v>
      </c>
      <c r="AN160" s="55">
        <f t="shared" ca="1" si="114"/>
        <v>5224.588125582839</v>
      </c>
      <c r="AO160" s="55">
        <f t="shared" ca="1" si="115"/>
        <v>0</v>
      </c>
      <c r="AP160" s="55">
        <f ca="1">AN160-MAX(AN160:$AN$258)</f>
        <v>-261.11283804787035</v>
      </c>
      <c r="AQ160" s="56">
        <f ca="1">(AN160-MAX(AN160:$AN$258))/MAX(AN160:$AN$258)</f>
        <v>-4.7598810029749215E-2</v>
      </c>
      <c r="AS160" s="55">
        <f t="shared" si="123"/>
        <v>-0.3279999999999994</v>
      </c>
      <c r="AT160" s="55">
        <f t="shared" si="124"/>
        <v>0</v>
      </c>
      <c r="AU160" s="55">
        <f t="shared" si="125"/>
        <v>0.3279999999999994</v>
      </c>
      <c r="AV160" s="55">
        <f ca="1">IF(AV161=0,AVERAGE(AT160:OFFSET(AT160,$AY$3-1,0)),(AV161*($AY$3-1)+AT160)/$AY$3)</f>
        <v>5.5192814125590524E-2</v>
      </c>
      <c r="AW160" s="55">
        <f ca="1">IF(AW161=0,AVERAGE(AU160:OFFSET(AU160,$AY$3-1,0)),(AW161*($AY$3-1)+AU160)/$AY$3)</f>
        <v>0.10147775992259092</v>
      </c>
      <c r="AX160" s="55">
        <f t="shared" ca="1" si="126"/>
        <v>0.54389074185016106</v>
      </c>
      <c r="AY160" s="55">
        <f t="shared" ca="1" si="127"/>
        <v>35.228577198304563</v>
      </c>
      <c r="BA160" s="58">
        <f t="shared" ca="1" si="128"/>
        <v>0</v>
      </c>
      <c r="BB160" s="58">
        <f t="shared" ca="1" si="129"/>
        <v>0</v>
      </c>
      <c r="BC160" s="58">
        <f t="shared" ca="1" si="138"/>
        <v>0</v>
      </c>
      <c r="BD160" s="58">
        <f t="shared" ca="1" si="116"/>
        <v>51</v>
      </c>
      <c r="BF160" s="56">
        <f t="shared" ca="1" si="117"/>
        <v>0</v>
      </c>
      <c r="BG160" s="75">
        <f t="shared" ca="1" si="118"/>
        <v>0</v>
      </c>
      <c r="BH160" s="55">
        <f t="shared" ca="1" si="119"/>
        <v>0</v>
      </c>
      <c r="BI160" s="56">
        <f t="shared" ca="1" si="130"/>
        <v>0</v>
      </c>
      <c r="BJ160" s="55">
        <f t="shared" ca="1" si="139"/>
        <v>5224.588125582839</v>
      </c>
      <c r="BK160" s="76">
        <f t="shared" ca="1" si="131"/>
        <v>0</v>
      </c>
      <c r="BL160" s="55">
        <f ca="1">BJ160-MAX(BJ160:$BJ$258)</f>
        <v>-261.11283804787035</v>
      </c>
      <c r="BM160" s="56">
        <f ca="1">(BJ160-MAX(BJ160:$BJ$258))/MAX(BJ160:$BJ$258)</f>
        <v>-4.7598810029749215E-2</v>
      </c>
      <c r="BN160" s="17"/>
      <c r="BO160" s="55">
        <f t="shared" ca="1" si="132"/>
        <v>-4.2733770101250679</v>
      </c>
      <c r="BQ160" s="58">
        <f t="shared" ca="1" si="133"/>
        <v>0</v>
      </c>
      <c r="BR160" s="58">
        <f t="shared" ca="1" si="134"/>
        <v>0</v>
      </c>
      <c r="BS160" s="58">
        <f t="shared" ca="1" si="140"/>
        <v>0</v>
      </c>
      <c r="BT160" s="58">
        <f t="shared" ca="1" si="120"/>
        <v>51</v>
      </c>
      <c r="BV160" s="56">
        <f t="shared" ca="1" si="135"/>
        <v>0</v>
      </c>
      <c r="BW160" s="76">
        <f t="shared" ca="1" si="136"/>
        <v>0</v>
      </c>
      <c r="BX160" s="55">
        <f t="shared" ca="1" si="141"/>
        <v>0</v>
      </c>
      <c r="BY160" s="56">
        <f t="shared" ca="1" si="137"/>
        <v>0</v>
      </c>
      <c r="BZ160" s="55">
        <f t="shared" ca="1" si="142"/>
        <v>5219.9253963319834</v>
      </c>
      <c r="CA160" s="76">
        <f t="shared" ca="1" si="96"/>
        <v>0</v>
      </c>
      <c r="CB160" s="55">
        <f ca="1">BZ160-MAX($BZ160:BZ$258)</f>
        <v>-77.712154180914695</v>
      </c>
      <c r="CC160" s="56">
        <f ca="1">(BZ160-MAX($BZ160:BZ$258))/MAX($BZ160:BZ$258)</f>
        <v>-1.4669209329617291E-2</v>
      </c>
    </row>
    <row r="161" spans="1:81" s="58" customFormat="1" x14ac:dyDescent="0.25">
      <c r="A161" s="54">
        <v>44384</v>
      </c>
      <c r="B161" s="55">
        <v>13.186</v>
      </c>
      <c r="C161" s="55">
        <v>13.311999999999999</v>
      </c>
      <c r="D161" s="55">
        <v>13.071999999999999</v>
      </c>
      <c r="E161" s="55">
        <v>13.186</v>
      </c>
      <c r="F161" s="56">
        <f t="shared" si="97"/>
        <v>-1.0606060606059842E-3</v>
      </c>
      <c r="G161" s="57"/>
      <c r="H161" s="56"/>
      <c r="I161" s="17"/>
      <c r="J161" s="55">
        <f ca="1">AVERAGE(E161:OFFSET(E161,$J$3-1,0))</f>
        <v>13.3512</v>
      </c>
      <c r="K161" s="55">
        <f ca="1">AVERAGE(E161:OFFSET(E161,$K$3-1,0))</f>
        <v>13.679133333333331</v>
      </c>
      <c r="M161" s="58">
        <f t="shared" ca="1" si="98"/>
        <v>0</v>
      </c>
      <c r="N161" s="58">
        <f t="shared" ca="1" si="99"/>
        <v>0</v>
      </c>
      <c r="O161" s="58">
        <f t="shared" ca="1" si="100"/>
        <v>0</v>
      </c>
      <c r="P161" s="58">
        <f t="shared" ca="1" si="101"/>
        <v>48</v>
      </c>
      <c r="R161" s="56">
        <f t="shared" ca="1" si="102"/>
        <v>0</v>
      </c>
      <c r="S161" s="55">
        <f t="shared" ca="1" si="103"/>
        <v>0</v>
      </c>
      <c r="T161" s="55">
        <f t="shared" ca="1" si="104"/>
        <v>0</v>
      </c>
      <c r="U161" s="56">
        <f t="shared" ca="1" si="105"/>
        <v>0</v>
      </c>
      <c r="V161" s="55">
        <f t="shared" ca="1" si="121"/>
        <v>5052.1226771415613</v>
      </c>
      <c r="W161" s="55">
        <f t="shared" ca="1" si="106"/>
        <v>0</v>
      </c>
      <c r="X161" s="55">
        <f ca="1">V161-MAX(V161:$V$258)</f>
        <v>-280.25381477564588</v>
      </c>
      <c r="Y161" s="56">
        <f ca="1">(V161-MAX(V161:$V$258))/MAX(V161:$V$258)</f>
        <v>-5.2557019407848148E-2</v>
      </c>
      <c r="Z161" s="56"/>
      <c r="AA161" s="17"/>
      <c r="AB161" s="55">
        <f ca="1">E161*(2/($AB$3+1))+IF(AB162=0,AVERAGE(E162:OFFSET(E162,$AB$3-1,0))*(1-(2/($AB$3+1))),AB162*(1-(2/($AB$3+1))))</f>
        <v>13.307804129495329</v>
      </c>
      <c r="AC161" s="59">
        <f ca="1">E161*(2/($AC$3+1))+IF(AC162=0,AVERAGE(E162:OFFSET(E162,$AC$3-1,0))*(1-(2/($AC$3+1))),AC162*(1-(2/($AC$3+1))))</f>
        <v>13.505319157373325</v>
      </c>
      <c r="AE161" s="58">
        <f t="shared" ca="1" si="122"/>
        <v>0</v>
      </c>
      <c r="AF161" s="58">
        <f t="shared" ca="1" si="107"/>
        <v>0</v>
      </c>
      <c r="AG161" s="58">
        <f t="shared" ca="1" si="108"/>
        <v>0</v>
      </c>
      <c r="AH161" s="58">
        <f t="shared" ca="1" si="109"/>
        <v>50</v>
      </c>
      <c r="AJ161" s="56">
        <f t="shared" ca="1" si="110"/>
        <v>0</v>
      </c>
      <c r="AK161" s="55">
        <f t="shared" ca="1" si="111"/>
        <v>0</v>
      </c>
      <c r="AL161" s="55">
        <f t="shared" ca="1" si="112"/>
        <v>0</v>
      </c>
      <c r="AM161" s="56">
        <f t="shared" ca="1" si="113"/>
        <v>0</v>
      </c>
      <c r="AN161" s="55">
        <f t="shared" ca="1" si="114"/>
        <v>5224.588125582839</v>
      </c>
      <c r="AO161" s="55">
        <f t="shared" ca="1" si="115"/>
        <v>0</v>
      </c>
      <c r="AP161" s="55">
        <f ca="1">AN161-MAX(AN161:$AN$258)</f>
        <v>-261.11283804787035</v>
      </c>
      <c r="AQ161" s="56">
        <f ca="1">(AN161-MAX(AN161:$AN$258))/MAX(AN161:$AN$258)</f>
        <v>-4.7598810029749215E-2</v>
      </c>
      <c r="AS161" s="55">
        <f t="shared" si="123"/>
        <v>-1.3999999999999346E-2</v>
      </c>
      <c r="AT161" s="55">
        <f t="shared" si="124"/>
        <v>0</v>
      </c>
      <c r="AU161" s="55">
        <f t="shared" si="125"/>
        <v>1.3999999999999346E-2</v>
      </c>
      <c r="AV161" s="55">
        <f ca="1">IF(AV162=0,AVERAGE(AT161:OFFSET(AT161,$AY$3-1,0)),(AV162*($AY$3-1)+AT161)/$AY$3)</f>
        <v>5.9438415212174411E-2</v>
      </c>
      <c r="AW161" s="55">
        <f ca="1">IF(AW162=0,AVERAGE(AU161:OFFSET(AU161,$AY$3-1,0)),(AW162*($AY$3-1)+AU161)/$AY$3)</f>
        <v>8.4052972224328726E-2</v>
      </c>
      <c r="AX161" s="55">
        <f t="shared" ca="1" si="126"/>
        <v>0.70715423427906154</v>
      </c>
      <c r="AY161" s="55">
        <f t="shared" ca="1" si="127"/>
        <v>41.422984524751847</v>
      </c>
      <c r="BA161" s="58">
        <f t="shared" ca="1" si="128"/>
        <v>0</v>
      </c>
      <c r="BB161" s="58">
        <f t="shared" ca="1" si="129"/>
        <v>0</v>
      </c>
      <c r="BC161" s="58">
        <f t="shared" ca="1" si="138"/>
        <v>0</v>
      </c>
      <c r="BD161" s="58">
        <f t="shared" ca="1" si="116"/>
        <v>50</v>
      </c>
      <c r="BF161" s="56">
        <f t="shared" ca="1" si="117"/>
        <v>0</v>
      </c>
      <c r="BG161" s="75">
        <f t="shared" ca="1" si="118"/>
        <v>0</v>
      </c>
      <c r="BH161" s="55">
        <f t="shared" ca="1" si="119"/>
        <v>0</v>
      </c>
      <c r="BI161" s="56">
        <f t="shared" ca="1" si="130"/>
        <v>0</v>
      </c>
      <c r="BJ161" s="55">
        <f t="shared" ca="1" si="139"/>
        <v>5224.588125582839</v>
      </c>
      <c r="BK161" s="76">
        <f t="shared" ca="1" si="131"/>
        <v>0</v>
      </c>
      <c r="BL161" s="55">
        <f ca="1">BJ161-MAX(BJ161:$BJ$258)</f>
        <v>-261.11283804787035</v>
      </c>
      <c r="BM161" s="56">
        <f ca="1">(BJ161-MAX(BJ161:$BJ$258))/MAX(BJ161:$BJ$258)</f>
        <v>-4.7598810029749215E-2</v>
      </c>
      <c r="BN161" s="17"/>
      <c r="BO161" s="55">
        <f t="shared" ca="1" si="132"/>
        <v>-1.933660568198714</v>
      </c>
      <c r="BQ161" s="58">
        <f t="shared" ca="1" si="133"/>
        <v>0</v>
      </c>
      <c r="BR161" s="58">
        <f t="shared" ca="1" si="134"/>
        <v>0</v>
      </c>
      <c r="BS161" s="58">
        <f t="shared" ca="1" si="140"/>
        <v>0</v>
      </c>
      <c r="BT161" s="58">
        <f t="shared" ca="1" si="120"/>
        <v>50</v>
      </c>
      <c r="BV161" s="56">
        <f t="shared" ca="1" si="135"/>
        <v>0</v>
      </c>
      <c r="BW161" s="76">
        <f t="shared" ca="1" si="136"/>
        <v>0</v>
      </c>
      <c r="BX161" s="55">
        <f t="shared" ca="1" si="141"/>
        <v>0</v>
      </c>
      <c r="BY161" s="56">
        <f t="shared" ca="1" si="137"/>
        <v>0</v>
      </c>
      <c r="BZ161" s="55">
        <f t="shared" ca="1" si="142"/>
        <v>5219.9253963319834</v>
      </c>
      <c r="CA161" s="76">
        <f t="shared" ca="1" si="96"/>
        <v>0</v>
      </c>
      <c r="CB161" s="55">
        <f ca="1">BZ161-MAX($BZ161:BZ$258)</f>
        <v>-77.712154180914695</v>
      </c>
      <c r="CC161" s="56">
        <f ca="1">(BZ161-MAX($BZ161:BZ$258))/MAX($BZ161:BZ$258)</f>
        <v>-1.4669209329617291E-2</v>
      </c>
    </row>
    <row r="162" spans="1:81" s="58" customFormat="1" x14ac:dyDescent="0.25">
      <c r="A162" s="54">
        <v>44383</v>
      </c>
      <c r="B162" s="55">
        <v>13.532</v>
      </c>
      <c r="C162" s="55">
        <v>13.532</v>
      </c>
      <c r="D162" s="55">
        <v>13.173999999999999</v>
      </c>
      <c r="E162" s="55">
        <v>13.2</v>
      </c>
      <c r="F162" s="56">
        <f t="shared" si="97"/>
        <v>-2.6117751217352936E-2</v>
      </c>
      <c r="G162" s="57"/>
      <c r="H162" s="56"/>
      <c r="I162" s="17"/>
      <c r="J162" s="55">
        <f ca="1">AVERAGE(E162:OFFSET(E162,$J$3-1,0))</f>
        <v>13.374000000000001</v>
      </c>
      <c r="K162" s="55">
        <f ca="1">AVERAGE(E162:OFFSET(E162,$K$3-1,0))</f>
        <v>13.693666666666667</v>
      </c>
      <c r="M162" s="58">
        <f t="shared" ca="1" si="98"/>
        <v>0</v>
      </c>
      <c r="N162" s="58">
        <f t="shared" ca="1" si="99"/>
        <v>0</v>
      </c>
      <c r="O162" s="58">
        <f t="shared" ca="1" si="100"/>
        <v>0</v>
      </c>
      <c r="P162" s="58">
        <f t="shared" ca="1" si="101"/>
        <v>47</v>
      </c>
      <c r="R162" s="56">
        <f t="shared" ca="1" si="102"/>
        <v>0</v>
      </c>
      <c r="S162" s="55">
        <f t="shared" ca="1" si="103"/>
        <v>0</v>
      </c>
      <c r="T162" s="55">
        <f t="shared" ca="1" si="104"/>
        <v>0</v>
      </c>
      <c r="U162" s="56">
        <f t="shared" ca="1" si="105"/>
        <v>0</v>
      </c>
      <c r="V162" s="55">
        <f t="shared" ca="1" si="121"/>
        <v>5052.1226771415613</v>
      </c>
      <c r="W162" s="55">
        <f t="shared" ca="1" si="106"/>
        <v>0</v>
      </c>
      <c r="X162" s="55">
        <f ca="1">V162-MAX(V162:$V$258)</f>
        <v>-280.25381477564588</v>
      </c>
      <c r="Y162" s="56">
        <f ca="1">(V162-MAX(V162:$V$258))/MAX(V162:$V$258)</f>
        <v>-5.2557019407848148E-2</v>
      </c>
      <c r="Z162" s="56"/>
      <c r="AA162" s="17"/>
      <c r="AB162" s="55">
        <f ca="1">E162*(2/($AB$3+1))+IF(AB163=0,AVERAGE(E163:OFFSET(E163,$AB$3-1,0))*(1-(2/($AB$3+1))),AB163*(1-(2/($AB$3+1))))</f>
        <v>13.368706194242993</v>
      </c>
      <c r="AC162" s="59">
        <f ca="1">E162*(2/($AC$3+1))+IF(AC163=0,AVERAGE(E163:OFFSET(E163,$AC$3-1,0))*(1-(2/($AC$3+1))),AC163*(1-(2/($AC$3+1))))</f>
        <v>13.527341168226657</v>
      </c>
      <c r="AE162" s="58">
        <f t="shared" ca="1" si="122"/>
        <v>0</v>
      </c>
      <c r="AF162" s="58">
        <f t="shared" ca="1" si="107"/>
        <v>0</v>
      </c>
      <c r="AG162" s="58">
        <f t="shared" ca="1" si="108"/>
        <v>0</v>
      </c>
      <c r="AH162" s="58">
        <f t="shared" ca="1" si="109"/>
        <v>49</v>
      </c>
      <c r="AJ162" s="56">
        <f t="shared" ca="1" si="110"/>
        <v>0</v>
      </c>
      <c r="AK162" s="55">
        <f t="shared" ca="1" si="111"/>
        <v>0</v>
      </c>
      <c r="AL162" s="55">
        <f t="shared" ca="1" si="112"/>
        <v>0</v>
      </c>
      <c r="AM162" s="56">
        <f t="shared" ca="1" si="113"/>
        <v>0</v>
      </c>
      <c r="AN162" s="55">
        <f t="shared" ca="1" si="114"/>
        <v>5224.588125582839</v>
      </c>
      <c r="AO162" s="55">
        <f t="shared" ca="1" si="115"/>
        <v>0</v>
      </c>
      <c r="AP162" s="55">
        <f ca="1">AN162-MAX(AN162:$AN$258)</f>
        <v>-261.11283804787035</v>
      </c>
      <c r="AQ162" s="56">
        <f ca="1">(AN162-MAX(AN162:$AN$258))/MAX(AN162:$AN$258)</f>
        <v>-4.7598810029749215E-2</v>
      </c>
      <c r="AS162" s="55">
        <f t="shared" si="123"/>
        <v>-0.35400000000000098</v>
      </c>
      <c r="AT162" s="55">
        <f t="shared" si="124"/>
        <v>0</v>
      </c>
      <c r="AU162" s="55">
        <f t="shared" si="125"/>
        <v>0.35400000000000098</v>
      </c>
      <c r="AV162" s="55">
        <f ca="1">IF(AV163=0,AVERAGE(AT162:OFFSET(AT162,$AY$3-1,0)),(AV163*($AY$3-1)+AT162)/$AY$3)</f>
        <v>6.4010600997726291E-2</v>
      </c>
      <c r="AW162" s="55">
        <f ca="1">IF(AW163=0,AVERAGE(AU162:OFFSET(AU162,$AY$3-1,0)),(AW163*($AY$3-1)+AU162)/$AY$3)</f>
        <v>8.9441662395430985E-2</v>
      </c>
      <c r="AX162" s="55">
        <f t="shared" ca="1" si="126"/>
        <v>0.71566873069430104</v>
      </c>
      <c r="AY162" s="55">
        <f t="shared" ca="1" si="127"/>
        <v>41.713689705394494</v>
      </c>
      <c r="BA162" s="58">
        <f t="shared" ca="1" si="128"/>
        <v>0</v>
      </c>
      <c r="BB162" s="58">
        <f t="shared" ca="1" si="129"/>
        <v>0</v>
      </c>
      <c r="BC162" s="58">
        <f t="shared" ca="1" si="138"/>
        <v>0</v>
      </c>
      <c r="BD162" s="58">
        <f t="shared" ca="1" si="116"/>
        <v>49</v>
      </c>
      <c r="BF162" s="56">
        <f t="shared" ca="1" si="117"/>
        <v>0</v>
      </c>
      <c r="BG162" s="75">
        <f t="shared" ca="1" si="118"/>
        <v>0</v>
      </c>
      <c r="BH162" s="55">
        <f t="shared" ca="1" si="119"/>
        <v>0</v>
      </c>
      <c r="BI162" s="56">
        <f t="shared" ca="1" si="130"/>
        <v>0</v>
      </c>
      <c r="BJ162" s="55">
        <f t="shared" ca="1" si="139"/>
        <v>5224.588125582839</v>
      </c>
      <c r="BK162" s="76">
        <f t="shared" ca="1" si="131"/>
        <v>0</v>
      </c>
      <c r="BL162" s="55">
        <f ca="1">BJ162-MAX(BJ162:$BJ$258)</f>
        <v>-261.11283804787035</v>
      </c>
      <c r="BM162" s="56">
        <f ca="1">(BJ162-MAX(BJ162:$BJ$258))/MAX(BJ162:$BJ$258)</f>
        <v>-4.7598810029749215E-2</v>
      </c>
      <c r="BN162" s="17"/>
      <c r="BO162" s="55">
        <f t="shared" ca="1" si="132"/>
        <v>-1.3157894736842146</v>
      </c>
      <c r="BQ162" s="58">
        <f t="shared" ca="1" si="133"/>
        <v>0</v>
      </c>
      <c r="BR162" s="58">
        <f t="shared" ca="1" si="134"/>
        <v>0</v>
      </c>
      <c r="BS162" s="58">
        <f t="shared" ca="1" si="140"/>
        <v>0</v>
      </c>
      <c r="BT162" s="58">
        <f t="shared" ca="1" si="120"/>
        <v>49</v>
      </c>
      <c r="BV162" s="56">
        <f t="shared" ca="1" si="135"/>
        <v>0</v>
      </c>
      <c r="BW162" s="76">
        <f t="shared" ca="1" si="136"/>
        <v>0</v>
      </c>
      <c r="BX162" s="55">
        <f t="shared" ca="1" si="141"/>
        <v>0</v>
      </c>
      <c r="BY162" s="56">
        <f t="shared" ca="1" si="137"/>
        <v>0</v>
      </c>
      <c r="BZ162" s="55">
        <f t="shared" ca="1" si="142"/>
        <v>5219.9253963319834</v>
      </c>
      <c r="CA162" s="76">
        <f t="shared" ca="1" si="96"/>
        <v>0</v>
      </c>
      <c r="CB162" s="55">
        <f ca="1">BZ162-MAX($BZ162:BZ$258)</f>
        <v>-77.712154180914695</v>
      </c>
      <c r="CC162" s="56">
        <f ca="1">(BZ162-MAX($BZ162:BZ$258))/MAX($BZ162:BZ$258)</f>
        <v>-1.4669209329617291E-2</v>
      </c>
    </row>
    <row r="163" spans="1:81" s="58" customFormat="1" x14ac:dyDescent="0.25">
      <c r="A163" s="54">
        <v>44382</v>
      </c>
      <c r="B163" s="55">
        <v>13.337999999999999</v>
      </c>
      <c r="C163" s="55">
        <v>13.576000000000001</v>
      </c>
      <c r="D163" s="55">
        <v>13.32</v>
      </c>
      <c r="E163" s="55">
        <v>13.554</v>
      </c>
      <c r="F163" s="56">
        <f t="shared" si="97"/>
        <v>1.7873235205767557E-2</v>
      </c>
      <c r="G163" s="57"/>
      <c r="H163" s="56"/>
      <c r="I163" s="17"/>
      <c r="J163" s="55">
        <f ca="1">AVERAGE(E163:OFFSET(E163,$J$3-1,0))</f>
        <v>13.4208</v>
      </c>
      <c r="K163" s="55">
        <f ca="1">AVERAGE(E163:OFFSET(E163,$K$3-1,0))</f>
        <v>13.712933333333336</v>
      </c>
      <c r="M163" s="58">
        <f t="shared" ca="1" si="98"/>
        <v>0</v>
      </c>
      <c r="N163" s="58">
        <f t="shared" ca="1" si="99"/>
        <v>0</v>
      </c>
      <c r="O163" s="58">
        <f t="shared" ca="1" si="100"/>
        <v>0</v>
      </c>
      <c r="P163" s="58">
        <f t="shared" ca="1" si="101"/>
        <v>46</v>
      </c>
      <c r="R163" s="56">
        <f t="shared" ca="1" si="102"/>
        <v>0</v>
      </c>
      <c r="S163" s="55">
        <f t="shared" ca="1" si="103"/>
        <v>0</v>
      </c>
      <c r="T163" s="55">
        <f t="shared" ca="1" si="104"/>
        <v>0</v>
      </c>
      <c r="U163" s="56">
        <f t="shared" ca="1" si="105"/>
        <v>0</v>
      </c>
      <c r="V163" s="55">
        <f t="shared" ca="1" si="121"/>
        <v>5052.1226771415613</v>
      </c>
      <c r="W163" s="55">
        <f t="shared" ca="1" si="106"/>
        <v>0</v>
      </c>
      <c r="X163" s="55">
        <f ca="1">V163-MAX(V163:$V$258)</f>
        <v>-280.25381477564588</v>
      </c>
      <c r="Y163" s="56">
        <f ca="1">(V163-MAX(V163:$V$258))/MAX(V163:$V$258)</f>
        <v>-5.2557019407848148E-2</v>
      </c>
      <c r="Z163" s="56"/>
      <c r="AA163" s="17"/>
      <c r="AB163" s="55">
        <f ca="1">E163*(2/($AB$3+1))+IF(AB164=0,AVERAGE(E164:OFFSET(E164,$AB$3-1,0))*(1-(2/($AB$3+1))),AB164*(1-(2/($AB$3+1))))</f>
        <v>13.453059291364486</v>
      </c>
      <c r="AC163" s="59">
        <f ca="1">E163*(2/($AC$3+1))+IF(AC164=0,AVERAGE(E164:OFFSET(E164,$AC$3-1,0))*(1-(2/($AC$3+1))),AC164*(1-(2/($AC$3+1))))</f>
        <v>13.549916421207806</v>
      </c>
      <c r="AE163" s="58">
        <f t="shared" ca="1" si="122"/>
        <v>0</v>
      </c>
      <c r="AF163" s="58">
        <f t="shared" ca="1" si="107"/>
        <v>0</v>
      </c>
      <c r="AG163" s="58">
        <f t="shared" ca="1" si="108"/>
        <v>0</v>
      </c>
      <c r="AH163" s="58">
        <f t="shared" ca="1" si="109"/>
        <v>48</v>
      </c>
      <c r="AJ163" s="56">
        <f t="shared" ca="1" si="110"/>
        <v>0</v>
      </c>
      <c r="AK163" s="55">
        <f t="shared" ca="1" si="111"/>
        <v>0</v>
      </c>
      <c r="AL163" s="55">
        <f t="shared" ca="1" si="112"/>
        <v>0</v>
      </c>
      <c r="AM163" s="56">
        <f t="shared" ca="1" si="113"/>
        <v>0</v>
      </c>
      <c r="AN163" s="55">
        <f t="shared" ca="1" si="114"/>
        <v>5224.588125582839</v>
      </c>
      <c r="AO163" s="55">
        <f t="shared" ca="1" si="115"/>
        <v>0</v>
      </c>
      <c r="AP163" s="55">
        <f ca="1">AN163-MAX(AN163:$AN$258)</f>
        <v>-261.11283804787035</v>
      </c>
      <c r="AQ163" s="56">
        <f ca="1">(AN163-MAX(AN163:$AN$258))/MAX(AN163:$AN$258)</f>
        <v>-4.7598810029749215E-2</v>
      </c>
      <c r="AS163" s="55">
        <f t="shared" si="123"/>
        <v>0.23799999999999955</v>
      </c>
      <c r="AT163" s="55">
        <f t="shared" si="124"/>
        <v>0.23799999999999955</v>
      </c>
      <c r="AU163" s="55">
        <f t="shared" si="125"/>
        <v>0</v>
      </c>
      <c r="AV163" s="55">
        <f ca="1">IF(AV164=0,AVERAGE(AT163:OFFSET(AT163,$AY$3-1,0)),(AV164*($AY$3-1)+AT163)/$AY$3)</f>
        <v>6.893449338216677E-2</v>
      </c>
      <c r="AW163" s="55">
        <f ca="1">IF(AW164=0,AVERAGE(AU163:OFFSET(AU163,$AY$3-1,0)),(AW164*($AY$3-1)+AU163)/$AY$3)</f>
        <v>6.9091021041233297E-2</v>
      </c>
      <c r="AX163" s="55">
        <f t="shared" ca="1" si="126"/>
        <v>0.99773447176336982</v>
      </c>
      <c r="AY163" s="55">
        <f t="shared" ca="1" si="127"/>
        <v>49.943297563598868</v>
      </c>
      <c r="BA163" s="58">
        <f t="shared" ca="1" si="128"/>
        <v>0</v>
      </c>
      <c r="BB163" s="58">
        <f t="shared" ca="1" si="129"/>
        <v>0</v>
      </c>
      <c r="BC163" s="58">
        <f t="shared" ca="1" si="138"/>
        <v>0</v>
      </c>
      <c r="BD163" s="58">
        <f t="shared" ca="1" si="116"/>
        <v>48</v>
      </c>
      <c r="BF163" s="56">
        <f t="shared" ca="1" si="117"/>
        <v>0</v>
      </c>
      <c r="BG163" s="75">
        <f t="shared" ca="1" si="118"/>
        <v>0</v>
      </c>
      <c r="BH163" s="55">
        <f t="shared" ca="1" si="119"/>
        <v>0</v>
      </c>
      <c r="BI163" s="56">
        <f t="shared" ca="1" si="130"/>
        <v>0</v>
      </c>
      <c r="BJ163" s="55">
        <f t="shared" ca="1" si="139"/>
        <v>5224.588125582839</v>
      </c>
      <c r="BK163" s="76">
        <f t="shared" ca="1" si="131"/>
        <v>0</v>
      </c>
      <c r="BL163" s="55">
        <f ca="1">BJ163-MAX(BJ163:$BJ$258)</f>
        <v>-261.11283804787035</v>
      </c>
      <c r="BM163" s="56">
        <f ca="1">(BJ163-MAX(BJ163:$BJ$258))/MAX(BJ163:$BJ$258)</f>
        <v>-4.7598810029749215E-2</v>
      </c>
      <c r="BN163" s="17"/>
      <c r="BO163" s="55">
        <f t="shared" ca="1" si="132"/>
        <v>-1.7113850616388593</v>
      </c>
      <c r="BQ163" s="58">
        <f t="shared" ca="1" si="133"/>
        <v>0</v>
      </c>
      <c r="BR163" s="58">
        <f t="shared" ca="1" si="134"/>
        <v>0</v>
      </c>
      <c r="BS163" s="58">
        <f t="shared" ca="1" si="140"/>
        <v>0</v>
      </c>
      <c r="BT163" s="58">
        <f t="shared" ca="1" si="120"/>
        <v>48</v>
      </c>
      <c r="BV163" s="56">
        <f t="shared" ca="1" si="135"/>
        <v>0</v>
      </c>
      <c r="BW163" s="76">
        <f t="shared" ca="1" si="136"/>
        <v>0</v>
      </c>
      <c r="BX163" s="55">
        <f t="shared" ca="1" si="141"/>
        <v>0</v>
      </c>
      <c r="BY163" s="56">
        <f t="shared" ca="1" si="137"/>
        <v>0</v>
      </c>
      <c r="BZ163" s="55">
        <f t="shared" ca="1" si="142"/>
        <v>5219.9253963319834</v>
      </c>
      <c r="CA163" s="76">
        <f t="shared" ca="1" si="96"/>
        <v>0</v>
      </c>
      <c r="CB163" s="55">
        <f ca="1">BZ163-MAX($BZ163:BZ$258)</f>
        <v>-77.712154180914695</v>
      </c>
      <c r="CC163" s="56">
        <f ca="1">(BZ163-MAX($BZ163:BZ$258))/MAX($BZ163:BZ$258)</f>
        <v>-1.4669209329617291E-2</v>
      </c>
    </row>
    <row r="164" spans="1:81" s="58" customFormat="1" x14ac:dyDescent="0.25">
      <c r="A164" s="54">
        <v>44379</v>
      </c>
      <c r="B164" s="55">
        <v>13.476000000000001</v>
      </c>
      <c r="C164" s="55">
        <v>13.5</v>
      </c>
      <c r="D164" s="55">
        <v>13.292</v>
      </c>
      <c r="E164" s="55">
        <v>13.316000000000001</v>
      </c>
      <c r="F164" s="56">
        <f t="shared" si="97"/>
        <v>-1.3629629629629547E-2</v>
      </c>
      <c r="G164" s="57"/>
      <c r="H164" s="56"/>
      <c r="I164" s="17"/>
      <c r="J164" s="55">
        <f ca="1">AVERAGE(E164:OFFSET(E164,$J$3-1,0))</f>
        <v>13.384</v>
      </c>
      <c r="K164" s="55">
        <f ca="1">AVERAGE(E164:OFFSET(E164,$K$3-1,0))</f>
        <v>13.718066666666671</v>
      </c>
      <c r="M164" s="58">
        <f t="shared" ca="1" si="98"/>
        <v>0</v>
      </c>
      <c r="N164" s="58">
        <f t="shared" ca="1" si="99"/>
        <v>0</v>
      </c>
      <c r="O164" s="58">
        <f t="shared" ca="1" si="100"/>
        <v>0</v>
      </c>
      <c r="P164" s="58">
        <f t="shared" ca="1" si="101"/>
        <v>45</v>
      </c>
      <c r="R164" s="56">
        <f t="shared" ca="1" si="102"/>
        <v>0</v>
      </c>
      <c r="S164" s="55">
        <f t="shared" ca="1" si="103"/>
        <v>0</v>
      </c>
      <c r="T164" s="55">
        <f t="shared" ca="1" si="104"/>
        <v>0</v>
      </c>
      <c r="U164" s="56">
        <f t="shared" ca="1" si="105"/>
        <v>0</v>
      </c>
      <c r="V164" s="55">
        <f t="shared" ca="1" si="121"/>
        <v>5052.1226771415613</v>
      </c>
      <c r="W164" s="55">
        <f t="shared" ca="1" si="106"/>
        <v>0</v>
      </c>
      <c r="X164" s="55">
        <f ca="1">V164-MAX(V164:$V$258)</f>
        <v>-280.25381477564588</v>
      </c>
      <c r="Y164" s="56">
        <f ca="1">(V164-MAX(V164:$V$258))/MAX(V164:$V$258)</f>
        <v>-5.2557019407848148E-2</v>
      </c>
      <c r="Z164" s="56"/>
      <c r="AA164" s="17"/>
      <c r="AB164" s="55">
        <f ca="1">E164*(2/($AB$3+1))+IF(AB165=0,AVERAGE(E165:OFFSET(E165,$AB$3-1,0))*(1-(2/($AB$3+1))),AB165*(1-(2/($AB$3+1))))</f>
        <v>13.402588937046728</v>
      </c>
      <c r="AC164" s="59">
        <f ca="1">E164*(2/($AC$3+1))+IF(AC165=0,AVERAGE(E165:OFFSET(E165,$AC$3-1,0))*(1-(2/($AC$3+1))),AC165*(1-(2/($AC$3+1))))</f>
        <v>13.549634795084206</v>
      </c>
      <c r="AE164" s="58">
        <f t="shared" ca="1" si="122"/>
        <v>0</v>
      </c>
      <c r="AF164" s="58">
        <f t="shared" ca="1" si="107"/>
        <v>0</v>
      </c>
      <c r="AG164" s="58">
        <f t="shared" ca="1" si="108"/>
        <v>0</v>
      </c>
      <c r="AH164" s="58">
        <f t="shared" ca="1" si="109"/>
        <v>47</v>
      </c>
      <c r="AJ164" s="56">
        <f t="shared" ca="1" si="110"/>
        <v>0</v>
      </c>
      <c r="AK164" s="55">
        <f t="shared" ca="1" si="111"/>
        <v>0</v>
      </c>
      <c r="AL164" s="55">
        <f t="shared" ca="1" si="112"/>
        <v>0</v>
      </c>
      <c r="AM164" s="56">
        <f t="shared" ca="1" si="113"/>
        <v>0</v>
      </c>
      <c r="AN164" s="55">
        <f t="shared" ca="1" si="114"/>
        <v>5224.588125582839</v>
      </c>
      <c r="AO164" s="55">
        <f t="shared" ca="1" si="115"/>
        <v>0</v>
      </c>
      <c r="AP164" s="55">
        <f ca="1">AN164-MAX(AN164:$AN$258)</f>
        <v>-261.11283804787035</v>
      </c>
      <c r="AQ164" s="56">
        <f ca="1">(AN164-MAX(AN164:$AN$258))/MAX(AN164:$AN$258)</f>
        <v>-4.7598810029749215E-2</v>
      </c>
      <c r="AS164" s="55">
        <f t="shared" si="123"/>
        <v>-0.18399999999999928</v>
      </c>
      <c r="AT164" s="55">
        <f t="shared" si="124"/>
        <v>0</v>
      </c>
      <c r="AU164" s="55">
        <f t="shared" si="125"/>
        <v>0.18399999999999928</v>
      </c>
      <c r="AV164" s="55">
        <f ca="1">IF(AV165=0,AVERAGE(AT164:OFFSET(AT164,$AY$3-1,0)),(AV165*($AY$3-1)+AT164)/$AY$3)</f>
        <v>5.5929454411564258E-2</v>
      </c>
      <c r="AW164" s="55">
        <f ca="1">IF(AW165=0,AVERAGE(AU164:OFFSET(AU164,$AY$3-1,0)),(AW165*($AY$3-1)+AU164)/$AY$3)</f>
        <v>7.4405714967482009E-2</v>
      </c>
      <c r="AX164" s="55">
        <f t="shared" ca="1" si="126"/>
        <v>0.75168223887113317</v>
      </c>
      <c r="AY164" s="55">
        <f t="shared" ca="1" si="127"/>
        <v>42.912020353391995</v>
      </c>
      <c r="BA164" s="58">
        <f t="shared" ca="1" si="128"/>
        <v>0</v>
      </c>
      <c r="BB164" s="58">
        <f t="shared" ca="1" si="129"/>
        <v>0</v>
      </c>
      <c r="BC164" s="58">
        <f t="shared" ca="1" si="138"/>
        <v>0</v>
      </c>
      <c r="BD164" s="58">
        <f t="shared" ca="1" si="116"/>
        <v>47</v>
      </c>
      <c r="BF164" s="56">
        <f t="shared" ca="1" si="117"/>
        <v>0</v>
      </c>
      <c r="BG164" s="75">
        <f t="shared" ca="1" si="118"/>
        <v>0</v>
      </c>
      <c r="BH164" s="55">
        <f t="shared" ca="1" si="119"/>
        <v>0</v>
      </c>
      <c r="BI164" s="56">
        <f t="shared" ca="1" si="130"/>
        <v>0</v>
      </c>
      <c r="BJ164" s="55">
        <f t="shared" ca="1" si="139"/>
        <v>5224.588125582839</v>
      </c>
      <c r="BK164" s="76">
        <f t="shared" ca="1" si="131"/>
        <v>0</v>
      </c>
      <c r="BL164" s="55">
        <f ca="1">BJ164-MAX(BJ164:$BJ$258)</f>
        <v>-261.11283804787035</v>
      </c>
      <c r="BM164" s="56">
        <f ca="1">(BJ164-MAX(BJ164:$BJ$258))/MAX(BJ164:$BJ$258)</f>
        <v>-4.7598810029749215E-2</v>
      </c>
      <c r="BN164" s="17"/>
      <c r="BO164" s="55">
        <f t="shared" ca="1" si="132"/>
        <v>-2.845469137603962</v>
      </c>
      <c r="BQ164" s="58">
        <f t="shared" ca="1" si="133"/>
        <v>0</v>
      </c>
      <c r="BR164" s="58">
        <f t="shared" ca="1" si="134"/>
        <v>0</v>
      </c>
      <c r="BS164" s="58">
        <f t="shared" ca="1" si="140"/>
        <v>0</v>
      </c>
      <c r="BT164" s="58">
        <f t="shared" ca="1" si="120"/>
        <v>47</v>
      </c>
      <c r="BV164" s="56">
        <f t="shared" ca="1" si="135"/>
        <v>0</v>
      </c>
      <c r="BW164" s="76">
        <f t="shared" ca="1" si="136"/>
        <v>0</v>
      </c>
      <c r="BX164" s="55">
        <f t="shared" ca="1" si="141"/>
        <v>0</v>
      </c>
      <c r="BY164" s="56">
        <f t="shared" ca="1" si="137"/>
        <v>0</v>
      </c>
      <c r="BZ164" s="55">
        <f t="shared" ca="1" si="142"/>
        <v>5219.9253963319834</v>
      </c>
      <c r="CA164" s="76">
        <f t="shared" ca="1" si="96"/>
        <v>0</v>
      </c>
      <c r="CB164" s="55">
        <f ca="1">BZ164-MAX($BZ164:BZ$258)</f>
        <v>-77.712154180914695</v>
      </c>
      <c r="CC164" s="56">
        <f ca="1">(BZ164-MAX($BZ164:BZ$258))/MAX($BZ164:BZ$258)</f>
        <v>-1.4669209329617291E-2</v>
      </c>
    </row>
    <row r="165" spans="1:81" s="58" customFormat="1" x14ac:dyDescent="0.25">
      <c r="A165" s="54">
        <v>44378</v>
      </c>
      <c r="B165" s="55">
        <v>13.42</v>
      </c>
      <c r="C165" s="55">
        <v>13.53</v>
      </c>
      <c r="D165" s="55">
        <v>13.382</v>
      </c>
      <c r="E165" s="55">
        <v>13.5</v>
      </c>
      <c r="F165" s="56">
        <f t="shared" si="97"/>
        <v>1.5037593984962294E-2</v>
      </c>
      <c r="G165" s="57"/>
      <c r="H165" s="56"/>
      <c r="I165" s="17"/>
      <c r="J165" s="55">
        <f ca="1">AVERAGE(E165:OFFSET(E165,$J$3-1,0))</f>
        <v>13.453200000000001</v>
      </c>
      <c r="K165" s="55">
        <f ca="1">AVERAGE(E165:OFFSET(E165,$K$3-1,0))</f>
        <v>13.727733333333337</v>
      </c>
      <c r="M165" s="58">
        <f t="shared" ca="1" si="98"/>
        <v>0</v>
      </c>
      <c r="N165" s="58">
        <f t="shared" ca="1" si="99"/>
        <v>0</v>
      </c>
      <c r="O165" s="58">
        <f t="shared" ca="1" si="100"/>
        <v>0</v>
      </c>
      <c r="P165" s="58">
        <f t="shared" ca="1" si="101"/>
        <v>44</v>
      </c>
      <c r="R165" s="56">
        <f t="shared" ca="1" si="102"/>
        <v>0</v>
      </c>
      <c r="S165" s="55">
        <f t="shared" ca="1" si="103"/>
        <v>0</v>
      </c>
      <c r="T165" s="55">
        <f t="shared" ca="1" si="104"/>
        <v>0</v>
      </c>
      <c r="U165" s="56">
        <f t="shared" ca="1" si="105"/>
        <v>0</v>
      </c>
      <c r="V165" s="55">
        <f t="shared" ca="1" si="121"/>
        <v>5052.1226771415613</v>
      </c>
      <c r="W165" s="55">
        <f t="shared" ca="1" si="106"/>
        <v>0</v>
      </c>
      <c r="X165" s="55">
        <f ca="1">V165-MAX(V165:$V$258)</f>
        <v>-280.25381477564588</v>
      </c>
      <c r="Y165" s="56">
        <f ca="1">(V165-MAX(V165:$V$258))/MAX(V165:$V$258)</f>
        <v>-5.2557019407848148E-2</v>
      </c>
      <c r="Z165" s="56"/>
      <c r="AA165" s="17"/>
      <c r="AB165" s="55">
        <f ca="1">E165*(2/($AB$3+1))+IF(AB166=0,AVERAGE(E166:OFFSET(E166,$AB$3-1,0))*(1-(2/($AB$3+1))),AB166*(1-(2/($AB$3+1))))</f>
        <v>13.445883405570092</v>
      </c>
      <c r="AC165" s="59">
        <f ca="1">E165*(2/($AC$3+1))+IF(AC166=0,AVERAGE(E166:OFFSET(E166,$AC$3-1,0))*(1-(2/($AC$3+1))),AC166*(1-(2/($AC$3+1))))</f>
        <v>13.565747539572772</v>
      </c>
      <c r="AE165" s="58">
        <f t="shared" ca="1" si="122"/>
        <v>0</v>
      </c>
      <c r="AF165" s="58">
        <f t="shared" ca="1" si="107"/>
        <v>0</v>
      </c>
      <c r="AG165" s="58">
        <f t="shared" ca="1" si="108"/>
        <v>0</v>
      </c>
      <c r="AH165" s="58">
        <f t="shared" ca="1" si="109"/>
        <v>46</v>
      </c>
      <c r="AJ165" s="56">
        <f t="shared" ca="1" si="110"/>
        <v>0</v>
      </c>
      <c r="AK165" s="55">
        <f t="shared" ca="1" si="111"/>
        <v>0</v>
      </c>
      <c r="AL165" s="55">
        <f t="shared" ca="1" si="112"/>
        <v>0</v>
      </c>
      <c r="AM165" s="56">
        <f t="shared" ca="1" si="113"/>
        <v>0</v>
      </c>
      <c r="AN165" s="55">
        <f t="shared" ca="1" si="114"/>
        <v>5224.588125582839</v>
      </c>
      <c r="AO165" s="55">
        <f t="shared" ca="1" si="115"/>
        <v>0</v>
      </c>
      <c r="AP165" s="55">
        <f ca="1">AN165-MAX(AN165:$AN$258)</f>
        <v>-261.11283804787035</v>
      </c>
      <c r="AQ165" s="56">
        <f ca="1">(AN165-MAX(AN165:$AN$258))/MAX(AN165:$AN$258)</f>
        <v>-4.7598810029749215E-2</v>
      </c>
      <c r="AS165" s="55">
        <f t="shared" si="123"/>
        <v>0.19999999999999929</v>
      </c>
      <c r="AT165" s="55">
        <f t="shared" si="124"/>
        <v>0.19999999999999929</v>
      </c>
      <c r="AU165" s="55">
        <f t="shared" si="125"/>
        <v>0</v>
      </c>
      <c r="AV165" s="55">
        <f ca="1">IF(AV166=0,AVERAGE(AT165:OFFSET(AT165,$AY$3-1,0)),(AV166*($AY$3-1)+AT165)/$AY$3)</f>
        <v>6.0231720135530735E-2</v>
      </c>
      <c r="AW165" s="55">
        <f ca="1">IF(AW166=0,AVERAGE(AU165:OFFSET(AU165,$AY$3-1,0)),(AW166*($AY$3-1)+AU165)/$AY$3)</f>
        <v>6.5975385349596058E-2</v>
      </c>
      <c r="AX165" s="55">
        <f t="shared" ca="1" si="126"/>
        <v>0.91294230138057864</v>
      </c>
      <c r="AY165" s="55">
        <f t="shared" ca="1" si="127"/>
        <v>47.724507985510293</v>
      </c>
      <c r="BA165" s="58">
        <f t="shared" ca="1" si="128"/>
        <v>0</v>
      </c>
      <c r="BB165" s="58">
        <f t="shared" ca="1" si="129"/>
        <v>0</v>
      </c>
      <c r="BC165" s="58">
        <f t="shared" ca="1" si="138"/>
        <v>0</v>
      </c>
      <c r="BD165" s="58">
        <f t="shared" ca="1" si="116"/>
        <v>46</v>
      </c>
      <c r="BF165" s="56">
        <f t="shared" ca="1" si="117"/>
        <v>0</v>
      </c>
      <c r="BG165" s="75">
        <f t="shared" ca="1" si="118"/>
        <v>0</v>
      </c>
      <c r="BH165" s="55">
        <f t="shared" ca="1" si="119"/>
        <v>0</v>
      </c>
      <c r="BI165" s="56">
        <f t="shared" ca="1" si="130"/>
        <v>0</v>
      </c>
      <c r="BJ165" s="55">
        <f t="shared" ca="1" si="139"/>
        <v>5224.588125582839</v>
      </c>
      <c r="BK165" s="76">
        <f t="shared" ca="1" si="131"/>
        <v>0</v>
      </c>
      <c r="BL165" s="55">
        <f ca="1">BJ165-MAX(BJ165:$BJ$258)</f>
        <v>-261.11283804787035</v>
      </c>
      <c r="BM165" s="56">
        <f ca="1">(BJ165-MAX(BJ165:$BJ$258))/MAX(BJ165:$BJ$258)</f>
        <v>-4.7598810029749215E-2</v>
      </c>
      <c r="BN165" s="17"/>
      <c r="BO165" s="55">
        <f t="shared" ca="1" si="132"/>
        <v>-2.4002313475997794</v>
      </c>
      <c r="BQ165" s="58">
        <f t="shared" ca="1" si="133"/>
        <v>0</v>
      </c>
      <c r="BR165" s="58">
        <f t="shared" ca="1" si="134"/>
        <v>0</v>
      </c>
      <c r="BS165" s="58">
        <f t="shared" ca="1" si="140"/>
        <v>0</v>
      </c>
      <c r="BT165" s="58">
        <f t="shared" ca="1" si="120"/>
        <v>46</v>
      </c>
      <c r="BV165" s="56">
        <f t="shared" ca="1" si="135"/>
        <v>0</v>
      </c>
      <c r="BW165" s="76">
        <f t="shared" ca="1" si="136"/>
        <v>0</v>
      </c>
      <c r="BX165" s="55">
        <f t="shared" ca="1" si="141"/>
        <v>0</v>
      </c>
      <c r="BY165" s="56">
        <f t="shared" ca="1" si="137"/>
        <v>0</v>
      </c>
      <c r="BZ165" s="55">
        <f t="shared" ca="1" si="142"/>
        <v>5219.9253963319834</v>
      </c>
      <c r="CA165" s="76">
        <f t="shared" ca="1" si="96"/>
        <v>0</v>
      </c>
      <c r="CB165" s="55">
        <f ca="1">BZ165-MAX($BZ165:BZ$258)</f>
        <v>-77.712154180914695</v>
      </c>
      <c r="CC165" s="56">
        <f ca="1">(BZ165-MAX($BZ165:BZ$258))/MAX($BZ165:BZ$258)</f>
        <v>-1.4669209329617291E-2</v>
      </c>
    </row>
    <row r="166" spans="1:81" s="58" customFormat="1" x14ac:dyDescent="0.25">
      <c r="A166" s="54">
        <v>44377</v>
      </c>
      <c r="B166" s="55">
        <v>13.426</v>
      </c>
      <c r="C166" s="55">
        <v>13.426</v>
      </c>
      <c r="D166" s="55">
        <v>13.18</v>
      </c>
      <c r="E166" s="55">
        <v>13.3</v>
      </c>
      <c r="F166" s="56">
        <f t="shared" si="97"/>
        <v>-9.9746910823282908E-3</v>
      </c>
      <c r="G166" s="57"/>
      <c r="H166" s="56"/>
      <c r="I166" s="17"/>
      <c r="J166" s="55">
        <f ca="1">AVERAGE(E166:OFFSET(E166,$J$3-1,0))</f>
        <v>13.465999999999999</v>
      </c>
      <c r="K166" s="55">
        <f ca="1">AVERAGE(E166:OFFSET(E166,$K$3-1,0))</f>
        <v>13.728133333333336</v>
      </c>
      <c r="M166" s="58">
        <f t="shared" ca="1" si="98"/>
        <v>0</v>
      </c>
      <c r="N166" s="58">
        <f t="shared" ca="1" si="99"/>
        <v>0</v>
      </c>
      <c r="O166" s="58">
        <f t="shared" ca="1" si="100"/>
        <v>0</v>
      </c>
      <c r="P166" s="58">
        <f t="shared" ca="1" si="101"/>
        <v>43</v>
      </c>
      <c r="R166" s="56">
        <f t="shared" ca="1" si="102"/>
        <v>0</v>
      </c>
      <c r="S166" s="55">
        <f t="shared" ca="1" si="103"/>
        <v>0</v>
      </c>
      <c r="T166" s="55">
        <f t="shared" ca="1" si="104"/>
        <v>0</v>
      </c>
      <c r="U166" s="56">
        <f t="shared" ca="1" si="105"/>
        <v>0</v>
      </c>
      <c r="V166" s="55">
        <f t="shared" ca="1" si="121"/>
        <v>5052.1226771415613</v>
      </c>
      <c r="W166" s="55">
        <f t="shared" ca="1" si="106"/>
        <v>0</v>
      </c>
      <c r="X166" s="55">
        <f ca="1">V166-MAX(V166:$V$258)</f>
        <v>-280.25381477564588</v>
      </c>
      <c r="Y166" s="56">
        <f ca="1">(V166-MAX(V166:$V$258))/MAX(V166:$V$258)</f>
        <v>-5.2557019407848148E-2</v>
      </c>
      <c r="Z166" s="56"/>
      <c r="AA166" s="17"/>
      <c r="AB166" s="55">
        <f ca="1">E166*(2/($AB$3+1))+IF(AB167=0,AVERAGE(E167:OFFSET(E167,$AB$3-1,0))*(1-(2/($AB$3+1))),AB167*(1-(2/($AB$3+1))))</f>
        <v>13.418825108355136</v>
      </c>
      <c r="AC166" s="59">
        <f ca="1">E166*(2/($AC$3+1))+IF(AC167=0,AVERAGE(E167:OFFSET(E167,$AC$3-1,0))*(1-(2/($AC$3+1))),AC167*(1-(2/($AC$3+1))))</f>
        <v>13.570281852646756</v>
      </c>
      <c r="AE166" s="58">
        <f t="shared" ca="1" si="122"/>
        <v>0</v>
      </c>
      <c r="AF166" s="58">
        <f t="shared" ca="1" si="107"/>
        <v>0</v>
      </c>
      <c r="AG166" s="58">
        <f t="shared" ca="1" si="108"/>
        <v>0</v>
      </c>
      <c r="AH166" s="58">
        <f t="shared" ca="1" si="109"/>
        <v>45</v>
      </c>
      <c r="AJ166" s="56">
        <f t="shared" ca="1" si="110"/>
        <v>0</v>
      </c>
      <c r="AK166" s="55">
        <f t="shared" ca="1" si="111"/>
        <v>0</v>
      </c>
      <c r="AL166" s="55">
        <f t="shared" ca="1" si="112"/>
        <v>0</v>
      </c>
      <c r="AM166" s="56">
        <f t="shared" ca="1" si="113"/>
        <v>0</v>
      </c>
      <c r="AN166" s="55">
        <f t="shared" ca="1" si="114"/>
        <v>5224.588125582839</v>
      </c>
      <c r="AO166" s="55">
        <f t="shared" ca="1" si="115"/>
        <v>0</v>
      </c>
      <c r="AP166" s="55">
        <f ca="1">AN166-MAX(AN166:$AN$258)</f>
        <v>-261.11283804787035</v>
      </c>
      <c r="AQ166" s="56">
        <f ca="1">(AN166-MAX(AN166:$AN$258))/MAX(AN166:$AN$258)</f>
        <v>-4.7598810029749215E-2</v>
      </c>
      <c r="AS166" s="55">
        <f t="shared" si="123"/>
        <v>-0.13399999999999856</v>
      </c>
      <c r="AT166" s="55">
        <f t="shared" si="124"/>
        <v>0</v>
      </c>
      <c r="AU166" s="55">
        <f t="shared" si="125"/>
        <v>0.13399999999999856</v>
      </c>
      <c r="AV166" s="55">
        <f ca="1">IF(AV167=0,AVERAGE(AT166:OFFSET(AT166,$AY$3-1,0)),(AV167*($AY$3-1)+AT166)/$AY$3)</f>
        <v>4.948031399211008E-2</v>
      </c>
      <c r="AW166" s="55">
        <f ca="1">IF(AW167=0,AVERAGE(AU166:OFFSET(AU166,$AY$3-1,0)),(AW167*($AY$3-1)+AU166)/$AY$3)</f>
        <v>7.1050414991872674E-2</v>
      </c>
      <c r="AX166" s="55">
        <f t="shared" ca="1" si="126"/>
        <v>0.69641132986725052</v>
      </c>
      <c r="AY166" s="55">
        <f t="shared" ca="1" si="127"/>
        <v>41.052032464422815</v>
      </c>
      <c r="BA166" s="58">
        <f t="shared" ca="1" si="128"/>
        <v>0</v>
      </c>
      <c r="BB166" s="58">
        <f t="shared" ca="1" si="129"/>
        <v>0</v>
      </c>
      <c r="BC166" s="58">
        <f t="shared" ca="1" si="138"/>
        <v>0</v>
      </c>
      <c r="BD166" s="58">
        <f t="shared" ca="1" si="116"/>
        <v>45</v>
      </c>
      <c r="BF166" s="56">
        <f t="shared" ca="1" si="117"/>
        <v>0</v>
      </c>
      <c r="BG166" s="75">
        <f t="shared" ca="1" si="118"/>
        <v>0</v>
      </c>
      <c r="BH166" s="55">
        <f t="shared" ca="1" si="119"/>
        <v>0</v>
      </c>
      <c r="BI166" s="56">
        <f t="shared" ca="1" si="130"/>
        <v>0</v>
      </c>
      <c r="BJ166" s="55">
        <f t="shared" ca="1" si="139"/>
        <v>5224.588125582839</v>
      </c>
      <c r="BK166" s="76">
        <f t="shared" ca="1" si="131"/>
        <v>0</v>
      </c>
      <c r="BL166" s="55">
        <f ca="1">BJ166-MAX(BJ166:$BJ$258)</f>
        <v>-261.11283804787035</v>
      </c>
      <c r="BM166" s="56">
        <f ca="1">(BJ166-MAX(BJ166:$BJ$258))/MAX(BJ166:$BJ$258)</f>
        <v>-4.7598810029749215E-2</v>
      </c>
      <c r="BN166" s="17"/>
      <c r="BO166" s="55">
        <f t="shared" ca="1" si="132"/>
        <v>-4.2890040299366721</v>
      </c>
      <c r="BQ166" s="58">
        <f t="shared" ca="1" si="133"/>
        <v>0</v>
      </c>
      <c r="BR166" s="58">
        <f t="shared" ca="1" si="134"/>
        <v>0</v>
      </c>
      <c r="BS166" s="58">
        <f t="shared" ca="1" si="140"/>
        <v>0</v>
      </c>
      <c r="BT166" s="58">
        <f t="shared" ca="1" si="120"/>
        <v>45</v>
      </c>
      <c r="BV166" s="56">
        <f t="shared" ca="1" si="135"/>
        <v>0</v>
      </c>
      <c r="BW166" s="76">
        <f t="shared" ca="1" si="136"/>
        <v>0</v>
      </c>
      <c r="BX166" s="55">
        <f t="shared" ca="1" si="141"/>
        <v>0</v>
      </c>
      <c r="BY166" s="56">
        <f t="shared" ca="1" si="137"/>
        <v>0</v>
      </c>
      <c r="BZ166" s="55">
        <f t="shared" ca="1" si="142"/>
        <v>5219.9253963319834</v>
      </c>
      <c r="CA166" s="76">
        <f t="shared" ca="1" si="96"/>
        <v>0</v>
      </c>
      <c r="CB166" s="55">
        <f ca="1">BZ166-MAX($BZ166:BZ$258)</f>
        <v>-77.712154180914695</v>
      </c>
      <c r="CC166" s="56">
        <f ca="1">(BZ166-MAX($BZ166:BZ$258))/MAX($BZ166:BZ$258)</f>
        <v>-1.4669209329617291E-2</v>
      </c>
    </row>
    <row r="167" spans="1:81" s="58" customFormat="1" x14ac:dyDescent="0.25">
      <c r="A167" s="54">
        <v>44376</v>
      </c>
      <c r="B167" s="55">
        <v>13.401999999999999</v>
      </c>
      <c r="C167" s="55">
        <v>13.54</v>
      </c>
      <c r="D167" s="55">
        <v>13.4</v>
      </c>
      <c r="E167" s="55">
        <v>13.433999999999999</v>
      </c>
      <c r="F167" s="56">
        <f t="shared" si="97"/>
        <v>4.7868362004488407E-3</v>
      </c>
      <c r="G167" s="57"/>
      <c r="H167" s="56"/>
      <c r="I167" s="17"/>
      <c r="J167" s="55">
        <f ca="1">AVERAGE(E167:OFFSET(E167,$J$3-1,0))</f>
        <v>13.487200000000001</v>
      </c>
      <c r="K167" s="55">
        <f ca="1">AVERAGE(E167:OFFSET(E167,$K$3-1,0))</f>
        <v>13.741733333333336</v>
      </c>
      <c r="M167" s="58">
        <f t="shared" ca="1" si="98"/>
        <v>0</v>
      </c>
      <c r="N167" s="58">
        <f t="shared" ca="1" si="99"/>
        <v>0</v>
      </c>
      <c r="O167" s="58">
        <f t="shared" ca="1" si="100"/>
        <v>0</v>
      </c>
      <c r="P167" s="58">
        <f t="shared" ca="1" si="101"/>
        <v>42</v>
      </c>
      <c r="R167" s="56">
        <f t="shared" ca="1" si="102"/>
        <v>0</v>
      </c>
      <c r="S167" s="55">
        <f t="shared" ca="1" si="103"/>
        <v>0</v>
      </c>
      <c r="T167" s="55">
        <f t="shared" ca="1" si="104"/>
        <v>0</v>
      </c>
      <c r="U167" s="56">
        <f t="shared" ca="1" si="105"/>
        <v>0</v>
      </c>
      <c r="V167" s="55">
        <f t="shared" ca="1" si="121"/>
        <v>5052.1226771415613</v>
      </c>
      <c r="W167" s="55">
        <f t="shared" ca="1" si="106"/>
        <v>0</v>
      </c>
      <c r="X167" s="55">
        <f ca="1">V167-MAX(V167:$V$258)</f>
        <v>-280.25381477564588</v>
      </c>
      <c r="Y167" s="56">
        <f ca="1">(V167-MAX(V167:$V$258))/MAX(V167:$V$258)</f>
        <v>-5.2557019407848148E-2</v>
      </c>
      <c r="Z167" s="56"/>
      <c r="AA167" s="17"/>
      <c r="AB167" s="55">
        <f ca="1">E167*(2/($AB$3+1))+IF(AB168=0,AVERAGE(E168:OFFSET(E168,$AB$3-1,0))*(1-(2/($AB$3+1))),AB168*(1-(2/($AB$3+1))))</f>
        <v>13.478237662532703</v>
      </c>
      <c r="AC167" s="59">
        <f ca="1">E167*(2/($AC$3+1))+IF(AC168=0,AVERAGE(E168:OFFSET(E168,$AC$3-1,0))*(1-(2/($AC$3+1))),AC168*(1-(2/($AC$3+1))))</f>
        <v>13.588921980415497</v>
      </c>
      <c r="AE167" s="58">
        <f t="shared" ca="1" si="122"/>
        <v>0</v>
      </c>
      <c r="AF167" s="58">
        <f t="shared" ca="1" si="107"/>
        <v>0</v>
      </c>
      <c r="AG167" s="58">
        <f t="shared" ca="1" si="108"/>
        <v>0</v>
      </c>
      <c r="AH167" s="58">
        <f t="shared" ca="1" si="109"/>
        <v>44</v>
      </c>
      <c r="AJ167" s="56">
        <f t="shared" ca="1" si="110"/>
        <v>0</v>
      </c>
      <c r="AK167" s="55">
        <f t="shared" ca="1" si="111"/>
        <v>0</v>
      </c>
      <c r="AL167" s="55">
        <f t="shared" ca="1" si="112"/>
        <v>0</v>
      </c>
      <c r="AM167" s="56">
        <f t="shared" ca="1" si="113"/>
        <v>0</v>
      </c>
      <c r="AN167" s="55">
        <f t="shared" ca="1" si="114"/>
        <v>5224.588125582839</v>
      </c>
      <c r="AO167" s="55">
        <f t="shared" ca="1" si="115"/>
        <v>0</v>
      </c>
      <c r="AP167" s="55">
        <f ca="1">AN167-MAX(AN167:$AN$258)</f>
        <v>-261.11283804787035</v>
      </c>
      <c r="AQ167" s="56">
        <f ca="1">(AN167-MAX(AN167:$AN$258))/MAX(AN167:$AN$258)</f>
        <v>-4.7598810029749215E-2</v>
      </c>
      <c r="AS167" s="55">
        <f t="shared" si="123"/>
        <v>6.4000000000000057E-2</v>
      </c>
      <c r="AT167" s="55">
        <f t="shared" si="124"/>
        <v>6.4000000000000057E-2</v>
      </c>
      <c r="AU167" s="55">
        <f t="shared" si="125"/>
        <v>0</v>
      </c>
      <c r="AV167" s="55">
        <f ca="1">IF(AV168=0,AVERAGE(AT167:OFFSET(AT167,$AY$3-1,0)),(AV168*($AY$3-1)+AT167)/$AY$3)</f>
        <v>5.3286491991503163E-2</v>
      </c>
      <c r="AW167" s="55">
        <f ca="1">IF(AW168=0,AVERAGE(AU167:OFFSET(AU167,$AY$3-1,0)),(AW168*($AY$3-1)+AU167)/$AY$3)</f>
        <v>6.6208139222016835E-2</v>
      </c>
      <c r="AX167" s="55">
        <f t="shared" ca="1" si="126"/>
        <v>0.80483294981024456</v>
      </c>
      <c r="AY167" s="55">
        <f t="shared" ca="1" si="127"/>
        <v>44.59321013032605</v>
      </c>
      <c r="BA167" s="58">
        <f t="shared" ca="1" si="128"/>
        <v>0</v>
      </c>
      <c r="BB167" s="58">
        <f t="shared" ca="1" si="129"/>
        <v>0</v>
      </c>
      <c r="BC167" s="58">
        <f t="shared" ca="1" si="138"/>
        <v>0</v>
      </c>
      <c r="BD167" s="58">
        <f t="shared" ca="1" si="116"/>
        <v>44</v>
      </c>
      <c r="BF167" s="56">
        <f t="shared" ca="1" si="117"/>
        <v>0</v>
      </c>
      <c r="BG167" s="75">
        <f t="shared" ca="1" si="118"/>
        <v>0</v>
      </c>
      <c r="BH167" s="55">
        <f t="shared" ca="1" si="119"/>
        <v>0</v>
      </c>
      <c r="BI167" s="56">
        <f t="shared" ca="1" si="130"/>
        <v>0</v>
      </c>
      <c r="BJ167" s="55">
        <f t="shared" ca="1" si="139"/>
        <v>5224.588125582839</v>
      </c>
      <c r="BK167" s="76">
        <f t="shared" ca="1" si="131"/>
        <v>0</v>
      </c>
      <c r="BL167" s="55">
        <f ca="1">BJ167-MAX(BJ167:$BJ$258)</f>
        <v>-261.11283804787035</v>
      </c>
      <c r="BM167" s="56">
        <f ca="1">(BJ167-MAX(BJ167:$BJ$258))/MAX(BJ167:$BJ$258)</f>
        <v>-4.7598810029749215E-2</v>
      </c>
      <c r="BN167" s="17"/>
      <c r="BO167" s="55">
        <f t="shared" ca="1" si="132"/>
        <v>-2.9755886176513147</v>
      </c>
      <c r="BQ167" s="58">
        <f t="shared" ca="1" si="133"/>
        <v>0</v>
      </c>
      <c r="BR167" s="58">
        <f t="shared" ca="1" si="134"/>
        <v>0</v>
      </c>
      <c r="BS167" s="58">
        <f t="shared" ca="1" si="140"/>
        <v>0</v>
      </c>
      <c r="BT167" s="58">
        <f t="shared" ca="1" si="120"/>
        <v>44</v>
      </c>
      <c r="BV167" s="56">
        <f t="shared" ca="1" si="135"/>
        <v>0</v>
      </c>
      <c r="BW167" s="76">
        <f t="shared" ca="1" si="136"/>
        <v>0</v>
      </c>
      <c r="BX167" s="55">
        <f t="shared" ca="1" si="141"/>
        <v>0</v>
      </c>
      <c r="BY167" s="56">
        <f t="shared" ca="1" si="137"/>
        <v>0</v>
      </c>
      <c r="BZ167" s="55">
        <f t="shared" ca="1" si="142"/>
        <v>5219.9253963319834</v>
      </c>
      <c r="CA167" s="76">
        <f t="shared" ca="1" si="96"/>
        <v>0</v>
      </c>
      <c r="CB167" s="55">
        <f ca="1">BZ167-MAX($BZ167:BZ$258)</f>
        <v>-77.712154180914695</v>
      </c>
      <c r="CC167" s="56">
        <f ca="1">(BZ167-MAX($BZ167:BZ$258))/MAX($BZ167:BZ$258)</f>
        <v>-1.4669209329617291E-2</v>
      </c>
    </row>
    <row r="168" spans="1:81" s="58" customFormat="1" x14ac:dyDescent="0.25">
      <c r="A168" s="54">
        <v>44375</v>
      </c>
      <c r="B168" s="55">
        <v>13.592000000000001</v>
      </c>
      <c r="C168" s="55">
        <v>13.628</v>
      </c>
      <c r="D168" s="55">
        <v>13.37</v>
      </c>
      <c r="E168" s="55">
        <v>13.37</v>
      </c>
      <c r="F168" s="56">
        <f t="shared" si="97"/>
        <v>-2.1373151807934532E-2</v>
      </c>
      <c r="G168" s="57"/>
      <c r="H168" s="56"/>
      <c r="I168" s="17"/>
      <c r="J168" s="55">
        <f ca="1">AVERAGE(E168:OFFSET(E168,$J$3-1,0))</f>
        <v>13.486799999999999</v>
      </c>
      <c r="K168" s="55">
        <f ca="1">AVERAGE(E168:OFFSET(E168,$K$3-1,0))</f>
        <v>13.74886666666667</v>
      </c>
      <c r="M168" s="58">
        <f t="shared" ca="1" si="98"/>
        <v>0</v>
      </c>
      <c r="N168" s="58">
        <f t="shared" ca="1" si="99"/>
        <v>0</v>
      </c>
      <c r="O168" s="58">
        <f t="shared" ca="1" si="100"/>
        <v>0</v>
      </c>
      <c r="P168" s="58">
        <f t="shared" ca="1" si="101"/>
        <v>41</v>
      </c>
      <c r="R168" s="56">
        <f t="shared" ca="1" si="102"/>
        <v>0</v>
      </c>
      <c r="S168" s="55">
        <f t="shared" ca="1" si="103"/>
        <v>0</v>
      </c>
      <c r="T168" s="55">
        <f t="shared" ca="1" si="104"/>
        <v>0</v>
      </c>
      <c r="U168" s="56">
        <f t="shared" ca="1" si="105"/>
        <v>0</v>
      </c>
      <c r="V168" s="55">
        <f t="shared" ca="1" si="121"/>
        <v>5052.1226771415613</v>
      </c>
      <c r="W168" s="55">
        <f t="shared" ca="1" si="106"/>
        <v>0</v>
      </c>
      <c r="X168" s="55">
        <f ca="1">V168-MAX(V168:$V$258)</f>
        <v>-280.25381477564588</v>
      </c>
      <c r="Y168" s="56">
        <f ca="1">(V168-MAX(V168:$V$258))/MAX(V168:$V$258)</f>
        <v>-5.2557019407848148E-2</v>
      </c>
      <c r="Z168" s="56"/>
      <c r="AA168" s="17"/>
      <c r="AB168" s="55">
        <f ca="1">E168*(2/($AB$3+1))+IF(AB169=0,AVERAGE(E169:OFFSET(E169,$AB$3-1,0))*(1-(2/($AB$3+1))),AB169*(1-(2/($AB$3+1))))</f>
        <v>13.500356493799053</v>
      </c>
      <c r="AC168" s="59">
        <f ca="1">E168*(2/($AC$3+1))+IF(AC169=0,AVERAGE(E169:OFFSET(E169,$AC$3-1,0))*(1-(2/($AC$3+1))),AC169*(1-(2/($AC$3+1))))</f>
        <v>13.599606254926911</v>
      </c>
      <c r="AE168" s="58">
        <f t="shared" ca="1" si="122"/>
        <v>0</v>
      </c>
      <c r="AF168" s="58">
        <f t="shared" ca="1" si="107"/>
        <v>0</v>
      </c>
      <c r="AG168" s="58">
        <f t="shared" ca="1" si="108"/>
        <v>0</v>
      </c>
      <c r="AH168" s="58">
        <f t="shared" ca="1" si="109"/>
        <v>43</v>
      </c>
      <c r="AJ168" s="56">
        <f t="shared" ca="1" si="110"/>
        <v>0</v>
      </c>
      <c r="AK168" s="55">
        <f t="shared" ca="1" si="111"/>
        <v>0</v>
      </c>
      <c r="AL168" s="55">
        <f t="shared" ca="1" si="112"/>
        <v>0</v>
      </c>
      <c r="AM168" s="56">
        <f t="shared" ca="1" si="113"/>
        <v>0</v>
      </c>
      <c r="AN168" s="55">
        <f t="shared" ca="1" si="114"/>
        <v>5224.588125582839</v>
      </c>
      <c r="AO168" s="55">
        <f t="shared" ca="1" si="115"/>
        <v>0</v>
      </c>
      <c r="AP168" s="55">
        <f ca="1">AN168-MAX(AN168:$AN$258)</f>
        <v>-261.11283804787035</v>
      </c>
      <c r="AQ168" s="56">
        <f ca="1">(AN168-MAX(AN168:$AN$258))/MAX(AN168:$AN$258)</f>
        <v>-4.7598810029749215E-2</v>
      </c>
      <c r="AS168" s="55">
        <f t="shared" si="123"/>
        <v>-0.29200000000000159</v>
      </c>
      <c r="AT168" s="55">
        <f t="shared" si="124"/>
        <v>0</v>
      </c>
      <c r="AU168" s="55">
        <f t="shared" si="125"/>
        <v>0.29200000000000159</v>
      </c>
      <c r="AV168" s="55">
        <f ca="1">IF(AV169=0,AVERAGE(AT168:OFFSET(AT168,$AY$3-1,0)),(AV169*($AY$3-1)+AT168)/$AY$3)</f>
        <v>5.2462375990849561E-2</v>
      </c>
      <c r="AW168" s="55">
        <f ca="1">IF(AW169=0,AVERAGE(AU168:OFFSET(AU168,$AY$3-1,0)),(AW169*($AY$3-1)+AU168)/$AY$3)</f>
        <v>7.1301073008325819E-2</v>
      </c>
      <c r="AX168" s="55">
        <f t="shared" ca="1" si="126"/>
        <v>0.73578662672753237</v>
      </c>
      <c r="AY168" s="55">
        <f t="shared" ca="1" si="127"/>
        <v>42.389232374413801</v>
      </c>
      <c r="BA168" s="58">
        <f t="shared" ca="1" si="128"/>
        <v>0</v>
      </c>
      <c r="BB168" s="58">
        <f t="shared" ca="1" si="129"/>
        <v>0</v>
      </c>
      <c r="BC168" s="58">
        <f t="shared" ca="1" si="138"/>
        <v>0</v>
      </c>
      <c r="BD168" s="58">
        <f t="shared" ca="1" si="116"/>
        <v>43</v>
      </c>
      <c r="BF168" s="56">
        <f t="shared" ca="1" si="117"/>
        <v>0</v>
      </c>
      <c r="BG168" s="75">
        <f t="shared" ca="1" si="118"/>
        <v>0</v>
      </c>
      <c r="BH168" s="55">
        <f t="shared" ca="1" si="119"/>
        <v>0</v>
      </c>
      <c r="BI168" s="56">
        <f t="shared" ca="1" si="130"/>
        <v>0</v>
      </c>
      <c r="BJ168" s="55">
        <f t="shared" ca="1" si="139"/>
        <v>5224.588125582839</v>
      </c>
      <c r="BK168" s="76">
        <f t="shared" ca="1" si="131"/>
        <v>0</v>
      </c>
      <c r="BL168" s="55">
        <f ca="1">BJ168-MAX(BJ168:$BJ$258)</f>
        <v>-261.11283804787035</v>
      </c>
      <c r="BM168" s="56">
        <f ca="1">(BJ168-MAX(BJ168:$BJ$258))/MAX(BJ168:$BJ$258)</f>
        <v>-4.7598810029749215E-2</v>
      </c>
      <c r="BN168" s="17"/>
      <c r="BO168" s="55">
        <f t="shared" ca="1" si="132"/>
        <v>-3.4796419289633396</v>
      </c>
      <c r="BQ168" s="58">
        <f t="shared" ca="1" si="133"/>
        <v>0</v>
      </c>
      <c r="BR168" s="58">
        <f t="shared" ca="1" si="134"/>
        <v>0</v>
      </c>
      <c r="BS168" s="58">
        <f t="shared" ca="1" si="140"/>
        <v>0</v>
      </c>
      <c r="BT168" s="58">
        <f t="shared" ca="1" si="120"/>
        <v>43</v>
      </c>
      <c r="BV168" s="56">
        <f t="shared" ca="1" si="135"/>
        <v>0</v>
      </c>
      <c r="BW168" s="76">
        <f t="shared" ca="1" si="136"/>
        <v>0</v>
      </c>
      <c r="BX168" s="55">
        <f t="shared" ca="1" si="141"/>
        <v>0</v>
      </c>
      <c r="BY168" s="56">
        <f t="shared" ca="1" si="137"/>
        <v>0</v>
      </c>
      <c r="BZ168" s="55">
        <f t="shared" ca="1" si="142"/>
        <v>5219.9253963319834</v>
      </c>
      <c r="CA168" s="76">
        <f t="shared" ca="1" si="96"/>
        <v>0</v>
      </c>
      <c r="CB168" s="55">
        <f ca="1">BZ168-MAX($BZ168:BZ$258)</f>
        <v>-77.712154180914695</v>
      </c>
      <c r="CC168" s="56">
        <f ca="1">(BZ168-MAX($BZ168:BZ$258))/MAX($BZ168:BZ$258)</f>
        <v>-1.4669209329617291E-2</v>
      </c>
    </row>
    <row r="169" spans="1:81" s="58" customFormat="1" x14ac:dyDescent="0.25">
      <c r="A169" s="54">
        <v>44372</v>
      </c>
      <c r="B169" s="55">
        <v>13.676</v>
      </c>
      <c r="C169" s="55">
        <v>13.676</v>
      </c>
      <c r="D169" s="55">
        <v>13.57</v>
      </c>
      <c r="E169" s="55">
        <v>13.662000000000001</v>
      </c>
      <c r="F169" s="56">
        <f t="shared" si="97"/>
        <v>7.2250073724564601E-3</v>
      </c>
      <c r="G169" s="57"/>
      <c r="H169" s="56"/>
      <c r="I169" s="17"/>
      <c r="J169" s="55">
        <f ca="1">AVERAGE(E169:OFFSET(E169,$J$3-1,0))</f>
        <v>13.502000000000001</v>
      </c>
      <c r="K169" s="55">
        <f ca="1">AVERAGE(E169:OFFSET(E169,$K$3-1,0))</f>
        <v>13.75946666666667</v>
      </c>
      <c r="M169" s="58">
        <f t="shared" ca="1" si="98"/>
        <v>0</v>
      </c>
      <c r="N169" s="58">
        <f t="shared" ca="1" si="99"/>
        <v>0</v>
      </c>
      <c r="O169" s="58">
        <f t="shared" ca="1" si="100"/>
        <v>0</v>
      </c>
      <c r="P169" s="58">
        <f t="shared" ca="1" si="101"/>
        <v>40</v>
      </c>
      <c r="R169" s="56">
        <f t="shared" ca="1" si="102"/>
        <v>0</v>
      </c>
      <c r="S169" s="55">
        <f t="shared" ca="1" si="103"/>
        <v>0</v>
      </c>
      <c r="T169" s="55">
        <f t="shared" ca="1" si="104"/>
        <v>0</v>
      </c>
      <c r="U169" s="56">
        <f t="shared" ca="1" si="105"/>
        <v>0</v>
      </c>
      <c r="V169" s="55">
        <f t="shared" ca="1" si="121"/>
        <v>5052.1226771415613</v>
      </c>
      <c r="W169" s="55">
        <f t="shared" ca="1" si="106"/>
        <v>0</v>
      </c>
      <c r="X169" s="55">
        <f ca="1">V169-MAX(V169:$V$258)</f>
        <v>-280.25381477564588</v>
      </c>
      <c r="Y169" s="56">
        <f ca="1">(V169-MAX(V169:$V$258))/MAX(V169:$V$258)</f>
        <v>-5.2557019407848148E-2</v>
      </c>
      <c r="Z169" s="56"/>
      <c r="AA169" s="17"/>
      <c r="AB169" s="55">
        <f ca="1">E169*(2/($AB$3+1))+IF(AB170=0,AVERAGE(E170:OFFSET(E170,$AB$3-1,0))*(1-(2/($AB$3+1))),AB170*(1-(2/($AB$3+1))))</f>
        <v>13.565534740698579</v>
      </c>
      <c r="AC169" s="59">
        <f ca="1">E169*(2/($AC$3+1))+IF(AC170=0,AVERAGE(E170:OFFSET(E170,$AC$3-1,0))*(1-(2/($AC$3+1))),AC170*(1-(2/($AC$3+1))))</f>
        <v>13.6154411690598</v>
      </c>
      <c r="AE169" s="58">
        <f t="shared" ca="1" si="122"/>
        <v>0</v>
      </c>
      <c r="AF169" s="58">
        <f t="shared" ca="1" si="107"/>
        <v>0</v>
      </c>
      <c r="AG169" s="58">
        <f t="shared" ca="1" si="108"/>
        <v>0</v>
      </c>
      <c r="AH169" s="58">
        <f t="shared" ca="1" si="109"/>
        <v>42</v>
      </c>
      <c r="AJ169" s="56">
        <f t="shared" ca="1" si="110"/>
        <v>0</v>
      </c>
      <c r="AK169" s="55">
        <f t="shared" ca="1" si="111"/>
        <v>0</v>
      </c>
      <c r="AL169" s="55">
        <f t="shared" ca="1" si="112"/>
        <v>0</v>
      </c>
      <c r="AM169" s="56">
        <f t="shared" ca="1" si="113"/>
        <v>0</v>
      </c>
      <c r="AN169" s="55">
        <f t="shared" ca="1" si="114"/>
        <v>5224.588125582839</v>
      </c>
      <c r="AO169" s="55">
        <f t="shared" ca="1" si="115"/>
        <v>0</v>
      </c>
      <c r="AP169" s="55">
        <f ca="1">AN169-MAX(AN169:$AN$258)</f>
        <v>-261.11283804787035</v>
      </c>
      <c r="AQ169" s="56">
        <f ca="1">(AN169-MAX(AN169:$AN$258))/MAX(AN169:$AN$258)</f>
        <v>-4.7598810029749215E-2</v>
      </c>
      <c r="AS169" s="55">
        <f t="shared" si="123"/>
        <v>9.8000000000000753E-2</v>
      </c>
      <c r="AT169" s="55">
        <f t="shared" si="124"/>
        <v>9.8000000000000753E-2</v>
      </c>
      <c r="AU169" s="55">
        <f t="shared" si="125"/>
        <v>0</v>
      </c>
      <c r="AV169" s="55">
        <f ca="1">IF(AV170=0,AVERAGE(AT169:OFFSET(AT169,$AY$3-1,0)),(AV170*($AY$3-1)+AT169)/$AY$3)</f>
        <v>5.6497943374761064E-2</v>
      </c>
      <c r="AW169" s="55">
        <f ca="1">IF(AW170=0,AVERAGE(AU169:OFFSET(AU169,$AY$3-1,0)),(AW170*($AY$3-1)+AU169)/$AY$3)</f>
        <v>5.4324232470504615E-2</v>
      </c>
      <c r="AX169" s="55">
        <f t="shared" ca="1" si="126"/>
        <v>1.0400136514664367</v>
      </c>
      <c r="AY169" s="55">
        <f t="shared" ca="1" si="127"/>
        <v>50.980720188751512</v>
      </c>
      <c r="BA169" s="58">
        <f t="shared" ca="1" si="128"/>
        <v>0</v>
      </c>
      <c r="BB169" s="58">
        <f t="shared" ca="1" si="129"/>
        <v>0</v>
      </c>
      <c r="BC169" s="58">
        <f t="shared" ca="1" si="138"/>
        <v>0</v>
      </c>
      <c r="BD169" s="58">
        <f t="shared" ca="1" si="116"/>
        <v>42</v>
      </c>
      <c r="BF169" s="56">
        <f t="shared" ca="1" si="117"/>
        <v>0</v>
      </c>
      <c r="BG169" s="75">
        <f t="shared" ca="1" si="118"/>
        <v>0</v>
      </c>
      <c r="BH169" s="55">
        <f t="shared" ca="1" si="119"/>
        <v>0</v>
      </c>
      <c r="BI169" s="56">
        <f t="shared" ca="1" si="130"/>
        <v>0</v>
      </c>
      <c r="BJ169" s="55">
        <f t="shared" ca="1" si="139"/>
        <v>5224.588125582839</v>
      </c>
      <c r="BK169" s="76">
        <f t="shared" ca="1" si="131"/>
        <v>0</v>
      </c>
      <c r="BL169" s="55">
        <f ca="1">BJ169-MAX(BJ169:$BJ$258)</f>
        <v>-261.11283804787035</v>
      </c>
      <c r="BM169" s="56">
        <f ca="1">(BJ169-MAX(BJ169:$BJ$258))/MAX(BJ169:$BJ$258)</f>
        <v>-4.7598810029749215E-2</v>
      </c>
      <c r="BN169" s="17"/>
      <c r="BO169" s="55">
        <f t="shared" ca="1" si="132"/>
        <v>-1.0286873370037641</v>
      </c>
      <c r="BQ169" s="58">
        <f t="shared" ca="1" si="133"/>
        <v>0</v>
      </c>
      <c r="BR169" s="58">
        <f t="shared" ca="1" si="134"/>
        <v>0</v>
      </c>
      <c r="BS169" s="58">
        <f t="shared" ca="1" si="140"/>
        <v>0</v>
      </c>
      <c r="BT169" s="58">
        <f t="shared" ca="1" si="120"/>
        <v>42</v>
      </c>
      <c r="BV169" s="56">
        <f t="shared" ca="1" si="135"/>
        <v>0</v>
      </c>
      <c r="BW169" s="76">
        <f t="shared" ca="1" si="136"/>
        <v>0</v>
      </c>
      <c r="BX169" s="55">
        <f t="shared" ca="1" si="141"/>
        <v>0</v>
      </c>
      <c r="BY169" s="56">
        <f t="shared" ca="1" si="137"/>
        <v>0</v>
      </c>
      <c r="BZ169" s="55">
        <f t="shared" ca="1" si="142"/>
        <v>5219.9253963319834</v>
      </c>
      <c r="CA169" s="76">
        <f t="shared" ca="1" si="96"/>
        <v>0</v>
      </c>
      <c r="CB169" s="55">
        <f ca="1">BZ169-MAX($BZ169:BZ$258)</f>
        <v>-77.712154180914695</v>
      </c>
      <c r="CC169" s="56">
        <f ca="1">(BZ169-MAX($BZ169:BZ$258))/MAX($BZ169:BZ$258)</f>
        <v>-1.4669209329617291E-2</v>
      </c>
    </row>
    <row r="170" spans="1:81" s="58" customFormat="1" x14ac:dyDescent="0.25">
      <c r="A170" s="54">
        <v>44371</v>
      </c>
      <c r="B170" s="55">
        <v>13.492000000000001</v>
      </c>
      <c r="C170" s="55">
        <v>13.616</v>
      </c>
      <c r="D170" s="55">
        <v>13.452</v>
      </c>
      <c r="E170" s="55">
        <v>13.564</v>
      </c>
      <c r="F170" s="56">
        <f t="shared" si="97"/>
        <v>1.1785767566761196E-2</v>
      </c>
      <c r="G170" s="57"/>
      <c r="H170" s="56"/>
      <c r="I170" s="17"/>
      <c r="J170" s="55">
        <f ca="1">AVERAGE(E170:OFFSET(E170,$J$3-1,0))</f>
        <v>13.444800000000001</v>
      </c>
      <c r="K170" s="55">
        <f ca="1">AVERAGE(E170:OFFSET(E170,$K$3-1,0))</f>
        <v>13.751866666666672</v>
      </c>
      <c r="M170" s="58">
        <f t="shared" ca="1" si="98"/>
        <v>0</v>
      </c>
      <c r="N170" s="58">
        <f t="shared" ca="1" si="99"/>
        <v>0</v>
      </c>
      <c r="O170" s="58">
        <f t="shared" ca="1" si="100"/>
        <v>0</v>
      </c>
      <c r="P170" s="58">
        <f ca="1">IF(M170=1,0,P171+1)</f>
        <v>39</v>
      </c>
      <c r="R170" s="56">
        <f t="shared" ca="1" si="102"/>
        <v>0</v>
      </c>
      <c r="S170" s="55">
        <f t="shared" ca="1" si="103"/>
        <v>0</v>
      </c>
      <c r="T170" s="55">
        <f t="shared" ca="1" si="104"/>
        <v>0</v>
      </c>
      <c r="U170" s="56">
        <f t="shared" ca="1" si="105"/>
        <v>0</v>
      </c>
      <c r="V170" s="55">
        <f t="shared" ca="1" si="121"/>
        <v>5052.1226771415613</v>
      </c>
      <c r="W170" s="55">
        <f t="shared" ca="1" si="106"/>
        <v>0</v>
      </c>
      <c r="X170" s="55">
        <f ca="1">V170-MAX(V170:$V$258)</f>
        <v>-280.25381477564588</v>
      </c>
      <c r="Y170" s="56">
        <f ca="1">(V170-MAX(V170:$V$258))/MAX(V170:$V$258)</f>
        <v>-5.2557019407848148E-2</v>
      </c>
      <c r="Z170" s="56"/>
      <c r="AA170" s="17"/>
      <c r="AB170" s="55">
        <f ca="1">E170*(2/($AB$3+1))+IF(AB171=0,AVERAGE(E171:OFFSET(E171,$AB$3-1,0))*(1-(2/($AB$3+1))),AB171*(1-(2/($AB$3+1))))</f>
        <v>13.517302111047867</v>
      </c>
      <c r="AC170" s="59">
        <f ca="1">E170*(2/($AC$3+1))+IF(AC171=0,AVERAGE(E171:OFFSET(E171,$AC$3-1,0))*(1-(2/($AC$3+1))),AC171*(1-(2/($AC$3+1))))</f>
        <v>13.612230215201855</v>
      </c>
      <c r="AE170" s="58">
        <f t="shared" ca="1" si="122"/>
        <v>0</v>
      </c>
      <c r="AF170" s="58">
        <f t="shared" ca="1" si="107"/>
        <v>0</v>
      </c>
      <c r="AG170" s="58">
        <f t="shared" ca="1" si="108"/>
        <v>0</v>
      </c>
      <c r="AH170" s="58">
        <f t="shared" ca="1" si="109"/>
        <v>41</v>
      </c>
      <c r="AJ170" s="56">
        <f t="shared" ca="1" si="110"/>
        <v>0</v>
      </c>
      <c r="AK170" s="55">
        <f t="shared" ca="1" si="111"/>
        <v>0</v>
      </c>
      <c r="AL170" s="55">
        <f t="shared" ca="1" si="112"/>
        <v>0</v>
      </c>
      <c r="AM170" s="56">
        <f t="shared" ca="1" si="113"/>
        <v>0</v>
      </c>
      <c r="AN170" s="55">
        <f t="shared" ca="1" si="114"/>
        <v>5224.588125582839</v>
      </c>
      <c r="AO170" s="55">
        <f t="shared" ca="1" si="115"/>
        <v>0</v>
      </c>
      <c r="AP170" s="55">
        <f ca="1">AN170-MAX(AN170:$AN$258)</f>
        <v>-261.11283804787035</v>
      </c>
      <c r="AQ170" s="56">
        <f ca="1">(AN170-MAX(AN170:$AN$258))/MAX(AN170:$AN$258)</f>
        <v>-4.7598810029749215E-2</v>
      </c>
      <c r="AS170" s="55">
        <f t="shared" si="123"/>
        <v>0.15799999999999947</v>
      </c>
      <c r="AT170" s="55">
        <f t="shared" si="124"/>
        <v>0.15799999999999947</v>
      </c>
      <c r="AU170" s="55">
        <f t="shared" si="125"/>
        <v>0</v>
      </c>
      <c r="AV170" s="55">
        <f ca="1">IF(AV171=0,AVERAGE(AT170:OFFSET(AT170,$AY$3-1,0)),(AV171*($AY$3-1)+AT170)/$AY$3)</f>
        <v>5.3305477480511856E-2</v>
      </c>
      <c r="AW170" s="55">
        <f ca="1">IF(AW171=0,AVERAGE(AU170:OFFSET(AU170,$AY$3-1,0)),(AW171*($AY$3-1)+AU170)/$AY$3)</f>
        <v>5.8503019583620357E-2</v>
      </c>
      <c r="AX170" s="55">
        <f t="shared" ca="1" si="126"/>
        <v>0.91115771219843655</v>
      </c>
      <c r="AY170" s="55">
        <f t="shared" ca="1" si="127"/>
        <v>47.675694495684326</v>
      </c>
      <c r="BA170" s="58">
        <f t="shared" ca="1" si="128"/>
        <v>0</v>
      </c>
      <c r="BB170" s="58">
        <f t="shared" ca="1" si="129"/>
        <v>0</v>
      </c>
      <c r="BC170" s="58">
        <f t="shared" ca="1" si="138"/>
        <v>0</v>
      </c>
      <c r="BD170" s="58">
        <f t="shared" ca="1" si="116"/>
        <v>41</v>
      </c>
      <c r="BF170" s="56">
        <f t="shared" ca="1" si="117"/>
        <v>0</v>
      </c>
      <c r="BG170" s="75">
        <f t="shared" ca="1" si="118"/>
        <v>0</v>
      </c>
      <c r="BH170" s="55">
        <f t="shared" ca="1" si="119"/>
        <v>0</v>
      </c>
      <c r="BI170" s="56">
        <f t="shared" ca="1" si="130"/>
        <v>0</v>
      </c>
      <c r="BJ170" s="55">
        <f t="shared" ca="1" si="139"/>
        <v>5224.588125582839</v>
      </c>
      <c r="BK170" s="76">
        <f t="shared" ca="1" si="131"/>
        <v>0</v>
      </c>
      <c r="BL170" s="55">
        <f ca="1">BJ170-MAX(BJ170:$BJ$258)</f>
        <v>-261.11283804787035</v>
      </c>
      <c r="BM170" s="56">
        <f ca="1">(BJ170-MAX(BJ170:$BJ$258))/MAX(BJ170:$BJ$258)</f>
        <v>-4.7598810029749215E-2</v>
      </c>
      <c r="BN170" s="17"/>
      <c r="BO170" s="55">
        <f t="shared" ca="1" si="132"/>
        <v>-2.7251864601262277</v>
      </c>
      <c r="BQ170" s="58">
        <f t="shared" ca="1" si="133"/>
        <v>0</v>
      </c>
      <c r="BR170" s="58">
        <f t="shared" ca="1" si="134"/>
        <v>0</v>
      </c>
      <c r="BS170" s="58">
        <f t="shared" ca="1" si="140"/>
        <v>0</v>
      </c>
      <c r="BT170" s="58">
        <f t="shared" ca="1" si="120"/>
        <v>41</v>
      </c>
      <c r="BV170" s="56">
        <f t="shared" ca="1" si="135"/>
        <v>0</v>
      </c>
      <c r="BW170" s="76">
        <f t="shared" ca="1" si="136"/>
        <v>0</v>
      </c>
      <c r="BX170" s="55">
        <f t="shared" ca="1" si="141"/>
        <v>0</v>
      </c>
      <c r="BY170" s="56">
        <f t="shared" ca="1" si="137"/>
        <v>0</v>
      </c>
      <c r="BZ170" s="55">
        <f t="shared" ca="1" si="142"/>
        <v>5219.9253963319834</v>
      </c>
      <c r="CA170" s="76">
        <f t="shared" ca="1" si="96"/>
        <v>0</v>
      </c>
      <c r="CB170" s="55">
        <f ca="1">BZ170-MAX($BZ170:BZ$258)</f>
        <v>-77.712154180914695</v>
      </c>
      <c r="CC170" s="56">
        <f ca="1">(BZ170-MAX($BZ170:BZ$258))/MAX($BZ170:BZ$258)</f>
        <v>-1.4669209329617291E-2</v>
      </c>
    </row>
    <row r="171" spans="1:81" s="58" customFormat="1" x14ac:dyDescent="0.25">
      <c r="A171" s="54">
        <v>44370</v>
      </c>
      <c r="B171" s="55">
        <v>13.5</v>
      </c>
      <c r="C171" s="55">
        <v>13.548</v>
      </c>
      <c r="D171" s="55">
        <v>13.401999999999999</v>
      </c>
      <c r="E171" s="55">
        <v>13.406000000000001</v>
      </c>
      <c r="F171" s="56">
        <f t="shared" si="97"/>
        <v>-1.9356759976175697E-3</v>
      </c>
      <c r="G171" s="57"/>
      <c r="H171" s="56"/>
      <c r="I171" s="17"/>
      <c r="J171" s="55">
        <f ca="1">AVERAGE(E171:OFFSET(E171,$J$3-1,0))</f>
        <v>13.489999999999998</v>
      </c>
      <c r="K171" s="55">
        <f ca="1">AVERAGE(E171:OFFSET(E171,$K$3-1,0))</f>
        <v>13.749400000000003</v>
      </c>
      <c r="M171" s="58">
        <f t="shared" ca="1" si="98"/>
        <v>0</v>
      </c>
      <c r="N171" s="58">
        <f t="shared" ca="1" si="99"/>
        <v>0</v>
      </c>
      <c r="O171" s="58">
        <f t="shared" ca="1" si="100"/>
        <v>0</v>
      </c>
      <c r="P171" s="58">
        <f t="shared" ca="1" si="101"/>
        <v>38</v>
      </c>
      <c r="R171" s="56">
        <f t="shared" ca="1" si="102"/>
        <v>0</v>
      </c>
      <c r="S171" s="55">
        <f t="shared" ca="1" si="103"/>
        <v>0</v>
      </c>
      <c r="T171" s="55">
        <f t="shared" ca="1" si="104"/>
        <v>0</v>
      </c>
      <c r="U171" s="56">
        <f t="shared" ca="1" si="105"/>
        <v>0</v>
      </c>
      <c r="V171" s="55">
        <f t="shared" ca="1" si="121"/>
        <v>5052.1226771415613</v>
      </c>
      <c r="W171" s="55">
        <f t="shared" ca="1" si="106"/>
        <v>0</v>
      </c>
      <c r="X171" s="55">
        <f ca="1">V171-MAX(V171:$V$258)</f>
        <v>-280.25381477564588</v>
      </c>
      <c r="Y171" s="56">
        <f ca="1">(V171-MAX(V171:$V$258))/MAX(V171:$V$258)</f>
        <v>-5.2557019407848148E-2</v>
      </c>
      <c r="Z171" s="56"/>
      <c r="AA171" s="17"/>
      <c r="AB171" s="55">
        <f ca="1">E171*(2/($AB$3+1))+IF(AB172=0,AVERAGE(E172:OFFSET(E172,$AB$3-1,0))*(1-(2/($AB$3+1))),AB172*(1-(2/($AB$3+1))))</f>
        <v>13.493953166571799</v>
      </c>
      <c r="AC171" s="59">
        <f ca="1">E171*(2/($AC$3+1))+IF(AC172=0,AVERAGE(E172:OFFSET(E172,$AC$3-1,0))*(1-(2/($AC$3+1))),AC172*(1-(2/($AC$3+1))))</f>
        <v>13.615556436939913</v>
      </c>
      <c r="AE171" s="58">
        <f t="shared" ca="1" si="122"/>
        <v>0</v>
      </c>
      <c r="AF171" s="58">
        <f t="shared" ca="1" si="107"/>
        <v>0</v>
      </c>
      <c r="AG171" s="58">
        <f t="shared" ca="1" si="108"/>
        <v>0</v>
      </c>
      <c r="AH171" s="58">
        <f t="shared" ca="1" si="109"/>
        <v>40</v>
      </c>
      <c r="AJ171" s="56">
        <f t="shared" ca="1" si="110"/>
        <v>0</v>
      </c>
      <c r="AK171" s="55">
        <f t="shared" ca="1" si="111"/>
        <v>0</v>
      </c>
      <c r="AL171" s="55">
        <f t="shared" ca="1" si="112"/>
        <v>0</v>
      </c>
      <c r="AM171" s="56">
        <f t="shared" ca="1" si="113"/>
        <v>0</v>
      </c>
      <c r="AN171" s="55">
        <f t="shared" ca="1" si="114"/>
        <v>5224.588125582839</v>
      </c>
      <c r="AO171" s="55">
        <f t="shared" ca="1" si="115"/>
        <v>0</v>
      </c>
      <c r="AP171" s="55">
        <f ca="1">AN171-MAX(AN171:$AN$258)</f>
        <v>-261.11283804787035</v>
      </c>
      <c r="AQ171" s="56">
        <f ca="1">(AN171-MAX(AN171:$AN$258))/MAX(AN171:$AN$258)</f>
        <v>-4.7598810029749215E-2</v>
      </c>
      <c r="AS171" s="55">
        <f t="shared" si="123"/>
        <v>-2.5999999999999801E-2</v>
      </c>
      <c r="AT171" s="55">
        <f t="shared" si="124"/>
        <v>0</v>
      </c>
      <c r="AU171" s="55">
        <f t="shared" si="125"/>
        <v>2.5999999999999801E-2</v>
      </c>
      <c r="AV171" s="55">
        <f ca="1">IF(AV172=0,AVERAGE(AT171:OFFSET(AT171,$AY$3-1,0)),(AV172*($AY$3-1)+AT171)/$AY$3)</f>
        <v>4.52520526713205E-2</v>
      </c>
      <c r="AW171" s="55">
        <f ca="1">IF(AW172=0,AVERAGE(AU171:OFFSET(AU171,$AY$3-1,0)),(AW172*($AY$3-1)+AU171)/$AY$3)</f>
        <v>6.300325185928346E-2</v>
      </c>
      <c r="AX171" s="55">
        <f t="shared" ca="1" si="126"/>
        <v>0.71824947658876526</v>
      </c>
      <c r="AY171" s="55">
        <f t="shared" ca="1" si="127"/>
        <v>41.801233544659851</v>
      </c>
      <c r="BA171" s="58">
        <f t="shared" ca="1" si="128"/>
        <v>0</v>
      </c>
      <c r="BB171" s="58">
        <f t="shared" ca="1" si="129"/>
        <v>0</v>
      </c>
      <c r="BC171" s="58">
        <f t="shared" ca="1" si="138"/>
        <v>0</v>
      </c>
      <c r="BD171" s="58">
        <f t="shared" ca="1" si="116"/>
        <v>40</v>
      </c>
      <c r="BF171" s="56">
        <f t="shared" ca="1" si="117"/>
        <v>0</v>
      </c>
      <c r="BG171" s="75">
        <f t="shared" ca="1" si="118"/>
        <v>0</v>
      </c>
      <c r="BH171" s="55">
        <f t="shared" ca="1" si="119"/>
        <v>0</v>
      </c>
      <c r="BI171" s="56">
        <f t="shared" ca="1" si="130"/>
        <v>0</v>
      </c>
      <c r="BJ171" s="55">
        <f t="shared" ca="1" si="139"/>
        <v>5224.588125582839</v>
      </c>
      <c r="BK171" s="76">
        <f t="shared" ca="1" si="131"/>
        <v>0</v>
      </c>
      <c r="BL171" s="55">
        <f ca="1">BJ171-MAX(BJ171:$BJ$258)</f>
        <v>-261.11283804787035</v>
      </c>
      <c r="BM171" s="56">
        <f ca="1">(BJ171-MAX(BJ171:$BJ$258))/MAX(BJ171:$BJ$258)</f>
        <v>-4.7598810029749215E-2</v>
      </c>
      <c r="BN171" s="17"/>
      <c r="BO171" s="55">
        <f t="shared" ca="1" si="132"/>
        <v>-4.8004544808975975</v>
      </c>
      <c r="BQ171" s="58">
        <f t="shared" ca="1" si="133"/>
        <v>0</v>
      </c>
      <c r="BR171" s="58">
        <f t="shared" ca="1" si="134"/>
        <v>0</v>
      </c>
      <c r="BS171" s="58">
        <f t="shared" ca="1" si="140"/>
        <v>0</v>
      </c>
      <c r="BT171" s="58">
        <f t="shared" ca="1" si="120"/>
        <v>40</v>
      </c>
      <c r="BV171" s="56">
        <f t="shared" ca="1" si="135"/>
        <v>0</v>
      </c>
      <c r="BW171" s="76">
        <f t="shared" ca="1" si="136"/>
        <v>0</v>
      </c>
      <c r="BX171" s="55">
        <f t="shared" ca="1" si="141"/>
        <v>0</v>
      </c>
      <c r="BY171" s="56">
        <f t="shared" ca="1" si="137"/>
        <v>0</v>
      </c>
      <c r="BZ171" s="55">
        <f t="shared" ca="1" si="142"/>
        <v>5219.9253963319834</v>
      </c>
      <c r="CA171" s="76">
        <f t="shared" ca="1" si="96"/>
        <v>0</v>
      </c>
      <c r="CB171" s="55">
        <f ca="1">BZ171-MAX($BZ171:BZ$258)</f>
        <v>-77.712154180914695</v>
      </c>
      <c r="CC171" s="56">
        <f ca="1">(BZ171-MAX($BZ171:BZ$258))/MAX($BZ171:BZ$258)</f>
        <v>-1.4669209329617291E-2</v>
      </c>
    </row>
    <row r="172" spans="1:81" s="58" customFormat="1" x14ac:dyDescent="0.25">
      <c r="A172" s="54">
        <v>44369</v>
      </c>
      <c r="B172" s="55">
        <v>13.474</v>
      </c>
      <c r="C172" s="55">
        <v>13.5</v>
      </c>
      <c r="D172" s="55">
        <v>13.352</v>
      </c>
      <c r="E172" s="55">
        <v>13.432</v>
      </c>
      <c r="F172" s="56">
        <f t="shared" si="97"/>
        <v>-1.0412018444146964E-3</v>
      </c>
      <c r="G172" s="57"/>
      <c r="H172" s="56"/>
      <c r="I172" s="17"/>
      <c r="J172" s="55">
        <f ca="1">AVERAGE(E172:OFFSET(E172,$J$3-1,0))</f>
        <v>13.55</v>
      </c>
      <c r="K172" s="55">
        <f ca="1">AVERAGE(E172:OFFSET(E172,$K$3-1,0))</f>
        <v>13.748866666666668</v>
      </c>
      <c r="M172" s="58">
        <f t="shared" ca="1" si="98"/>
        <v>0</v>
      </c>
      <c r="N172" s="58">
        <f t="shared" ca="1" si="99"/>
        <v>0</v>
      </c>
      <c r="O172" s="58">
        <f t="shared" ca="1" si="100"/>
        <v>0</v>
      </c>
      <c r="P172" s="58">
        <f t="shared" ca="1" si="101"/>
        <v>37</v>
      </c>
      <c r="R172" s="56">
        <f t="shared" ca="1" si="102"/>
        <v>0</v>
      </c>
      <c r="S172" s="55">
        <f t="shared" ca="1" si="103"/>
        <v>0</v>
      </c>
      <c r="T172" s="55">
        <f t="shared" ca="1" si="104"/>
        <v>0</v>
      </c>
      <c r="U172" s="56">
        <f t="shared" ca="1" si="105"/>
        <v>0</v>
      </c>
      <c r="V172" s="55">
        <f t="shared" ca="1" si="121"/>
        <v>5052.1226771415613</v>
      </c>
      <c r="W172" s="55">
        <f t="shared" ca="1" si="106"/>
        <v>0</v>
      </c>
      <c r="X172" s="55">
        <f ca="1">V172-MAX(V172:$V$258)</f>
        <v>-280.25381477564588</v>
      </c>
      <c r="Y172" s="56">
        <f ca="1">(V172-MAX(V172:$V$258))/MAX(V172:$V$258)</f>
        <v>-5.2557019407848148E-2</v>
      </c>
      <c r="Z172" s="56"/>
      <c r="AA172" s="17"/>
      <c r="AB172" s="55">
        <f ca="1">E172*(2/($AB$3+1))+IF(AB173=0,AVERAGE(E173:OFFSET(E173,$AB$3-1,0))*(1-(2/($AB$3+1))),AB173*(1-(2/($AB$3+1))))</f>
        <v>13.537929749857696</v>
      </c>
      <c r="AC172" s="59">
        <f ca="1">E172*(2/($AC$3+1))+IF(AC173=0,AVERAGE(E173:OFFSET(E173,$AC$3-1,0))*(1-(2/($AC$3+1))),AC173*(1-(2/($AC$3+1))))</f>
        <v>13.630008605004734</v>
      </c>
      <c r="AE172" s="58">
        <f t="shared" ca="1" si="122"/>
        <v>0</v>
      </c>
      <c r="AF172" s="58">
        <f t="shared" ca="1" si="107"/>
        <v>0</v>
      </c>
      <c r="AG172" s="58">
        <f t="shared" ca="1" si="108"/>
        <v>0</v>
      </c>
      <c r="AH172" s="58">
        <f t="shared" ca="1" si="109"/>
        <v>39</v>
      </c>
      <c r="AJ172" s="56">
        <f t="shared" ca="1" si="110"/>
        <v>0</v>
      </c>
      <c r="AK172" s="55">
        <f t="shared" ca="1" si="111"/>
        <v>0</v>
      </c>
      <c r="AL172" s="55">
        <f t="shared" ca="1" si="112"/>
        <v>0</v>
      </c>
      <c r="AM172" s="56">
        <f t="shared" ca="1" si="113"/>
        <v>0</v>
      </c>
      <c r="AN172" s="55">
        <f t="shared" ca="1" si="114"/>
        <v>5224.588125582839</v>
      </c>
      <c r="AO172" s="55">
        <f t="shared" ca="1" si="115"/>
        <v>0</v>
      </c>
      <c r="AP172" s="55">
        <f ca="1">AN172-MAX(AN172:$AN$258)</f>
        <v>-261.11283804787035</v>
      </c>
      <c r="AQ172" s="56">
        <f ca="1">(AN172-MAX(AN172:$AN$258))/MAX(AN172:$AN$258)</f>
        <v>-4.7598810029749215E-2</v>
      </c>
      <c r="AS172" s="55">
        <f t="shared" si="123"/>
        <v>-1.3999999999999346E-2</v>
      </c>
      <c r="AT172" s="55">
        <f t="shared" si="124"/>
        <v>0</v>
      </c>
      <c r="AU172" s="55">
        <f t="shared" si="125"/>
        <v>1.3999999999999346E-2</v>
      </c>
      <c r="AV172" s="55">
        <f ca="1">IF(AV173=0,AVERAGE(AT172:OFFSET(AT172,$AY$3-1,0)),(AV173*($AY$3-1)+AT172)/$AY$3)</f>
        <v>4.8732979799883613E-2</v>
      </c>
      <c r="AW172" s="55">
        <f ca="1">IF(AW173=0,AVERAGE(AU172:OFFSET(AU172,$AY$3-1,0)),(AW173*($AY$3-1)+AU172)/$AY$3)</f>
        <v>6.5849655848459129E-2</v>
      </c>
      <c r="AX172" s="55">
        <f t="shared" ca="1" si="126"/>
        <v>0.74006430515041111</v>
      </c>
      <c r="AY172" s="55">
        <f t="shared" ca="1" si="127"/>
        <v>42.530859518231416</v>
      </c>
      <c r="BA172" s="58">
        <f t="shared" ca="1" si="128"/>
        <v>0</v>
      </c>
      <c r="BB172" s="58">
        <f t="shared" ca="1" si="129"/>
        <v>0</v>
      </c>
      <c r="BC172" s="58">
        <f t="shared" ca="1" si="138"/>
        <v>0</v>
      </c>
      <c r="BD172" s="58">
        <f t="shared" ca="1" si="116"/>
        <v>39</v>
      </c>
      <c r="BF172" s="56">
        <f t="shared" ca="1" si="117"/>
        <v>0</v>
      </c>
      <c r="BG172" s="75">
        <f t="shared" ca="1" si="118"/>
        <v>0</v>
      </c>
      <c r="BH172" s="55">
        <f t="shared" ca="1" si="119"/>
        <v>0</v>
      </c>
      <c r="BI172" s="56">
        <f t="shared" ca="1" si="130"/>
        <v>0</v>
      </c>
      <c r="BJ172" s="55">
        <f t="shared" ca="1" si="139"/>
        <v>5224.588125582839</v>
      </c>
      <c r="BK172" s="76">
        <f t="shared" ca="1" si="131"/>
        <v>0</v>
      </c>
      <c r="BL172" s="55">
        <f ca="1">BJ172-MAX(BJ172:$BJ$258)</f>
        <v>-261.11283804787035</v>
      </c>
      <c r="BM172" s="56">
        <f ca="1">(BJ172-MAX(BJ172:$BJ$258))/MAX(BJ172:$BJ$258)</f>
        <v>-4.7598810029749215E-2</v>
      </c>
      <c r="BN172" s="17"/>
      <c r="BO172" s="55">
        <f t="shared" ca="1" si="132"/>
        <v>-3.9336289515090717</v>
      </c>
      <c r="BQ172" s="58">
        <f t="shared" ca="1" si="133"/>
        <v>0</v>
      </c>
      <c r="BR172" s="58">
        <f t="shared" ca="1" si="134"/>
        <v>0</v>
      </c>
      <c r="BS172" s="58">
        <f t="shared" ca="1" si="140"/>
        <v>0</v>
      </c>
      <c r="BT172" s="58">
        <f t="shared" ca="1" si="120"/>
        <v>39</v>
      </c>
      <c r="BV172" s="56">
        <f t="shared" ca="1" si="135"/>
        <v>0</v>
      </c>
      <c r="BW172" s="76">
        <f t="shared" ca="1" si="136"/>
        <v>0</v>
      </c>
      <c r="BX172" s="55">
        <f t="shared" ca="1" si="141"/>
        <v>0</v>
      </c>
      <c r="BY172" s="56">
        <f t="shared" ca="1" si="137"/>
        <v>0</v>
      </c>
      <c r="BZ172" s="55">
        <f t="shared" ca="1" si="142"/>
        <v>5219.9253963319834</v>
      </c>
      <c r="CA172" s="76">
        <f t="shared" ca="1" si="96"/>
        <v>0</v>
      </c>
      <c r="CB172" s="55">
        <f ca="1">BZ172-MAX($BZ172:BZ$258)</f>
        <v>-77.712154180914695</v>
      </c>
      <c r="CC172" s="56">
        <f ca="1">(BZ172-MAX($BZ172:BZ$258))/MAX($BZ172:BZ$258)</f>
        <v>-1.4669209329617291E-2</v>
      </c>
    </row>
    <row r="173" spans="1:81" s="58" customFormat="1" x14ac:dyDescent="0.25">
      <c r="A173" s="54">
        <v>44368</v>
      </c>
      <c r="B173" s="55">
        <v>13.28</v>
      </c>
      <c r="C173" s="55">
        <v>13.464</v>
      </c>
      <c r="D173" s="55">
        <v>13.13</v>
      </c>
      <c r="E173" s="55">
        <v>13.446</v>
      </c>
      <c r="F173" s="56">
        <f t="shared" si="97"/>
        <v>5.2332535885166731E-3</v>
      </c>
      <c r="G173" s="57"/>
      <c r="H173" s="56"/>
      <c r="I173" s="17"/>
      <c r="J173" s="55">
        <f ca="1">AVERAGE(E173:OFFSET(E173,$J$3-1,0))</f>
        <v>13.63</v>
      </c>
      <c r="K173" s="55">
        <f ca="1">AVERAGE(E173:OFFSET(E173,$K$3-1,0))</f>
        <v>13.755600000000005</v>
      </c>
      <c r="M173" s="58">
        <f t="shared" ca="1" si="98"/>
        <v>0</v>
      </c>
      <c r="N173" s="58">
        <f t="shared" ca="1" si="99"/>
        <v>0</v>
      </c>
      <c r="O173" s="58">
        <f t="shared" ca="1" si="100"/>
        <v>0</v>
      </c>
      <c r="P173" s="58">
        <f t="shared" ca="1" si="101"/>
        <v>36</v>
      </c>
      <c r="R173" s="56">
        <f t="shared" ca="1" si="102"/>
        <v>0</v>
      </c>
      <c r="S173" s="55">
        <f t="shared" ca="1" si="103"/>
        <v>0</v>
      </c>
      <c r="T173" s="55">
        <f t="shared" ca="1" si="104"/>
        <v>0</v>
      </c>
      <c r="U173" s="56">
        <f t="shared" ca="1" si="105"/>
        <v>0</v>
      </c>
      <c r="V173" s="55">
        <f t="shared" ca="1" si="121"/>
        <v>5052.1226771415613</v>
      </c>
      <c r="W173" s="55">
        <f t="shared" ca="1" si="106"/>
        <v>0</v>
      </c>
      <c r="X173" s="55">
        <f ca="1">V173-MAX(V173:$V$258)</f>
        <v>-280.25381477564588</v>
      </c>
      <c r="Y173" s="56">
        <f ca="1">(V173-MAX(V173:$V$258))/MAX(V173:$V$258)</f>
        <v>-5.2557019407848148E-2</v>
      </c>
      <c r="Z173" s="56"/>
      <c r="AA173" s="17"/>
      <c r="AB173" s="55">
        <f ca="1">E173*(2/($AB$3+1))+IF(AB174=0,AVERAGE(E174:OFFSET(E174,$AB$3-1,0))*(1-(2/($AB$3+1))),AB174*(1-(2/($AB$3+1))))</f>
        <v>13.590894624786541</v>
      </c>
      <c r="AC173" s="59">
        <f ca="1">E173*(2/($AC$3+1))+IF(AC174=0,AVERAGE(E174:OFFSET(E174,$AC$3-1,0))*(1-(2/($AC$3+1))),AC174*(1-(2/($AC$3+1))))</f>
        <v>13.643664370867128</v>
      </c>
      <c r="AE173" s="58">
        <f t="shared" ca="1" si="122"/>
        <v>0</v>
      </c>
      <c r="AF173" s="58">
        <f t="shared" ca="1" si="107"/>
        <v>1</v>
      </c>
      <c r="AG173" s="58">
        <f t="shared" ca="1" si="108"/>
        <v>0</v>
      </c>
      <c r="AH173" s="58">
        <f t="shared" ca="1" si="109"/>
        <v>38</v>
      </c>
      <c r="AJ173" s="56">
        <f t="shared" ca="1" si="110"/>
        <v>4.4917625116568161E-2</v>
      </c>
      <c r="AK173" s="55">
        <f t="shared" ca="1" si="111"/>
        <v>0.5779999999999994</v>
      </c>
      <c r="AL173" s="55">
        <f t="shared" ca="1" si="112"/>
        <v>0</v>
      </c>
      <c r="AM173" s="56">
        <f t="shared" ca="1" si="113"/>
        <v>5.2332535885166731E-3</v>
      </c>
      <c r="AN173" s="55">
        <f t="shared" ca="1" si="114"/>
        <v>5224.588125582839</v>
      </c>
      <c r="AO173" s="55">
        <f t="shared" ca="1" si="115"/>
        <v>224.58812558284092</v>
      </c>
      <c r="AP173" s="55">
        <f ca="1">AN173-MAX(AN173:$AN$258)</f>
        <v>-261.11283804787035</v>
      </c>
      <c r="AQ173" s="56">
        <f ca="1">(AN173-MAX(AN173:$AN$258))/MAX(AN173:$AN$258)</f>
        <v>-4.7598810029749215E-2</v>
      </c>
      <c r="AS173" s="55">
        <f t="shared" si="123"/>
        <v>7.0000000000000284E-2</v>
      </c>
      <c r="AT173" s="55">
        <f t="shared" si="124"/>
        <v>7.0000000000000284E-2</v>
      </c>
      <c r="AU173" s="55">
        <f t="shared" si="125"/>
        <v>0</v>
      </c>
      <c r="AV173" s="55">
        <f ca="1">IF(AV174=0,AVERAGE(AT173:OFFSET(AT173,$AY$3-1,0)),(AV174*($AY$3-1)+AT173)/$AY$3)</f>
        <v>5.2481670553720813E-2</v>
      </c>
      <c r="AW173" s="55">
        <f ca="1">IF(AW174=0,AVERAGE(AU173:OFFSET(AU173,$AY$3-1,0)),(AW174*($AY$3-1)+AU173)/$AY$3)</f>
        <v>6.9838090913725268E-2</v>
      </c>
      <c r="AX173" s="55">
        <f t="shared" ca="1" si="126"/>
        <v>0.75147630565323198</v>
      </c>
      <c r="AY173" s="55">
        <f t="shared" ca="1" si="127"/>
        <v>42.905308123649476</v>
      </c>
      <c r="BA173" s="58">
        <f t="shared" ca="1" si="128"/>
        <v>0</v>
      </c>
      <c r="BB173" s="58">
        <f t="shared" ca="1" si="129"/>
        <v>1</v>
      </c>
      <c r="BC173" s="58">
        <f t="shared" ca="1" si="138"/>
        <v>0</v>
      </c>
      <c r="BD173" s="58">
        <f t="shared" ca="1" si="116"/>
        <v>38</v>
      </c>
      <c r="BF173" s="56">
        <f t="shared" ca="1" si="117"/>
        <v>4.4917625116568161E-2</v>
      </c>
      <c r="BG173" s="75">
        <f t="shared" ca="1" si="118"/>
        <v>0.5779999999999994</v>
      </c>
      <c r="BH173" s="55">
        <f t="shared" ca="1" si="119"/>
        <v>0</v>
      </c>
      <c r="BI173" s="56">
        <f t="shared" ca="1" si="130"/>
        <v>5.2332535885166731E-3</v>
      </c>
      <c r="BJ173" s="55">
        <f t="shared" ca="1" si="139"/>
        <v>5224.588125582839</v>
      </c>
      <c r="BK173" s="76">
        <f t="shared" ca="1" si="131"/>
        <v>224.58812558284092</v>
      </c>
      <c r="BL173" s="55">
        <f ca="1">BJ173-MAX(BJ173:$BJ$258)</f>
        <v>-261.11283804787035</v>
      </c>
      <c r="BM173" s="56">
        <f ca="1">(BJ173-MAX(BJ173:$BJ$258))/MAX(BJ173:$BJ$258)</f>
        <v>-4.7598810029749215E-2</v>
      </c>
      <c r="BN173" s="17"/>
      <c r="BO173" s="55">
        <f t="shared" ca="1" si="132"/>
        <v>-4.7598810029749306</v>
      </c>
      <c r="BQ173" s="58">
        <f t="shared" ca="1" si="133"/>
        <v>0</v>
      </c>
      <c r="BR173" s="58">
        <f t="shared" ca="1" si="134"/>
        <v>0</v>
      </c>
      <c r="BS173" s="58">
        <f t="shared" ca="1" si="140"/>
        <v>0</v>
      </c>
      <c r="BT173" s="58">
        <f t="shared" ca="1" si="120"/>
        <v>38</v>
      </c>
      <c r="BV173" s="56">
        <f t="shared" ca="1" si="135"/>
        <v>0</v>
      </c>
      <c r="BW173" s="76">
        <f t="shared" ca="1" si="136"/>
        <v>0</v>
      </c>
      <c r="BX173" s="55">
        <f t="shared" ca="1" si="141"/>
        <v>0</v>
      </c>
      <c r="BY173" s="56">
        <f t="shared" ca="1" si="137"/>
        <v>0</v>
      </c>
      <c r="BZ173" s="55">
        <f t="shared" ca="1" si="142"/>
        <v>5219.9253963319834</v>
      </c>
      <c r="CA173" s="76">
        <f t="shared" ca="1" si="96"/>
        <v>0</v>
      </c>
      <c r="CB173" s="55">
        <f ca="1">BZ173-MAX($BZ173:BZ$258)</f>
        <v>-77.712154180914695</v>
      </c>
      <c r="CC173" s="56">
        <f ca="1">(BZ173-MAX($BZ173:BZ$258))/MAX($BZ173:BZ$258)</f>
        <v>-1.4669209329617291E-2</v>
      </c>
    </row>
    <row r="174" spans="1:81" s="58" customFormat="1" x14ac:dyDescent="0.25">
      <c r="A174" s="54">
        <v>44365</v>
      </c>
      <c r="B174" s="55">
        <v>13.736000000000001</v>
      </c>
      <c r="C174" s="55">
        <v>13.75</v>
      </c>
      <c r="D174" s="55">
        <v>13.342000000000001</v>
      </c>
      <c r="E174" s="55">
        <v>13.375999999999999</v>
      </c>
      <c r="F174" s="56">
        <f t="shared" si="97"/>
        <v>-3.0021754894851371E-2</v>
      </c>
      <c r="G174" s="57"/>
      <c r="H174" s="56"/>
      <c r="I174" s="17"/>
      <c r="J174" s="55">
        <f ca="1">AVERAGE(E174:OFFSET(E174,$J$3-1,0))</f>
        <v>13.719999999999999</v>
      </c>
      <c r="K174" s="55">
        <f ca="1">AVERAGE(E174:OFFSET(E174,$K$3-1,0))</f>
        <v>13.752733333333339</v>
      </c>
      <c r="M174" s="58">
        <f t="shared" ca="1" si="98"/>
        <v>0</v>
      </c>
      <c r="N174" s="58">
        <f t="shared" ca="1" si="99"/>
        <v>1</v>
      </c>
      <c r="O174" s="58">
        <f t="shared" ca="1" si="100"/>
        <v>0</v>
      </c>
      <c r="P174" s="58">
        <f t="shared" ca="1" si="101"/>
        <v>35</v>
      </c>
      <c r="R174" s="56">
        <f t="shared" ca="1" si="102"/>
        <v>1.0424535428312343E-2</v>
      </c>
      <c r="S174" s="55">
        <f t="shared" ca="1" si="103"/>
        <v>0.1379999999999999</v>
      </c>
      <c r="T174" s="55">
        <f t="shared" ca="1" si="104"/>
        <v>0</v>
      </c>
      <c r="U174" s="56">
        <f t="shared" ca="1" si="105"/>
        <v>-3.0021754894851371E-2</v>
      </c>
      <c r="V174" s="55">
        <f t="shared" ca="1" si="121"/>
        <v>5052.1226771415613</v>
      </c>
      <c r="W174" s="55">
        <f t="shared" ca="1" si="106"/>
        <v>52.122677141562136</v>
      </c>
      <c r="X174" s="55">
        <f ca="1">V174-MAX(V174:$V$258)</f>
        <v>-280.25381477564588</v>
      </c>
      <c r="Y174" s="56">
        <f ca="1">(V174-MAX(V174:$V$258))/MAX(V174:$V$258)</f>
        <v>-5.2557019407848148E-2</v>
      </c>
      <c r="Z174" s="56"/>
      <c r="AA174" s="17"/>
      <c r="AB174" s="55">
        <f ca="1">E174*(2/($AB$3+1))+IF(AB175=0,AVERAGE(E175:OFFSET(E175,$AB$3-1,0))*(1-(2/($AB$3+1))),AB175*(1-(2/($AB$3+1))))</f>
        <v>13.663341937179812</v>
      </c>
      <c r="AC174" s="59">
        <f ca="1">E174*(2/($AC$3+1))+IF(AC175=0,AVERAGE(E175:OFFSET(E175,$AC$3-1,0))*(1-(2/($AC$3+1))),AC175*(1-(2/($AC$3+1))))</f>
        <v>13.65729639644417</v>
      </c>
      <c r="AE174" s="58">
        <f t="shared" ca="1" si="122"/>
        <v>0</v>
      </c>
      <c r="AF174" s="58">
        <f t="shared" ca="1" si="107"/>
        <v>0</v>
      </c>
      <c r="AG174" s="58">
        <f t="shared" ca="1" si="108"/>
        <v>1</v>
      </c>
      <c r="AH174" s="58">
        <f t="shared" ca="1" si="109"/>
        <v>37</v>
      </c>
      <c r="AJ174" s="56">
        <f t="shared" ca="1" si="110"/>
        <v>0</v>
      </c>
      <c r="AK174" s="55">
        <f t="shared" ca="1" si="111"/>
        <v>0</v>
      </c>
      <c r="AL174" s="55">
        <f t="shared" ca="1" si="112"/>
        <v>388.56077090456944</v>
      </c>
      <c r="AM174" s="56">
        <f t="shared" ca="1" si="113"/>
        <v>-3.0021754894851371E-2</v>
      </c>
      <c r="AN174" s="55">
        <f t="shared" ca="1" si="114"/>
        <v>5197.3888716195197</v>
      </c>
      <c r="AO174" s="55">
        <f t="shared" ca="1" si="115"/>
        <v>0</v>
      </c>
      <c r="AP174" s="55">
        <f ca="1">AN174-MAX(AN174:$AN$258)</f>
        <v>-288.31209201118963</v>
      </c>
      <c r="AQ174" s="56">
        <f ca="1">(AN174-MAX(AN174:$AN$258))/MAX(AN174:$AN$258)</f>
        <v>-5.2557019407847995E-2</v>
      </c>
      <c r="AS174" s="55">
        <f t="shared" si="123"/>
        <v>-0.4139999999999997</v>
      </c>
      <c r="AT174" s="55">
        <f t="shared" si="124"/>
        <v>0</v>
      </c>
      <c r="AU174" s="55">
        <f t="shared" si="125"/>
        <v>0.4139999999999997</v>
      </c>
      <c r="AV174" s="55">
        <f ca="1">IF(AV175=0,AVERAGE(AT174:OFFSET(AT174,$AY$3-1,0)),(AV175*($AY$3-1)+AT174)/$AY$3)</f>
        <v>5.1134106750160849E-2</v>
      </c>
      <c r="AW174" s="55">
        <f ca="1">IF(AW175=0,AVERAGE(AU174:OFFSET(AU174,$AY$3-1,0)),(AW175*($AY$3-1)+AU174)/$AY$3)</f>
        <v>7.5210251753242599E-2</v>
      </c>
      <c r="AX174" s="55">
        <f t="shared" ca="1" si="126"/>
        <v>0.67988213784906337</v>
      </c>
      <c r="AY174" s="55">
        <f t="shared" ca="1" si="127"/>
        <v>40.47201422830716</v>
      </c>
      <c r="BA174" s="58">
        <f t="shared" ca="1" si="128"/>
        <v>0</v>
      </c>
      <c r="BB174" s="58">
        <f t="shared" ca="1" si="129"/>
        <v>0</v>
      </c>
      <c r="BC174" s="58">
        <f t="shared" ca="1" si="138"/>
        <v>1</v>
      </c>
      <c r="BD174" s="58">
        <f t="shared" ca="1" si="116"/>
        <v>37</v>
      </c>
      <c r="BF174" s="56">
        <f t="shared" ca="1" si="117"/>
        <v>0</v>
      </c>
      <c r="BG174" s="75">
        <f t="shared" ca="1" si="118"/>
        <v>0</v>
      </c>
      <c r="BH174" s="55">
        <f t="shared" ca="1" si="119"/>
        <v>388.56077090456944</v>
      </c>
      <c r="BI174" s="56">
        <f t="shared" ca="1" si="130"/>
        <v>-3.0021754894851371E-2</v>
      </c>
      <c r="BJ174" s="55">
        <f t="shared" ca="1" si="139"/>
        <v>5197.3888716195197</v>
      </c>
      <c r="BK174" s="76">
        <f t="shared" ca="1" si="131"/>
        <v>0</v>
      </c>
      <c r="BL174" s="55">
        <f ca="1">BJ174-MAX(BJ174:$BJ$258)</f>
        <v>-288.31209201118963</v>
      </c>
      <c r="BM174" s="56">
        <f ca="1">(BJ174-MAX(BJ174:$BJ$258))/MAX(BJ174:$BJ$258)</f>
        <v>-5.2557019407847995E-2</v>
      </c>
      <c r="BN174" s="17"/>
      <c r="BO174" s="55">
        <f t="shared" ca="1" si="132"/>
        <v>-4.9189650270116569</v>
      </c>
      <c r="BQ174" s="58">
        <f t="shared" ca="1" si="133"/>
        <v>0</v>
      </c>
      <c r="BR174" s="58">
        <f t="shared" ca="1" si="134"/>
        <v>0</v>
      </c>
      <c r="BS174" s="58">
        <f t="shared" ca="1" si="140"/>
        <v>0</v>
      </c>
      <c r="BT174" s="58">
        <f t="shared" ca="1" si="120"/>
        <v>37</v>
      </c>
      <c r="BV174" s="56">
        <f t="shared" ca="1" si="135"/>
        <v>0</v>
      </c>
      <c r="BW174" s="76">
        <f t="shared" ca="1" si="136"/>
        <v>0</v>
      </c>
      <c r="BX174" s="55">
        <f t="shared" ca="1" si="141"/>
        <v>0</v>
      </c>
      <c r="BY174" s="56">
        <f t="shared" ca="1" si="137"/>
        <v>0</v>
      </c>
      <c r="BZ174" s="55">
        <f t="shared" ca="1" si="142"/>
        <v>5219.9253963319834</v>
      </c>
      <c r="CA174" s="76">
        <f t="shared" ca="1" si="96"/>
        <v>0</v>
      </c>
      <c r="CB174" s="55">
        <f ca="1">BZ174-MAX($BZ174:BZ$258)</f>
        <v>-77.712154180914695</v>
      </c>
      <c r="CC174" s="56">
        <f ca="1">(BZ174-MAX($BZ174:BZ$258))/MAX($BZ174:BZ$258)</f>
        <v>-1.4669209329617291E-2</v>
      </c>
    </row>
    <row r="175" spans="1:81" s="58" customFormat="1" x14ac:dyDescent="0.25">
      <c r="A175" s="54">
        <v>44364</v>
      </c>
      <c r="B175" s="55">
        <v>13.85</v>
      </c>
      <c r="C175" s="55">
        <v>14.08</v>
      </c>
      <c r="D175" s="55">
        <v>13.786</v>
      </c>
      <c r="E175" s="55">
        <v>13.79</v>
      </c>
      <c r="F175" s="56">
        <f t="shared" si="97"/>
        <v>6.1287027579162157E-3</v>
      </c>
      <c r="G175" s="57"/>
      <c r="H175" s="56"/>
      <c r="I175" s="17"/>
      <c r="J175" s="55">
        <f ca="1">AVERAGE(E175:OFFSET(E175,$J$3-1,0))</f>
        <v>13.814000000000002</v>
      </c>
      <c r="K175" s="55">
        <f ca="1">AVERAGE(E175:OFFSET(E175,$K$3-1,0))</f>
        <v>13.751200000000003</v>
      </c>
      <c r="M175" s="58">
        <f t="shared" ca="1" si="98"/>
        <v>0</v>
      </c>
      <c r="N175" s="58">
        <f t="shared" ca="1" si="99"/>
        <v>0</v>
      </c>
      <c r="O175" s="58">
        <f t="shared" ca="1" si="100"/>
        <v>1</v>
      </c>
      <c r="P175" s="58">
        <f t="shared" ca="1" si="101"/>
        <v>34</v>
      </c>
      <c r="R175" s="56">
        <f t="shared" ca="1" si="102"/>
        <v>0</v>
      </c>
      <c r="S175" s="55">
        <f t="shared" ca="1" si="103"/>
        <v>0</v>
      </c>
      <c r="T175" s="55">
        <f t="shared" ca="1" si="104"/>
        <v>377.70055899682734</v>
      </c>
      <c r="U175" s="56">
        <f t="shared" ca="1" si="105"/>
        <v>6.1287027579162157E-3</v>
      </c>
      <c r="V175" s="55">
        <f t="shared" ca="1" si="121"/>
        <v>5208.490708566248</v>
      </c>
      <c r="W175" s="55">
        <f t="shared" ca="1" si="106"/>
        <v>0</v>
      </c>
      <c r="X175" s="55">
        <f ca="1">V175-MAX(V175:$V$258)</f>
        <v>-123.88578335095917</v>
      </c>
      <c r="Y175" s="56">
        <f ca="1">(V175-MAX(V175:$V$258))/MAX(V175:$V$258)</f>
        <v>-2.3232752514520439E-2</v>
      </c>
      <c r="Z175" s="56"/>
      <c r="AA175" s="17"/>
      <c r="AB175" s="55">
        <f ca="1">E175*(2/($AB$3+1))+IF(AB176=0,AVERAGE(E176:OFFSET(E176,$AB$3-1,0))*(1-(2/($AB$3+1))),AB176*(1-(2/($AB$3+1))))</f>
        <v>13.807012905769717</v>
      </c>
      <c r="AC175" s="59">
        <f ca="1">E175*(2/($AC$3+1))+IF(AC176=0,AVERAGE(E176:OFFSET(E176,$AC$3-1,0))*(1-(2/($AC$3+1))),AC176*(1-(2/($AC$3+1))))</f>
        <v>13.676696147923078</v>
      </c>
      <c r="AE175" s="58">
        <f t="shared" ca="1" si="122"/>
        <v>0</v>
      </c>
      <c r="AF175" s="58">
        <f t="shared" ca="1" si="107"/>
        <v>0</v>
      </c>
      <c r="AG175" s="58">
        <f t="shared" ca="1" si="108"/>
        <v>1</v>
      </c>
      <c r="AH175" s="58">
        <f t="shared" ca="1" si="109"/>
        <v>36</v>
      </c>
      <c r="AJ175" s="56">
        <f t="shared" ca="1" si="110"/>
        <v>0</v>
      </c>
      <c r="AK175" s="55">
        <f t="shared" ca="1" si="111"/>
        <v>0</v>
      </c>
      <c r="AL175" s="55">
        <f t="shared" ca="1" si="112"/>
        <v>388.56077090456944</v>
      </c>
      <c r="AM175" s="56">
        <f t="shared" ca="1" si="113"/>
        <v>6.1287027579162157E-3</v>
      </c>
      <c r="AN175" s="55">
        <f t="shared" ca="1" si="114"/>
        <v>5358.2530307740117</v>
      </c>
      <c r="AO175" s="55">
        <f t="shared" ca="1" si="115"/>
        <v>0</v>
      </c>
      <c r="AP175" s="55">
        <f ca="1">AN175-MAX(AN175:$AN$258)</f>
        <v>-127.44793285669766</v>
      </c>
      <c r="AQ175" s="56">
        <f ca="1">(AN175-MAX(AN175:$AN$258))/MAX(AN175:$AN$258)</f>
        <v>-2.3232752514520276E-2</v>
      </c>
      <c r="AS175" s="55">
        <f t="shared" si="123"/>
        <v>8.3999999999999631E-2</v>
      </c>
      <c r="AT175" s="55">
        <f t="shared" si="124"/>
        <v>8.3999999999999631E-2</v>
      </c>
      <c r="AU175" s="55">
        <f t="shared" si="125"/>
        <v>0</v>
      </c>
      <c r="AV175" s="55">
        <f ca="1">IF(AV176=0,AVERAGE(AT175:OFFSET(AT175,$AY$3-1,0)),(AV176*($AY$3-1)+AT175)/$AY$3)</f>
        <v>5.50674995770963E-2</v>
      </c>
      <c r="AW175" s="55">
        <f ca="1">IF(AW176=0,AVERAGE(AU175:OFFSET(AU175,$AY$3-1,0)),(AW176*($AY$3-1)+AU175)/$AY$3)</f>
        <v>4.914950188810744E-2</v>
      </c>
      <c r="AX175" s="55">
        <f t="shared" ca="1" si="126"/>
        <v>1.1204080908584104</v>
      </c>
      <c r="AY175" s="55">
        <f t="shared" ca="1" si="127"/>
        <v>52.83926691700335</v>
      </c>
      <c r="BA175" s="58">
        <f t="shared" ca="1" si="128"/>
        <v>0</v>
      </c>
      <c r="BB175" s="58">
        <f t="shared" ca="1" si="129"/>
        <v>0</v>
      </c>
      <c r="BC175" s="58">
        <f t="shared" ca="1" si="138"/>
        <v>1</v>
      </c>
      <c r="BD175" s="58">
        <f t="shared" ca="1" si="116"/>
        <v>36</v>
      </c>
      <c r="BF175" s="56">
        <f t="shared" ca="1" si="117"/>
        <v>0</v>
      </c>
      <c r="BG175" s="75">
        <f t="shared" ca="1" si="118"/>
        <v>0</v>
      </c>
      <c r="BH175" s="55">
        <f t="shared" ca="1" si="119"/>
        <v>388.56077090456944</v>
      </c>
      <c r="BI175" s="56">
        <f t="shared" ca="1" si="130"/>
        <v>6.1287027579162157E-3</v>
      </c>
      <c r="BJ175" s="55">
        <f t="shared" ca="1" si="139"/>
        <v>5358.2530307740117</v>
      </c>
      <c r="BK175" s="76">
        <f t="shared" ca="1" si="131"/>
        <v>0</v>
      </c>
      <c r="BL175" s="55">
        <f ca="1">BJ175-MAX(BJ175:$BJ$258)</f>
        <v>-127.44793285669766</v>
      </c>
      <c r="BM175" s="56">
        <f ca="1">(BJ175-MAX(BJ175:$BJ$258))/MAX(BJ175:$BJ$258)</f>
        <v>-2.3232752514520276E-2</v>
      </c>
      <c r="BN175" s="17"/>
      <c r="BO175" s="55">
        <f t="shared" ca="1" si="132"/>
        <v>-1.5281348186232502</v>
      </c>
      <c r="BQ175" s="58">
        <f t="shared" ca="1" si="133"/>
        <v>0</v>
      </c>
      <c r="BR175" s="58">
        <f t="shared" ca="1" si="134"/>
        <v>0</v>
      </c>
      <c r="BS175" s="58">
        <f t="shared" ca="1" si="140"/>
        <v>0</v>
      </c>
      <c r="BT175" s="58">
        <f t="shared" ca="1" si="120"/>
        <v>36</v>
      </c>
      <c r="BV175" s="56">
        <f t="shared" ca="1" si="135"/>
        <v>0</v>
      </c>
      <c r="BW175" s="76">
        <f t="shared" ca="1" si="136"/>
        <v>0</v>
      </c>
      <c r="BX175" s="55">
        <f t="shared" ca="1" si="141"/>
        <v>0</v>
      </c>
      <c r="BY175" s="56">
        <f t="shared" ca="1" si="137"/>
        <v>0</v>
      </c>
      <c r="BZ175" s="55">
        <f t="shared" ca="1" si="142"/>
        <v>5219.9253963319834</v>
      </c>
      <c r="CA175" s="76">
        <f t="shared" ca="1" si="96"/>
        <v>0</v>
      </c>
      <c r="CB175" s="55">
        <f ca="1">BZ175-MAX($BZ175:BZ$258)</f>
        <v>-77.712154180914695</v>
      </c>
      <c r="CC175" s="56">
        <f ca="1">(BZ175-MAX($BZ175:BZ$258))/MAX($BZ175:BZ$258)</f>
        <v>-1.4669209329617291E-2</v>
      </c>
    </row>
    <row r="176" spans="1:81" s="58" customFormat="1" x14ac:dyDescent="0.25">
      <c r="A176" s="54">
        <v>44363</v>
      </c>
      <c r="B176" s="55">
        <v>13.952</v>
      </c>
      <c r="C176" s="55">
        <v>13.952</v>
      </c>
      <c r="D176" s="55">
        <v>13.662000000000001</v>
      </c>
      <c r="E176" s="55">
        <v>13.706</v>
      </c>
      <c r="F176" s="56">
        <f t="shared" si="97"/>
        <v>-9.109311740890802E-3</v>
      </c>
      <c r="G176" s="57"/>
      <c r="H176" s="56"/>
      <c r="I176" s="17"/>
      <c r="J176" s="55">
        <f ca="1">AVERAGE(E176:OFFSET(E176,$J$3-1,0))</f>
        <v>13.826400000000001</v>
      </c>
      <c r="K176" s="55">
        <f ca="1">AVERAGE(E176:OFFSET(E176,$K$3-1,0))</f>
        <v>13.735400000000002</v>
      </c>
      <c r="M176" s="58">
        <f t="shared" ca="1" si="98"/>
        <v>0</v>
      </c>
      <c r="N176" s="58">
        <f t="shared" ca="1" si="99"/>
        <v>0</v>
      </c>
      <c r="O176" s="58">
        <f t="shared" ca="1" si="100"/>
        <v>1</v>
      </c>
      <c r="P176" s="58">
        <f t="shared" ca="1" si="101"/>
        <v>33</v>
      </c>
      <c r="R176" s="56">
        <f t="shared" ca="1" si="102"/>
        <v>0</v>
      </c>
      <c r="S176" s="55">
        <f t="shared" ca="1" si="103"/>
        <v>0</v>
      </c>
      <c r="T176" s="55">
        <f t="shared" ca="1" si="104"/>
        <v>377.70055899682734</v>
      </c>
      <c r="U176" s="56">
        <f t="shared" ca="1" si="105"/>
        <v>-9.109311740890802E-3</v>
      </c>
      <c r="V176" s="55">
        <f t="shared" ca="1" si="121"/>
        <v>5176.7638616105151</v>
      </c>
      <c r="W176" s="55">
        <f t="shared" ca="1" si="106"/>
        <v>0</v>
      </c>
      <c r="X176" s="55">
        <f ca="1">V176-MAX(V176:$V$258)</f>
        <v>-155.61263030669215</v>
      </c>
      <c r="Y176" s="56">
        <f ca="1">(V176-MAX(V176:$V$258))/MAX(V176:$V$258)</f>
        <v>-2.9182603768239002E-2</v>
      </c>
      <c r="Z176" s="56"/>
      <c r="AA176" s="17"/>
      <c r="AB176" s="55">
        <f ca="1">E176*(2/($AB$3+1))+IF(AB177=0,AVERAGE(E177:OFFSET(E177,$AB$3-1,0))*(1-(2/($AB$3+1))),AB177*(1-(2/($AB$3+1))))</f>
        <v>13.815519358654576</v>
      </c>
      <c r="AC176" s="59">
        <f ca="1">E176*(2/($AC$3+1))+IF(AC177=0,AVERAGE(E177:OFFSET(E177,$AC$3-1,0))*(1-(2/($AC$3+1))),AC177*(1-(2/($AC$3+1))))</f>
        <v>13.668882089159151</v>
      </c>
      <c r="AE176" s="58">
        <f t="shared" ca="1" si="122"/>
        <v>0</v>
      </c>
      <c r="AF176" s="58">
        <f t="shared" ca="1" si="107"/>
        <v>0</v>
      </c>
      <c r="AG176" s="58">
        <f t="shared" ca="1" si="108"/>
        <v>1</v>
      </c>
      <c r="AH176" s="58">
        <f t="shared" ca="1" si="109"/>
        <v>35</v>
      </c>
      <c r="AJ176" s="56">
        <f t="shared" ca="1" si="110"/>
        <v>0</v>
      </c>
      <c r="AK176" s="55">
        <f t="shared" ca="1" si="111"/>
        <v>0</v>
      </c>
      <c r="AL176" s="55">
        <f t="shared" ca="1" si="112"/>
        <v>388.56077090456944</v>
      </c>
      <c r="AM176" s="56">
        <f t="shared" ca="1" si="113"/>
        <v>-9.109311740890802E-3</v>
      </c>
      <c r="AN176" s="55">
        <f t="shared" ca="1" si="114"/>
        <v>5325.613926018028</v>
      </c>
      <c r="AO176" s="55">
        <f t="shared" ca="1" si="115"/>
        <v>0</v>
      </c>
      <c r="AP176" s="55">
        <f ca="1">AN176-MAX(AN176:$AN$258)</f>
        <v>-160.08703761268134</v>
      </c>
      <c r="AQ176" s="56">
        <f ca="1">(AN176-MAX(AN176:$AN$258))/MAX(AN176:$AN$258)</f>
        <v>-2.9182603768238908E-2</v>
      </c>
      <c r="AS176" s="55">
        <f t="shared" si="123"/>
        <v>-0.12600000000000122</v>
      </c>
      <c r="AT176" s="55">
        <f t="shared" si="124"/>
        <v>0</v>
      </c>
      <c r="AU176" s="55">
        <f t="shared" si="125"/>
        <v>0.12600000000000122</v>
      </c>
      <c r="AV176" s="55">
        <f ca="1">IF(AV177=0,AVERAGE(AT176:OFFSET(AT176,$AY$3-1,0)),(AV177*($AY$3-1)+AT176)/$AY$3)</f>
        <v>5.2841922621488353E-2</v>
      </c>
      <c r="AW176" s="55">
        <f ca="1">IF(AW177=0,AVERAGE(AU176:OFFSET(AU176,$AY$3-1,0)),(AW177*($AY$3-1)+AU176)/$AY$3)</f>
        <v>5.2930232802577241E-2</v>
      </c>
      <c r="AX176" s="55">
        <f t="shared" ca="1" si="126"/>
        <v>0.99833157391507665</v>
      </c>
      <c r="AY176" s="55">
        <f t="shared" ca="1" si="127"/>
        <v>49.958254523255754</v>
      </c>
      <c r="BA176" s="58">
        <f t="shared" ca="1" si="128"/>
        <v>0</v>
      </c>
      <c r="BB176" s="58">
        <f t="shared" ca="1" si="129"/>
        <v>0</v>
      </c>
      <c r="BC176" s="58">
        <f t="shared" ca="1" si="138"/>
        <v>1</v>
      </c>
      <c r="BD176" s="58">
        <f t="shared" ca="1" si="116"/>
        <v>35</v>
      </c>
      <c r="BF176" s="56">
        <f t="shared" ca="1" si="117"/>
        <v>0</v>
      </c>
      <c r="BG176" s="75">
        <f t="shared" ca="1" si="118"/>
        <v>0</v>
      </c>
      <c r="BH176" s="55">
        <f t="shared" ca="1" si="119"/>
        <v>388.56077090456944</v>
      </c>
      <c r="BI176" s="56">
        <f t="shared" ca="1" si="130"/>
        <v>-9.109311740890802E-3</v>
      </c>
      <c r="BJ176" s="55">
        <f t="shared" ca="1" si="139"/>
        <v>5325.613926018028</v>
      </c>
      <c r="BK176" s="76">
        <f t="shared" ca="1" si="131"/>
        <v>0</v>
      </c>
      <c r="BL176" s="55">
        <f ca="1">BJ176-MAX(BJ176:$BJ$258)</f>
        <v>-160.08703761268134</v>
      </c>
      <c r="BM176" s="56">
        <f ca="1">(BJ176-MAX(BJ176:$BJ$258))/MAX(BJ176:$BJ$258)</f>
        <v>-2.9182603768238908E-2</v>
      </c>
      <c r="BN176" s="17"/>
      <c r="BO176" s="55">
        <f t="shared" ca="1" si="132"/>
        <v>-1.082563510392609</v>
      </c>
      <c r="BQ176" s="58">
        <f t="shared" ca="1" si="133"/>
        <v>0</v>
      </c>
      <c r="BR176" s="58">
        <f t="shared" ca="1" si="134"/>
        <v>0</v>
      </c>
      <c r="BS176" s="58">
        <f t="shared" ca="1" si="140"/>
        <v>0</v>
      </c>
      <c r="BT176" s="58">
        <f t="shared" ca="1" si="120"/>
        <v>35</v>
      </c>
      <c r="BV176" s="56">
        <f t="shared" ca="1" si="135"/>
        <v>0</v>
      </c>
      <c r="BW176" s="76">
        <f t="shared" ca="1" si="136"/>
        <v>0</v>
      </c>
      <c r="BX176" s="55">
        <f t="shared" ca="1" si="141"/>
        <v>0</v>
      </c>
      <c r="BY176" s="56">
        <f t="shared" ca="1" si="137"/>
        <v>0</v>
      </c>
      <c r="BZ176" s="55">
        <f t="shared" ca="1" si="142"/>
        <v>5219.9253963319834</v>
      </c>
      <c r="CA176" s="76">
        <f t="shared" ca="1" si="96"/>
        <v>0</v>
      </c>
      <c r="CB176" s="55">
        <f ca="1">BZ176-MAX($BZ176:BZ$258)</f>
        <v>-77.712154180914695</v>
      </c>
      <c r="CC176" s="56">
        <f ca="1">(BZ176-MAX($BZ176:BZ$258))/MAX($BZ176:BZ$258)</f>
        <v>-1.4669209329617291E-2</v>
      </c>
    </row>
    <row r="177" spans="1:81" s="58" customFormat="1" x14ac:dyDescent="0.25">
      <c r="A177" s="54">
        <v>44362</v>
      </c>
      <c r="B177" s="55">
        <v>13.88</v>
      </c>
      <c r="C177" s="55">
        <v>13.88</v>
      </c>
      <c r="D177" s="55">
        <v>13.752000000000001</v>
      </c>
      <c r="E177" s="55">
        <v>13.832000000000001</v>
      </c>
      <c r="F177" s="56">
        <f t="shared" si="97"/>
        <v>-4.6056419113413849E-3</v>
      </c>
      <c r="G177" s="57"/>
      <c r="H177" s="56"/>
      <c r="I177" s="17"/>
      <c r="J177" s="55">
        <f ca="1">AVERAGE(E177:OFFSET(E177,$J$3-1,0))</f>
        <v>13.846</v>
      </c>
      <c r="K177" s="55">
        <f ca="1">AVERAGE(E177:OFFSET(E177,$K$3-1,0))</f>
        <v>13.711133333333335</v>
      </c>
      <c r="M177" s="58">
        <f t="shared" ca="1" si="98"/>
        <v>0</v>
      </c>
      <c r="N177" s="58">
        <f t="shared" ca="1" si="99"/>
        <v>0</v>
      </c>
      <c r="O177" s="58">
        <f t="shared" ca="1" si="100"/>
        <v>1</v>
      </c>
      <c r="P177" s="58">
        <f t="shared" ca="1" si="101"/>
        <v>32</v>
      </c>
      <c r="R177" s="56">
        <f t="shared" ca="1" si="102"/>
        <v>0</v>
      </c>
      <c r="S177" s="55">
        <f t="shared" ca="1" si="103"/>
        <v>0</v>
      </c>
      <c r="T177" s="55">
        <f t="shared" ca="1" si="104"/>
        <v>377.70055899682734</v>
      </c>
      <c r="U177" s="56">
        <f t="shared" ca="1" si="105"/>
        <v>-4.6056419113413849E-3</v>
      </c>
      <c r="V177" s="55">
        <f t="shared" ca="1" si="121"/>
        <v>5224.3541320441163</v>
      </c>
      <c r="W177" s="55">
        <f t="shared" ca="1" si="106"/>
        <v>0</v>
      </c>
      <c r="X177" s="55">
        <f ca="1">V177-MAX(V177:$V$258)</f>
        <v>-108.02235987309086</v>
      </c>
      <c r="Y177" s="56">
        <f ca="1">(V177-MAX(V177:$V$258))/MAX(V177:$V$258)</f>
        <v>-2.0257826887660816E-2</v>
      </c>
      <c r="Z177" s="56"/>
      <c r="AA177" s="17"/>
      <c r="AB177" s="55">
        <f ca="1">E177*(2/($AB$3+1))+IF(AB178=0,AVERAGE(E178:OFFSET(E178,$AB$3-1,0))*(1-(2/($AB$3+1))),AB178*(1-(2/($AB$3+1))))</f>
        <v>13.870279037981861</v>
      </c>
      <c r="AC177" s="59">
        <f ca="1">E177*(2/($AC$3+1))+IF(AC178=0,AVERAGE(E178:OFFSET(E178,$AC$3-1,0))*(1-(2/($AC$3+1))),AC178*(1-(2/($AC$3+1))))</f>
        <v>13.666322233239093</v>
      </c>
      <c r="AE177" s="58">
        <f t="shared" ca="1" si="122"/>
        <v>0</v>
      </c>
      <c r="AF177" s="58">
        <f t="shared" ca="1" si="107"/>
        <v>0</v>
      </c>
      <c r="AG177" s="58">
        <f t="shared" ca="1" si="108"/>
        <v>1</v>
      </c>
      <c r="AH177" s="58">
        <f t="shared" ca="1" si="109"/>
        <v>34</v>
      </c>
      <c r="AJ177" s="56">
        <f t="shared" ca="1" si="110"/>
        <v>0</v>
      </c>
      <c r="AK177" s="55">
        <f t="shared" ca="1" si="111"/>
        <v>0</v>
      </c>
      <c r="AL177" s="55">
        <f t="shared" ca="1" si="112"/>
        <v>388.56077090456944</v>
      </c>
      <c r="AM177" s="56">
        <f t="shared" ca="1" si="113"/>
        <v>-4.6056419113413849E-3</v>
      </c>
      <c r="AN177" s="55">
        <f t="shared" ca="1" si="114"/>
        <v>5374.572583152004</v>
      </c>
      <c r="AO177" s="55">
        <f t="shared" ca="1" si="115"/>
        <v>0</v>
      </c>
      <c r="AP177" s="55">
        <f ca="1">AN177-MAX(AN177:$AN$258)</f>
        <v>-111.12838047870537</v>
      </c>
      <c r="AQ177" s="56">
        <f ca="1">(AN177-MAX(AN177:$AN$258))/MAX(AN177:$AN$258)</f>
        <v>-2.0257826887660878E-2</v>
      </c>
      <c r="AS177" s="55">
        <f t="shared" si="123"/>
        <v>-6.4000000000000057E-2</v>
      </c>
      <c r="AT177" s="55">
        <f t="shared" si="124"/>
        <v>0</v>
      </c>
      <c r="AU177" s="55">
        <f t="shared" si="125"/>
        <v>6.4000000000000057E-2</v>
      </c>
      <c r="AV177" s="55">
        <f ca="1">IF(AV178=0,AVERAGE(AT177:OFFSET(AT177,$AY$3-1,0)),(AV178*($AY$3-1)+AT177)/$AY$3)</f>
        <v>5.6906685900064383E-2</v>
      </c>
      <c r="AW177" s="55">
        <f ca="1">IF(AW178=0,AVERAGE(AU177:OFFSET(AU177,$AY$3-1,0)),(AW178*($AY$3-1)+AU177)/$AY$3)</f>
        <v>4.7309481479698469E-2</v>
      </c>
      <c r="AX177" s="55">
        <f t="shared" ca="1" si="126"/>
        <v>1.2028600635685318</v>
      </c>
      <c r="AY177" s="55">
        <f t="shared" ca="1" si="127"/>
        <v>54.604470046088814</v>
      </c>
      <c r="BA177" s="58">
        <f t="shared" ca="1" si="128"/>
        <v>0</v>
      </c>
      <c r="BB177" s="58">
        <f t="shared" ca="1" si="129"/>
        <v>0</v>
      </c>
      <c r="BC177" s="58">
        <f t="shared" ca="1" si="138"/>
        <v>1</v>
      </c>
      <c r="BD177" s="58">
        <f t="shared" ca="1" si="116"/>
        <v>34</v>
      </c>
      <c r="BF177" s="56">
        <f t="shared" ca="1" si="117"/>
        <v>0</v>
      </c>
      <c r="BG177" s="75">
        <f t="shared" ca="1" si="118"/>
        <v>0</v>
      </c>
      <c r="BH177" s="55">
        <f t="shared" ca="1" si="119"/>
        <v>388.56077090456944</v>
      </c>
      <c r="BI177" s="56">
        <f t="shared" ca="1" si="130"/>
        <v>-4.6056419113413849E-3</v>
      </c>
      <c r="BJ177" s="55">
        <f t="shared" ca="1" si="139"/>
        <v>5374.572583152004</v>
      </c>
      <c r="BK177" s="76">
        <f t="shared" ca="1" si="131"/>
        <v>0</v>
      </c>
      <c r="BL177" s="55">
        <f ca="1">BJ177-MAX(BJ177:$BJ$258)</f>
        <v>-111.12838047870537</v>
      </c>
      <c r="BM177" s="56">
        <f ca="1">(BJ177-MAX(BJ177:$BJ$258))/MAX(BJ177:$BJ$258)</f>
        <v>-2.0257826887660878E-2</v>
      </c>
      <c r="BN177" s="17"/>
      <c r="BO177" s="55">
        <f t="shared" ca="1" si="132"/>
        <v>-0.98783106657122088</v>
      </c>
      <c r="BQ177" s="58">
        <f t="shared" ca="1" si="133"/>
        <v>0</v>
      </c>
      <c r="BR177" s="58">
        <f t="shared" ca="1" si="134"/>
        <v>0</v>
      </c>
      <c r="BS177" s="58">
        <f t="shared" ca="1" si="140"/>
        <v>0</v>
      </c>
      <c r="BT177" s="58">
        <f t="shared" ca="1" si="120"/>
        <v>34</v>
      </c>
      <c r="BV177" s="56">
        <f t="shared" ca="1" si="135"/>
        <v>0</v>
      </c>
      <c r="BW177" s="76">
        <f t="shared" ca="1" si="136"/>
        <v>0</v>
      </c>
      <c r="BX177" s="55">
        <f t="shared" ca="1" si="141"/>
        <v>0</v>
      </c>
      <c r="BY177" s="56">
        <f t="shared" ca="1" si="137"/>
        <v>0</v>
      </c>
      <c r="BZ177" s="55">
        <f t="shared" ca="1" si="142"/>
        <v>5219.9253963319834</v>
      </c>
      <c r="CA177" s="76">
        <f t="shared" ca="1" si="96"/>
        <v>0</v>
      </c>
      <c r="CB177" s="55">
        <f ca="1">BZ177-MAX($BZ177:BZ$258)</f>
        <v>-77.712154180914695</v>
      </c>
      <c r="CC177" s="56">
        <f ca="1">(BZ177-MAX($BZ177:BZ$258))/MAX($BZ177:BZ$258)</f>
        <v>-1.4669209329617291E-2</v>
      </c>
    </row>
    <row r="178" spans="1:81" s="58" customFormat="1" x14ac:dyDescent="0.25">
      <c r="A178" s="54">
        <v>44361</v>
      </c>
      <c r="B178" s="55">
        <v>13.922000000000001</v>
      </c>
      <c r="C178" s="55">
        <v>13.93</v>
      </c>
      <c r="D178" s="55">
        <v>13.832000000000001</v>
      </c>
      <c r="E178" s="55">
        <v>13.896000000000001</v>
      </c>
      <c r="F178" s="56">
        <f t="shared" si="97"/>
        <v>3.6111512350138764E-3</v>
      </c>
      <c r="G178" s="57"/>
      <c r="H178" s="56"/>
      <c r="I178" s="17"/>
      <c r="J178" s="55">
        <f ca="1">AVERAGE(E178:OFFSET(E178,$J$3-1,0))</f>
        <v>13.868399999999999</v>
      </c>
      <c r="K178" s="55">
        <f ca="1">AVERAGE(E178:OFFSET(E178,$K$3-1,0))</f>
        <v>13.68946666666667</v>
      </c>
      <c r="M178" s="58">
        <f t="shared" ca="1" si="98"/>
        <v>0</v>
      </c>
      <c r="N178" s="58">
        <f t="shared" ca="1" si="99"/>
        <v>0</v>
      </c>
      <c r="O178" s="58">
        <f t="shared" ca="1" si="100"/>
        <v>1</v>
      </c>
      <c r="P178" s="58">
        <f t="shared" ca="1" si="101"/>
        <v>31</v>
      </c>
      <c r="R178" s="56">
        <f t="shared" ca="1" si="102"/>
        <v>0</v>
      </c>
      <c r="S178" s="55">
        <f t="shared" ca="1" si="103"/>
        <v>0</v>
      </c>
      <c r="T178" s="55">
        <f t="shared" ca="1" si="104"/>
        <v>377.70055899682734</v>
      </c>
      <c r="U178" s="56">
        <f t="shared" ca="1" si="105"/>
        <v>3.6111512350138764E-3</v>
      </c>
      <c r="V178" s="55">
        <f t="shared" ca="1" si="121"/>
        <v>5248.5269678199129</v>
      </c>
      <c r="W178" s="55">
        <f t="shared" ca="1" si="106"/>
        <v>0</v>
      </c>
      <c r="X178" s="55">
        <f ca="1">V178-MAX(V178:$V$258)</f>
        <v>-83.849524097294307</v>
      </c>
      <c r="Y178" s="56">
        <f ca="1">(V178-MAX(V178:$V$258))/MAX(V178:$V$258)</f>
        <v>-1.5724606884827626E-2</v>
      </c>
      <c r="Z178" s="56"/>
      <c r="AA178" s="17"/>
      <c r="AB178" s="55">
        <f ca="1">E178*(2/($AB$3+1))+IF(AB179=0,AVERAGE(E179:OFFSET(E179,$AB$3-1,0))*(1-(2/($AB$3+1))),AB179*(1-(2/($AB$3+1))))</f>
        <v>13.889418556972789</v>
      </c>
      <c r="AC178" s="59">
        <f ca="1">E178*(2/($AC$3+1))+IF(AC179=0,AVERAGE(E179:OFFSET(E179,$AC$3-1,0))*(1-(2/($AC$3+1))),AC179*(1-(2/($AC$3+1))))</f>
        <v>13.65489618035903</v>
      </c>
      <c r="AE178" s="58">
        <f t="shared" ca="1" si="122"/>
        <v>0</v>
      </c>
      <c r="AF178" s="58">
        <f t="shared" ca="1" si="107"/>
        <v>0</v>
      </c>
      <c r="AG178" s="58">
        <f t="shared" ca="1" si="108"/>
        <v>1</v>
      </c>
      <c r="AH178" s="58">
        <f t="shared" ca="1" si="109"/>
        <v>33</v>
      </c>
      <c r="AJ178" s="56">
        <f t="shared" ca="1" si="110"/>
        <v>0</v>
      </c>
      <c r="AK178" s="55">
        <f t="shared" ca="1" si="111"/>
        <v>0</v>
      </c>
      <c r="AL178" s="55">
        <f t="shared" ca="1" si="112"/>
        <v>388.56077090456944</v>
      </c>
      <c r="AM178" s="56">
        <f t="shared" ca="1" si="113"/>
        <v>3.6111512350138764E-3</v>
      </c>
      <c r="AN178" s="55">
        <f t="shared" ca="1" si="114"/>
        <v>5399.4404724898968</v>
      </c>
      <c r="AO178" s="55">
        <f t="shared" ca="1" si="115"/>
        <v>0</v>
      </c>
      <c r="AP178" s="55">
        <f ca="1">AN178-MAX(AN178:$AN$258)</f>
        <v>-86.260491140812519</v>
      </c>
      <c r="AQ178" s="56">
        <f ca="1">(AN178-MAX(AN178:$AN$258))/MAX(AN178:$AN$258)</f>
        <v>-1.572460688482754E-2</v>
      </c>
      <c r="AS178" s="55">
        <f t="shared" si="123"/>
        <v>5.0000000000000711E-2</v>
      </c>
      <c r="AT178" s="55">
        <f t="shared" si="124"/>
        <v>5.0000000000000711E-2</v>
      </c>
      <c r="AU178" s="55">
        <f t="shared" si="125"/>
        <v>0</v>
      </c>
      <c r="AV178" s="55">
        <f ca="1">IF(AV179=0,AVERAGE(AT178:OFFSET(AT178,$AY$3-1,0)),(AV179*($AY$3-1)+AT178)/$AY$3)</f>
        <v>6.1284123276992411E-2</v>
      </c>
      <c r="AW178" s="55">
        <f ca="1">IF(AW179=0,AVERAGE(AU178:OFFSET(AU178,$AY$3-1,0)),(AW179*($AY$3-1)+AU178)/$AY$3)</f>
        <v>4.6025595439675264E-2</v>
      </c>
      <c r="AX178" s="55">
        <f t="shared" ca="1" si="126"/>
        <v>1.3315226601971106</v>
      </c>
      <c r="AY178" s="55">
        <f t="shared" ca="1" si="127"/>
        <v>57.109574053401722</v>
      </c>
      <c r="BA178" s="58">
        <f t="shared" ca="1" si="128"/>
        <v>0</v>
      </c>
      <c r="BB178" s="58">
        <f t="shared" ca="1" si="129"/>
        <v>0</v>
      </c>
      <c r="BC178" s="58">
        <f t="shared" ca="1" si="138"/>
        <v>1</v>
      </c>
      <c r="BD178" s="58">
        <f t="shared" ca="1" si="116"/>
        <v>33</v>
      </c>
      <c r="BF178" s="56">
        <f t="shared" ca="1" si="117"/>
        <v>0</v>
      </c>
      <c r="BG178" s="75">
        <f t="shared" ca="1" si="118"/>
        <v>0</v>
      </c>
      <c r="BH178" s="55">
        <f t="shared" ca="1" si="119"/>
        <v>388.56077090456944</v>
      </c>
      <c r="BI178" s="56">
        <f t="shared" ca="1" si="130"/>
        <v>3.6111512350138764E-3</v>
      </c>
      <c r="BJ178" s="55">
        <f t="shared" ca="1" si="139"/>
        <v>5399.4404724898968</v>
      </c>
      <c r="BK178" s="76">
        <f t="shared" ca="1" si="131"/>
        <v>0</v>
      </c>
      <c r="BL178" s="55">
        <f ca="1">BJ178-MAX(BJ178:$BJ$258)</f>
        <v>-86.260491140812519</v>
      </c>
      <c r="BM178" s="56">
        <f ca="1">(BJ178-MAX(BJ178:$BJ$258))/MAX(BJ178:$BJ$258)</f>
        <v>-1.572460688482754E-2</v>
      </c>
      <c r="BN178" s="17"/>
      <c r="BO178" s="55">
        <f t="shared" ca="1" si="132"/>
        <v>0.12970168612191912</v>
      </c>
      <c r="BQ178" s="58">
        <f t="shared" ca="1" si="133"/>
        <v>0</v>
      </c>
      <c r="BR178" s="58">
        <f t="shared" ca="1" si="134"/>
        <v>0</v>
      </c>
      <c r="BS178" s="58">
        <f t="shared" ca="1" si="140"/>
        <v>0</v>
      </c>
      <c r="BT178" s="58">
        <f t="shared" ca="1" si="120"/>
        <v>33</v>
      </c>
      <c r="BV178" s="56">
        <f t="shared" ca="1" si="135"/>
        <v>0</v>
      </c>
      <c r="BW178" s="76">
        <f t="shared" ca="1" si="136"/>
        <v>0</v>
      </c>
      <c r="BX178" s="55">
        <f t="shared" ca="1" si="141"/>
        <v>0</v>
      </c>
      <c r="BY178" s="56">
        <f t="shared" ca="1" si="137"/>
        <v>0</v>
      </c>
      <c r="BZ178" s="55">
        <f t="shared" ca="1" si="142"/>
        <v>5219.9253963319834</v>
      </c>
      <c r="CA178" s="76">
        <f t="shared" ca="1" si="96"/>
        <v>0</v>
      </c>
      <c r="CB178" s="55">
        <f ca="1">BZ178-MAX($BZ178:BZ$258)</f>
        <v>-77.712154180914695</v>
      </c>
      <c r="CC178" s="56">
        <f ca="1">(BZ178-MAX($BZ178:BZ$258))/MAX($BZ178:BZ$258)</f>
        <v>-1.4669209329617291E-2</v>
      </c>
    </row>
    <row r="179" spans="1:81" s="58" customFormat="1" x14ac:dyDescent="0.25">
      <c r="A179" s="54">
        <v>44358</v>
      </c>
      <c r="B179" s="55">
        <v>13.768000000000001</v>
      </c>
      <c r="C179" s="55">
        <v>13.846</v>
      </c>
      <c r="D179" s="55">
        <v>13.74</v>
      </c>
      <c r="E179" s="55">
        <v>13.846</v>
      </c>
      <c r="F179" s="56">
        <f t="shared" si="97"/>
        <v>-4.3315044758884813E-4</v>
      </c>
      <c r="G179" s="57"/>
      <c r="H179" s="56"/>
      <c r="I179" s="17"/>
      <c r="J179" s="55">
        <f ca="1">AVERAGE(E179:OFFSET(E179,$J$3-1,0))</f>
        <v>13.905600000000002</v>
      </c>
      <c r="K179" s="55">
        <f ca="1">AVERAGE(E179:OFFSET(E179,$K$3-1,0))</f>
        <v>13.665666666666668</v>
      </c>
      <c r="M179" s="58">
        <f t="shared" ca="1" si="98"/>
        <v>0</v>
      </c>
      <c r="N179" s="58">
        <f t="shared" ca="1" si="99"/>
        <v>0</v>
      </c>
      <c r="O179" s="58">
        <f t="shared" ca="1" si="100"/>
        <v>1</v>
      </c>
      <c r="P179" s="58">
        <f t="shared" ca="1" si="101"/>
        <v>30</v>
      </c>
      <c r="R179" s="56">
        <f t="shared" ca="1" si="102"/>
        <v>0</v>
      </c>
      <c r="S179" s="55">
        <f t="shared" ca="1" si="103"/>
        <v>0</v>
      </c>
      <c r="T179" s="55">
        <f t="shared" ca="1" si="104"/>
        <v>377.70055899682734</v>
      </c>
      <c r="U179" s="56">
        <f t="shared" ca="1" si="105"/>
        <v>-4.3315044758884813E-4</v>
      </c>
      <c r="V179" s="55">
        <f t="shared" ca="1" si="121"/>
        <v>5229.6419398700709</v>
      </c>
      <c r="W179" s="55">
        <f t="shared" ca="1" si="106"/>
        <v>0</v>
      </c>
      <c r="X179" s="55">
        <f ca="1">V179-MAX(V179:$V$258)</f>
        <v>-102.73455204713628</v>
      </c>
      <c r="Y179" s="56">
        <f ca="1">(V179-MAX(V179:$V$258))/MAX(V179:$V$258)</f>
        <v>-1.9266185012041227E-2</v>
      </c>
      <c r="Z179" s="56"/>
      <c r="AA179" s="17"/>
      <c r="AB179" s="55">
        <f ca="1">E179*(2/($AB$3+1))+IF(AB180=0,AVERAGE(E180:OFFSET(E180,$AB$3-1,0))*(1-(2/($AB$3+1))),AB180*(1-(2/($AB$3+1))))</f>
        <v>13.886127835459181</v>
      </c>
      <c r="AC179" s="59">
        <f ca="1">E179*(2/($AC$3+1))+IF(AC180=0,AVERAGE(E180:OFFSET(E180,$AC$3-1,0))*(1-(2/($AC$3+1))),AC180*(1-(2/($AC$3+1))))</f>
        <v>13.638268330728616</v>
      </c>
      <c r="AE179" s="58">
        <f t="shared" ca="1" si="122"/>
        <v>0</v>
      </c>
      <c r="AF179" s="58">
        <f t="shared" ca="1" si="107"/>
        <v>0</v>
      </c>
      <c r="AG179" s="58">
        <f t="shared" ca="1" si="108"/>
        <v>1</v>
      </c>
      <c r="AH179" s="58">
        <f t="shared" ca="1" si="109"/>
        <v>32</v>
      </c>
      <c r="AJ179" s="56">
        <f t="shared" ca="1" si="110"/>
        <v>0</v>
      </c>
      <c r="AK179" s="55">
        <f t="shared" ca="1" si="111"/>
        <v>0</v>
      </c>
      <c r="AL179" s="55">
        <f t="shared" ca="1" si="112"/>
        <v>388.56077090456944</v>
      </c>
      <c r="AM179" s="56">
        <f t="shared" ca="1" si="113"/>
        <v>-4.3315044758884813E-4</v>
      </c>
      <c r="AN179" s="55">
        <f t="shared" ca="1" si="114"/>
        <v>5380.0124339446675</v>
      </c>
      <c r="AO179" s="55">
        <f t="shared" ca="1" si="115"/>
        <v>0</v>
      </c>
      <c r="AP179" s="55">
        <f ca="1">AN179-MAX(AN179:$AN$258)</f>
        <v>-105.68852968604187</v>
      </c>
      <c r="AQ179" s="56">
        <f ca="1">(AN179-MAX(AN179:$AN$258))/MAX(AN179:$AN$258)</f>
        <v>-1.9266185012041189E-2</v>
      </c>
      <c r="AS179" s="55">
        <f t="shared" si="123"/>
        <v>-6.0000000000002274E-3</v>
      </c>
      <c r="AT179" s="55">
        <f t="shared" si="124"/>
        <v>0</v>
      </c>
      <c r="AU179" s="55">
        <f t="shared" si="125"/>
        <v>6.0000000000002274E-3</v>
      </c>
      <c r="AV179" s="55">
        <f ca="1">IF(AV180=0,AVERAGE(AT179:OFFSET(AT179,$AY$3-1,0)),(AV180*($AY$3-1)+AT179)/$AY$3)</f>
        <v>6.2152132759837928E-2</v>
      </c>
      <c r="AW179" s="55">
        <f ca="1">IF(AW180=0,AVERAGE(AU179:OFFSET(AU179,$AY$3-1,0)),(AW180*($AY$3-1)+AU179)/$AY$3)</f>
        <v>4.9566025858111824E-2</v>
      </c>
      <c r="AX179" s="55">
        <f t="shared" ca="1" si="126"/>
        <v>1.25392608513249</v>
      </c>
      <c r="AY179" s="55">
        <f t="shared" ca="1" si="127"/>
        <v>55.632972767107489</v>
      </c>
      <c r="BA179" s="58">
        <f t="shared" ca="1" si="128"/>
        <v>0</v>
      </c>
      <c r="BB179" s="58">
        <f t="shared" ca="1" si="129"/>
        <v>0</v>
      </c>
      <c r="BC179" s="58">
        <f t="shared" ca="1" si="138"/>
        <v>1</v>
      </c>
      <c r="BD179" s="58">
        <f t="shared" ca="1" si="116"/>
        <v>32</v>
      </c>
      <c r="BF179" s="56">
        <f t="shared" ca="1" si="117"/>
        <v>0</v>
      </c>
      <c r="BG179" s="75">
        <f t="shared" ca="1" si="118"/>
        <v>0</v>
      </c>
      <c r="BH179" s="55">
        <f t="shared" ca="1" si="119"/>
        <v>388.56077090456944</v>
      </c>
      <c r="BI179" s="56">
        <f t="shared" ca="1" si="130"/>
        <v>-4.3315044758884813E-4</v>
      </c>
      <c r="BJ179" s="55">
        <f t="shared" ca="1" si="139"/>
        <v>5380.0124339446675</v>
      </c>
      <c r="BK179" s="76">
        <f t="shared" ca="1" si="131"/>
        <v>0</v>
      </c>
      <c r="BL179" s="55">
        <f ca="1">BJ179-MAX(BJ179:$BJ$258)</f>
        <v>-105.68852968604187</v>
      </c>
      <c r="BM179" s="56">
        <f ca="1">(BJ179-MAX(BJ179:$BJ$258))/MAX(BJ179:$BJ$258)</f>
        <v>-1.9266185012041189E-2</v>
      </c>
      <c r="BN179" s="17"/>
      <c r="BO179" s="55">
        <f t="shared" ca="1" si="132"/>
        <v>1.6443987667009274</v>
      </c>
      <c r="BQ179" s="58">
        <f t="shared" ca="1" si="133"/>
        <v>0</v>
      </c>
      <c r="BR179" s="58">
        <f t="shared" ca="1" si="134"/>
        <v>0</v>
      </c>
      <c r="BS179" s="58">
        <f t="shared" ca="1" si="140"/>
        <v>0</v>
      </c>
      <c r="BT179" s="58">
        <f t="shared" ca="1" si="120"/>
        <v>32</v>
      </c>
      <c r="BV179" s="56">
        <f t="shared" ca="1" si="135"/>
        <v>0</v>
      </c>
      <c r="BW179" s="76">
        <f t="shared" ca="1" si="136"/>
        <v>0</v>
      </c>
      <c r="BX179" s="55">
        <f t="shared" ca="1" si="141"/>
        <v>0</v>
      </c>
      <c r="BY179" s="56">
        <f t="shared" ca="1" si="137"/>
        <v>0</v>
      </c>
      <c r="BZ179" s="55">
        <f t="shared" ca="1" si="142"/>
        <v>5219.9253963319834</v>
      </c>
      <c r="CA179" s="76">
        <f t="shared" ca="1" si="96"/>
        <v>0</v>
      </c>
      <c r="CB179" s="55">
        <f ca="1">BZ179-MAX($BZ179:BZ$258)</f>
        <v>-77.712154180914695</v>
      </c>
      <c r="CC179" s="56">
        <f ca="1">(BZ179-MAX($BZ179:BZ$258))/MAX($BZ179:BZ$258)</f>
        <v>-1.4669209329617291E-2</v>
      </c>
    </row>
    <row r="180" spans="1:81" s="58" customFormat="1" x14ac:dyDescent="0.25">
      <c r="A180" s="54">
        <v>44357</v>
      </c>
      <c r="B180" s="55">
        <v>13.79</v>
      </c>
      <c r="C180" s="55">
        <v>14</v>
      </c>
      <c r="D180" s="55">
        <v>13.746</v>
      </c>
      <c r="E180" s="55">
        <v>13.852</v>
      </c>
      <c r="F180" s="56">
        <f t="shared" si="97"/>
        <v>3.4772529701536659E-3</v>
      </c>
      <c r="G180" s="57"/>
      <c r="H180" s="56"/>
      <c r="I180" s="17"/>
      <c r="J180" s="55">
        <f ca="1">AVERAGE(E180:OFFSET(E180,$J$3-1,0))</f>
        <v>13.9328</v>
      </c>
      <c r="K180" s="55">
        <f ca="1">AVERAGE(E180:OFFSET(E180,$K$3-1,0))</f>
        <v>13.6454</v>
      </c>
      <c r="M180" s="58">
        <f t="shared" ca="1" si="98"/>
        <v>0</v>
      </c>
      <c r="N180" s="58">
        <f t="shared" ca="1" si="99"/>
        <v>0</v>
      </c>
      <c r="O180" s="58">
        <f t="shared" ca="1" si="100"/>
        <v>1</v>
      </c>
      <c r="P180" s="58">
        <f ca="1">IF(M180=1,0,P181+1)</f>
        <v>29</v>
      </c>
      <c r="R180" s="56">
        <f t="shared" ca="1" si="102"/>
        <v>0</v>
      </c>
      <c r="S180" s="55">
        <f t="shared" ca="1" si="103"/>
        <v>0</v>
      </c>
      <c r="T180" s="55">
        <f t="shared" ca="1" si="104"/>
        <v>377.70055899682734</v>
      </c>
      <c r="U180" s="56">
        <f t="shared" ca="1" si="105"/>
        <v>3.4772529701536659E-3</v>
      </c>
      <c r="V180" s="55">
        <f t="shared" ca="1" si="121"/>
        <v>5231.9081432240519</v>
      </c>
      <c r="W180" s="55">
        <f t="shared" ca="1" si="106"/>
        <v>0</v>
      </c>
      <c r="X180" s="55">
        <f ca="1">V180-MAX(V180:$V$258)</f>
        <v>-100.46834869315535</v>
      </c>
      <c r="Y180" s="56">
        <f ca="1">(V180-MAX(V180:$V$258))/MAX(V180:$V$258)</f>
        <v>-1.8841195636775616E-2</v>
      </c>
      <c r="Z180" s="56"/>
      <c r="AA180" s="17"/>
      <c r="AB180" s="55">
        <f ca="1">E180*(2/($AB$3+1))+IF(AB181=0,AVERAGE(E181:OFFSET(E181,$AB$3-1,0))*(1-(2/($AB$3+1))),AB181*(1-(2/($AB$3+1))))</f>
        <v>13.906191753188772</v>
      </c>
      <c r="AC180" s="59">
        <f ca="1">E180*(2/($AC$3+1))+IF(AC181=0,AVERAGE(E181:OFFSET(E181,$AC$3-1,0))*(1-(2/($AC$3+1))),AC181*(1-(2/($AC$3+1))))</f>
        <v>13.623942008709898</v>
      </c>
      <c r="AE180" s="58">
        <f t="shared" ca="1" si="122"/>
        <v>0</v>
      </c>
      <c r="AF180" s="58">
        <f t="shared" ca="1" si="107"/>
        <v>0</v>
      </c>
      <c r="AG180" s="58">
        <f t="shared" ca="1" si="108"/>
        <v>1</v>
      </c>
      <c r="AH180" s="58">
        <f t="shared" ca="1" si="109"/>
        <v>31</v>
      </c>
      <c r="AJ180" s="56">
        <f t="shared" ca="1" si="110"/>
        <v>0</v>
      </c>
      <c r="AK180" s="55">
        <f t="shared" ca="1" si="111"/>
        <v>0</v>
      </c>
      <c r="AL180" s="55">
        <f t="shared" ca="1" si="112"/>
        <v>388.56077090456944</v>
      </c>
      <c r="AM180" s="56">
        <f t="shared" ca="1" si="113"/>
        <v>3.4772529701536659E-3</v>
      </c>
      <c r="AN180" s="55">
        <f t="shared" ca="1" si="114"/>
        <v>5382.3437985700948</v>
      </c>
      <c r="AO180" s="55">
        <f t="shared" ca="1" si="115"/>
        <v>0</v>
      </c>
      <c r="AP180" s="55">
        <f ca="1">AN180-MAX(AN180:$AN$258)</f>
        <v>-103.35716506061453</v>
      </c>
      <c r="AQ180" s="56">
        <f ca="1">(AN180-MAX(AN180:$AN$258))/MAX(AN180:$AN$258)</f>
        <v>-1.8841195636775582E-2</v>
      </c>
      <c r="AS180" s="55">
        <f t="shared" si="123"/>
        <v>4.8000000000000043E-2</v>
      </c>
      <c r="AT180" s="55">
        <f t="shared" si="124"/>
        <v>4.8000000000000043E-2</v>
      </c>
      <c r="AU180" s="55">
        <f t="shared" si="125"/>
        <v>0</v>
      </c>
      <c r="AV180" s="55">
        <f ca="1">IF(AV181=0,AVERAGE(AT180:OFFSET(AT180,$AY$3-1,0)),(AV181*($AY$3-1)+AT180)/$AY$3)</f>
        <v>6.6933066049056231E-2</v>
      </c>
      <c r="AW180" s="55">
        <f ca="1">IF(AW181=0,AVERAGE(AU180:OFFSET(AU180,$AY$3-1,0)),(AW181*($AY$3-1)+AU180)/$AY$3)</f>
        <v>5.2917258616428098E-2</v>
      </c>
      <c r="AX180" s="55">
        <f t="shared" ca="1" si="126"/>
        <v>1.2648626893963275</v>
      </c>
      <c r="AY180" s="55">
        <f t="shared" ca="1" si="127"/>
        <v>55.847212959893021</v>
      </c>
      <c r="BA180" s="58">
        <f t="shared" ca="1" si="128"/>
        <v>0</v>
      </c>
      <c r="BB180" s="58">
        <f t="shared" ca="1" si="129"/>
        <v>0</v>
      </c>
      <c r="BC180" s="58">
        <f t="shared" ca="1" si="138"/>
        <v>1</v>
      </c>
      <c r="BD180" s="58">
        <f t="shared" ca="1" si="116"/>
        <v>31</v>
      </c>
      <c r="BF180" s="56">
        <f t="shared" ca="1" si="117"/>
        <v>0</v>
      </c>
      <c r="BG180" s="75">
        <f t="shared" ca="1" si="118"/>
        <v>0</v>
      </c>
      <c r="BH180" s="55">
        <f t="shared" ca="1" si="119"/>
        <v>388.56077090456944</v>
      </c>
      <c r="BI180" s="56">
        <f t="shared" ca="1" si="130"/>
        <v>3.4772529701536659E-3</v>
      </c>
      <c r="BJ180" s="55">
        <f t="shared" ca="1" si="139"/>
        <v>5382.3437985700948</v>
      </c>
      <c r="BK180" s="76">
        <f t="shared" ca="1" si="131"/>
        <v>0</v>
      </c>
      <c r="BL180" s="55">
        <f ca="1">BJ180-MAX(BJ180:$BJ$258)</f>
        <v>-103.35716506061453</v>
      </c>
      <c r="BM180" s="56">
        <f ca="1">(BJ180-MAX(BJ180:$BJ$258))/MAX(BJ180:$BJ$258)</f>
        <v>-1.8841195636775582E-2</v>
      </c>
      <c r="BN180" s="17"/>
      <c r="BO180" s="55">
        <f t="shared" ca="1" si="132"/>
        <v>0.5370881114820758</v>
      </c>
      <c r="BQ180" s="58">
        <f t="shared" ca="1" si="133"/>
        <v>0</v>
      </c>
      <c r="BR180" s="58">
        <f t="shared" ca="1" si="134"/>
        <v>0</v>
      </c>
      <c r="BS180" s="58">
        <f t="shared" ca="1" si="140"/>
        <v>0</v>
      </c>
      <c r="BT180" s="58">
        <f t="shared" ca="1" si="120"/>
        <v>31</v>
      </c>
      <c r="BV180" s="56">
        <f t="shared" ca="1" si="135"/>
        <v>0</v>
      </c>
      <c r="BW180" s="76">
        <f t="shared" ca="1" si="136"/>
        <v>0</v>
      </c>
      <c r="BX180" s="55">
        <f t="shared" ca="1" si="141"/>
        <v>0</v>
      </c>
      <c r="BY180" s="56">
        <f t="shared" ca="1" si="137"/>
        <v>0</v>
      </c>
      <c r="BZ180" s="55">
        <f t="shared" ca="1" si="142"/>
        <v>5219.9253963319834</v>
      </c>
      <c r="CA180" s="76">
        <f t="shared" ca="1" si="96"/>
        <v>0</v>
      </c>
      <c r="CB180" s="55">
        <f ca="1">BZ180-MAX($BZ180:BZ$258)</f>
        <v>-77.712154180914695</v>
      </c>
      <c r="CC180" s="56">
        <f ca="1">(BZ180-MAX($BZ180:BZ$258))/MAX($BZ180:BZ$258)</f>
        <v>-1.4669209329617291E-2</v>
      </c>
    </row>
    <row r="181" spans="1:81" s="58" customFormat="1" x14ac:dyDescent="0.25">
      <c r="A181" s="54">
        <v>44356</v>
      </c>
      <c r="B181" s="55">
        <v>13.95</v>
      </c>
      <c r="C181" s="55">
        <v>13.956</v>
      </c>
      <c r="D181" s="55">
        <v>13.731999999999999</v>
      </c>
      <c r="E181" s="55">
        <v>13.804</v>
      </c>
      <c r="F181" s="56">
        <f t="shared" si="97"/>
        <v>-1.0040160642570295E-2</v>
      </c>
      <c r="G181" s="57"/>
      <c r="H181" s="56"/>
      <c r="I181" s="17"/>
      <c r="J181" s="55">
        <f ca="1">AVERAGE(E181:OFFSET(E181,$J$3-1,0))</f>
        <v>13.985999999999999</v>
      </c>
      <c r="K181" s="55">
        <f ca="1">AVERAGE(E181:OFFSET(E181,$K$3-1,0))</f>
        <v>13.619133333333334</v>
      </c>
      <c r="M181" s="58">
        <f t="shared" ca="1" si="98"/>
        <v>0</v>
      </c>
      <c r="N181" s="58">
        <f t="shared" ca="1" si="99"/>
        <v>0</v>
      </c>
      <c r="O181" s="58">
        <f t="shared" ca="1" si="100"/>
        <v>1</v>
      </c>
      <c r="P181" s="58">
        <f ca="1">IF(M181=1,0,P182+1)</f>
        <v>28</v>
      </c>
      <c r="R181" s="56">
        <f t="shared" ca="1" si="102"/>
        <v>0</v>
      </c>
      <c r="S181" s="55">
        <f t="shared" ca="1" si="103"/>
        <v>0</v>
      </c>
      <c r="T181" s="55">
        <f t="shared" ca="1" si="104"/>
        <v>377.70055899682734</v>
      </c>
      <c r="U181" s="56">
        <f t="shared" ca="1" si="105"/>
        <v>-1.0040160642570295E-2</v>
      </c>
      <c r="V181" s="55">
        <f t="shared" ca="1" si="121"/>
        <v>5213.7785163922035</v>
      </c>
      <c r="W181" s="55">
        <f t="shared" ca="1" si="106"/>
        <v>0</v>
      </c>
      <c r="X181" s="55">
        <f ca="1">V181-MAX(V181:$V$258)</f>
        <v>-118.59797552500368</v>
      </c>
      <c r="Y181" s="56">
        <f ca="1">(V181-MAX(V181:$V$258))/MAX(V181:$V$258)</f>
        <v>-2.224111063890068E-2</v>
      </c>
      <c r="Z181" s="56"/>
      <c r="AA181" s="17"/>
      <c r="AB181" s="55">
        <f ca="1">E181*(2/($AB$3+1))+IF(AB182=0,AVERAGE(E182:OFFSET(E182,$AB$3-1,0))*(1-(2/($AB$3+1))),AB182*(1-(2/($AB$3+1))))</f>
        <v>13.933287629783157</v>
      </c>
      <c r="AC181" s="59">
        <f ca="1">E181*(2/($AC$3+1))+IF(AC182=0,AVERAGE(E182:OFFSET(E182,$AC$3-1,0))*(1-(2/($AC$3+1))),AC182*(1-(2/($AC$3+1))))</f>
        <v>13.608213871379546</v>
      </c>
      <c r="AE181" s="58">
        <f t="shared" ca="1" si="122"/>
        <v>0</v>
      </c>
      <c r="AF181" s="58">
        <f t="shared" ca="1" si="107"/>
        <v>0</v>
      </c>
      <c r="AG181" s="58">
        <f t="shared" ca="1" si="108"/>
        <v>1</v>
      </c>
      <c r="AH181" s="58">
        <f t="shared" ca="1" si="109"/>
        <v>30</v>
      </c>
      <c r="AJ181" s="56">
        <f t="shared" ca="1" si="110"/>
        <v>0</v>
      </c>
      <c r="AK181" s="55">
        <f t="shared" ca="1" si="111"/>
        <v>0</v>
      </c>
      <c r="AL181" s="55">
        <f t="shared" ca="1" si="112"/>
        <v>388.56077090456944</v>
      </c>
      <c r="AM181" s="56">
        <f t="shared" ca="1" si="113"/>
        <v>-1.0040160642570295E-2</v>
      </c>
      <c r="AN181" s="55">
        <f t="shared" ca="1" si="114"/>
        <v>5363.6928815666752</v>
      </c>
      <c r="AO181" s="55">
        <f t="shared" ca="1" si="115"/>
        <v>0</v>
      </c>
      <c r="AP181" s="55">
        <f ca="1">AN181-MAX(AN181:$AN$258)</f>
        <v>-122.00808206403417</v>
      </c>
      <c r="AQ181" s="56">
        <f ca="1">(AN181-MAX(AN181:$AN$258))/MAX(AN181:$AN$258)</f>
        <v>-2.2241110638900587E-2</v>
      </c>
      <c r="AS181" s="55">
        <f t="shared" si="123"/>
        <v>-0.14000000000000057</v>
      </c>
      <c r="AT181" s="55">
        <f t="shared" si="124"/>
        <v>0</v>
      </c>
      <c r="AU181" s="55">
        <f t="shared" si="125"/>
        <v>0.14000000000000057</v>
      </c>
      <c r="AV181" s="55">
        <f ca="1">IF(AV182=0,AVERAGE(AT181:OFFSET(AT181,$AY$3-1,0)),(AV182*($AY$3-1)+AT181)/$AY$3)</f>
        <v>6.8389455745137481E-2</v>
      </c>
      <c r="AW181" s="55">
        <f ca="1">IF(AW182=0,AVERAGE(AU181:OFFSET(AU181,$AY$3-1,0)),(AW182*($AY$3-1)+AU181)/$AY$3)</f>
        <v>5.6987816971537951E-2</v>
      </c>
      <c r="AX181" s="55">
        <f t="shared" ca="1" si="126"/>
        <v>1.2000715131673489</v>
      </c>
      <c r="AY181" s="55">
        <f t="shared" ca="1" si="127"/>
        <v>54.546932042206997</v>
      </c>
      <c r="BA181" s="58">
        <f t="shared" ca="1" si="128"/>
        <v>0</v>
      </c>
      <c r="BB181" s="58">
        <f t="shared" ca="1" si="129"/>
        <v>0</v>
      </c>
      <c r="BC181" s="58">
        <f t="shared" ca="1" si="138"/>
        <v>1</v>
      </c>
      <c r="BD181" s="58">
        <f t="shared" ca="1" si="116"/>
        <v>30</v>
      </c>
      <c r="BF181" s="56">
        <f t="shared" ca="1" si="117"/>
        <v>0</v>
      </c>
      <c r="BG181" s="75">
        <f t="shared" ca="1" si="118"/>
        <v>0</v>
      </c>
      <c r="BH181" s="55">
        <f t="shared" ca="1" si="119"/>
        <v>388.56077090456944</v>
      </c>
      <c r="BI181" s="56">
        <f t="shared" ca="1" si="130"/>
        <v>-1.0040160642570295E-2</v>
      </c>
      <c r="BJ181" s="55">
        <f t="shared" ca="1" si="139"/>
        <v>5363.6928815666752</v>
      </c>
      <c r="BK181" s="76">
        <f t="shared" ca="1" si="131"/>
        <v>0</v>
      </c>
      <c r="BL181" s="55">
        <f ca="1">BJ181-MAX(BJ181:$BJ$258)</f>
        <v>-122.00808206403417</v>
      </c>
      <c r="BM181" s="56">
        <f ca="1">(BJ181-MAX(BJ181:$BJ$258))/MAX(BJ181:$BJ$258)</f>
        <v>-2.2241110638900587E-2</v>
      </c>
      <c r="BN181" s="17"/>
      <c r="BO181" s="55">
        <f t="shared" ca="1" si="132"/>
        <v>0.70032098044936486</v>
      </c>
      <c r="BQ181" s="58">
        <f t="shared" ca="1" si="133"/>
        <v>0</v>
      </c>
      <c r="BR181" s="58">
        <f t="shared" ca="1" si="134"/>
        <v>0</v>
      </c>
      <c r="BS181" s="58">
        <f t="shared" ca="1" si="140"/>
        <v>0</v>
      </c>
      <c r="BT181" s="58">
        <f t="shared" ca="1" si="120"/>
        <v>30</v>
      </c>
      <c r="BV181" s="56">
        <f t="shared" ca="1" si="135"/>
        <v>0</v>
      </c>
      <c r="BW181" s="76">
        <f t="shared" ca="1" si="136"/>
        <v>0</v>
      </c>
      <c r="BX181" s="55">
        <f t="shared" ca="1" si="141"/>
        <v>0</v>
      </c>
      <c r="BY181" s="56">
        <f t="shared" ca="1" si="137"/>
        <v>0</v>
      </c>
      <c r="BZ181" s="55">
        <f t="shared" ca="1" si="142"/>
        <v>5219.9253963319834</v>
      </c>
      <c r="CA181" s="76">
        <f t="shared" ca="1" si="96"/>
        <v>0</v>
      </c>
      <c r="CB181" s="55">
        <f ca="1">BZ181-MAX($BZ181:BZ$258)</f>
        <v>-77.712154180914695</v>
      </c>
      <c r="CC181" s="56">
        <f ca="1">(BZ181-MAX($BZ181:BZ$258))/MAX($BZ181:BZ$258)</f>
        <v>-1.4669209329617291E-2</v>
      </c>
    </row>
    <row r="182" spans="1:81" s="58" customFormat="1" x14ac:dyDescent="0.25">
      <c r="A182" s="54">
        <v>44355</v>
      </c>
      <c r="B182" s="55">
        <v>14.08</v>
      </c>
      <c r="C182" s="55">
        <v>14.11</v>
      </c>
      <c r="D182" s="55">
        <v>13.888</v>
      </c>
      <c r="E182" s="55">
        <v>13.944000000000001</v>
      </c>
      <c r="F182" s="56">
        <f t="shared" si="97"/>
        <v>-9.7997443544950436E-3</v>
      </c>
      <c r="G182" s="57"/>
      <c r="H182" s="56"/>
      <c r="I182" s="17"/>
      <c r="J182" s="55">
        <f ca="1">AVERAGE(E182:OFFSET(E182,$J$3-1,0))</f>
        <v>14.0388</v>
      </c>
      <c r="K182" s="55">
        <f ca="1">AVERAGE(E182:OFFSET(E182,$K$3-1,0))</f>
        <v>13.587933333333332</v>
      </c>
      <c r="M182" s="58">
        <f t="shared" ca="1" si="98"/>
        <v>0</v>
      </c>
      <c r="N182" s="58">
        <f t="shared" ca="1" si="99"/>
        <v>0</v>
      </c>
      <c r="O182" s="58">
        <f t="shared" ca="1" si="100"/>
        <v>1</v>
      </c>
      <c r="P182" s="58">
        <f t="shared" ca="1" si="101"/>
        <v>27</v>
      </c>
      <c r="R182" s="56">
        <f t="shared" ca="1" si="102"/>
        <v>0</v>
      </c>
      <c r="S182" s="55">
        <f t="shared" ca="1" si="103"/>
        <v>0</v>
      </c>
      <c r="T182" s="55">
        <f t="shared" ca="1" si="104"/>
        <v>377.70055899682734</v>
      </c>
      <c r="U182" s="56">
        <f t="shared" ca="1" si="105"/>
        <v>-9.7997443544950436E-3</v>
      </c>
      <c r="V182" s="55">
        <f t="shared" ca="1" si="121"/>
        <v>5266.6565946517594</v>
      </c>
      <c r="W182" s="55">
        <f t="shared" ca="1" si="106"/>
        <v>0</v>
      </c>
      <c r="X182" s="55">
        <f ca="1">V182-MAX(V182:$V$258)</f>
        <v>-65.719897265447798</v>
      </c>
      <c r="Y182" s="56">
        <f ca="1">(V182-MAX(V182:$V$258))/MAX(V182:$V$258)</f>
        <v>-1.2324691882702906E-2</v>
      </c>
      <c r="Z182" s="56"/>
      <c r="AA182" s="17"/>
      <c r="AB182" s="55">
        <f ca="1">E182*(2/($AB$3+1))+IF(AB183=0,AVERAGE(E183:OFFSET(E183,$AB$3-1,0))*(1-(2/($AB$3+1))),AB183*(1-(2/($AB$3+1))))</f>
        <v>13.997931444674734</v>
      </c>
      <c r="AC182" s="59">
        <f ca="1">E182*(2/($AC$3+1))+IF(AC183=0,AVERAGE(E183:OFFSET(E183,$AC$3-1,0))*(1-(2/($AC$3+1))),AC183*(1-(2/($AC$3+1))))</f>
        <v>13.594711379750548</v>
      </c>
      <c r="AE182" s="58">
        <f t="shared" ca="1" si="122"/>
        <v>0</v>
      </c>
      <c r="AF182" s="58">
        <f t="shared" ca="1" si="107"/>
        <v>0</v>
      </c>
      <c r="AG182" s="58">
        <f t="shared" ca="1" si="108"/>
        <v>1</v>
      </c>
      <c r="AH182" s="58">
        <f t="shared" ca="1" si="109"/>
        <v>29</v>
      </c>
      <c r="AJ182" s="56">
        <f t="shared" ca="1" si="110"/>
        <v>0</v>
      </c>
      <c r="AK182" s="55">
        <f t="shared" ca="1" si="111"/>
        <v>0</v>
      </c>
      <c r="AL182" s="55">
        <f t="shared" ca="1" si="112"/>
        <v>388.56077090456944</v>
      </c>
      <c r="AM182" s="56">
        <f t="shared" ca="1" si="113"/>
        <v>-9.7997443544950436E-3</v>
      </c>
      <c r="AN182" s="55">
        <f t="shared" ca="1" si="114"/>
        <v>5418.0913894933146</v>
      </c>
      <c r="AO182" s="55">
        <f t="shared" ca="1" si="115"/>
        <v>0</v>
      </c>
      <c r="AP182" s="55">
        <f ca="1">AN182-MAX(AN182:$AN$258)</f>
        <v>-67.609574137394702</v>
      </c>
      <c r="AQ182" s="56">
        <f ca="1">(AN182-MAX(AN182:$AN$258))/MAX(AN182:$AN$258)</f>
        <v>-1.2324691882702868E-2</v>
      </c>
      <c r="AS182" s="55">
        <f t="shared" si="123"/>
        <v>-0.1379999999999999</v>
      </c>
      <c r="AT182" s="55">
        <f t="shared" si="124"/>
        <v>0</v>
      </c>
      <c r="AU182" s="55">
        <f t="shared" si="125"/>
        <v>0.1379999999999999</v>
      </c>
      <c r="AV182" s="55">
        <f ca="1">IF(AV183=0,AVERAGE(AT182:OFFSET(AT182,$AY$3-1,0)),(AV183*($AY$3-1)+AT182)/$AY$3)</f>
        <v>7.3650183110148065E-2</v>
      </c>
      <c r="AW182" s="55">
        <f ca="1">IF(AW183=0,AVERAGE(AU182:OFFSET(AU182,$AY$3-1,0)),(AW183*($AY$3-1)+AU182)/$AY$3)</f>
        <v>5.0602264430886987E-2</v>
      </c>
      <c r="AX182" s="55">
        <f t="shared" ca="1" si="126"/>
        <v>1.4554720809132984</v>
      </c>
      <c r="AY182" s="55">
        <f t="shared" ca="1" si="127"/>
        <v>59.274633673372669</v>
      </c>
      <c r="BA182" s="58">
        <f t="shared" ca="1" si="128"/>
        <v>0</v>
      </c>
      <c r="BB182" s="58">
        <f t="shared" ca="1" si="129"/>
        <v>0</v>
      </c>
      <c r="BC182" s="58">
        <f t="shared" ca="1" si="138"/>
        <v>1</v>
      </c>
      <c r="BD182" s="58">
        <f t="shared" ca="1" si="116"/>
        <v>29</v>
      </c>
      <c r="BF182" s="56">
        <f t="shared" ca="1" si="117"/>
        <v>0</v>
      </c>
      <c r="BG182" s="75">
        <f t="shared" ca="1" si="118"/>
        <v>0</v>
      </c>
      <c r="BH182" s="55">
        <f t="shared" ca="1" si="119"/>
        <v>388.56077090456944</v>
      </c>
      <c r="BI182" s="56">
        <f t="shared" ca="1" si="130"/>
        <v>-9.7997443544950436E-3</v>
      </c>
      <c r="BJ182" s="55">
        <f t="shared" ca="1" si="139"/>
        <v>5418.0913894933146</v>
      </c>
      <c r="BK182" s="76">
        <f t="shared" ca="1" si="131"/>
        <v>0</v>
      </c>
      <c r="BL182" s="55">
        <f ca="1">BJ182-MAX(BJ182:$BJ$258)</f>
        <v>-67.609574137394702</v>
      </c>
      <c r="BM182" s="56">
        <f ca="1">(BJ182-MAX(BJ182:$BJ$258))/MAX(BJ182:$BJ$258)</f>
        <v>-1.2324691882702868E-2</v>
      </c>
      <c r="BN182" s="17"/>
      <c r="BO182" s="55">
        <f t="shared" ca="1" si="132"/>
        <v>2.4841981478759489</v>
      </c>
      <c r="BQ182" s="58">
        <f t="shared" ca="1" si="133"/>
        <v>0</v>
      </c>
      <c r="BR182" s="58">
        <f t="shared" ca="1" si="134"/>
        <v>0</v>
      </c>
      <c r="BS182" s="58">
        <f t="shared" ca="1" si="140"/>
        <v>0</v>
      </c>
      <c r="BT182" s="58">
        <f t="shared" ca="1" si="120"/>
        <v>29</v>
      </c>
      <c r="BV182" s="56">
        <f t="shared" ca="1" si="135"/>
        <v>0</v>
      </c>
      <c r="BW182" s="76">
        <f t="shared" ca="1" si="136"/>
        <v>0</v>
      </c>
      <c r="BX182" s="55">
        <f t="shared" ca="1" si="141"/>
        <v>0</v>
      </c>
      <c r="BY182" s="56">
        <f t="shared" ca="1" si="137"/>
        <v>0</v>
      </c>
      <c r="BZ182" s="55">
        <f t="shared" ca="1" si="142"/>
        <v>5219.9253963319834</v>
      </c>
      <c r="CA182" s="76">
        <f t="shared" ca="1" si="96"/>
        <v>0</v>
      </c>
      <c r="CB182" s="55">
        <f ca="1">BZ182-MAX($BZ182:BZ$258)</f>
        <v>-77.712154180914695</v>
      </c>
      <c r="CC182" s="56">
        <f ca="1">(BZ182-MAX($BZ182:BZ$258))/MAX($BZ182:BZ$258)</f>
        <v>-1.4669209329617291E-2</v>
      </c>
    </row>
    <row r="183" spans="1:81" s="58" customFormat="1" x14ac:dyDescent="0.25">
      <c r="A183" s="54">
        <v>44354</v>
      </c>
      <c r="B183" s="55">
        <v>13.976000000000001</v>
      </c>
      <c r="C183" s="55">
        <v>14.09</v>
      </c>
      <c r="D183" s="55">
        <v>13.965999999999999</v>
      </c>
      <c r="E183" s="55">
        <v>14.082000000000001</v>
      </c>
      <c r="F183" s="56">
        <f t="shared" si="97"/>
        <v>7.1520526391075645E-3</v>
      </c>
      <c r="G183" s="57"/>
      <c r="H183" s="56"/>
      <c r="I183" s="17"/>
      <c r="J183" s="55">
        <f ca="1">AVERAGE(E183:OFFSET(E183,$J$3-1,0))</f>
        <v>14.050800000000001</v>
      </c>
      <c r="K183" s="55">
        <f ca="1">AVERAGE(E183:OFFSET(E183,$K$3-1,0))</f>
        <v>13.544666666666668</v>
      </c>
      <c r="M183" s="58">
        <f t="shared" ca="1" si="98"/>
        <v>0</v>
      </c>
      <c r="N183" s="58">
        <f t="shared" ca="1" si="99"/>
        <v>0</v>
      </c>
      <c r="O183" s="58">
        <f t="shared" ca="1" si="100"/>
        <v>1</v>
      </c>
      <c r="P183" s="58">
        <f t="shared" ca="1" si="101"/>
        <v>26</v>
      </c>
      <c r="R183" s="56">
        <f t="shared" ca="1" si="102"/>
        <v>0</v>
      </c>
      <c r="S183" s="55">
        <f t="shared" ca="1" si="103"/>
        <v>0</v>
      </c>
      <c r="T183" s="55">
        <f t="shared" ca="1" si="104"/>
        <v>377.70055899682734</v>
      </c>
      <c r="U183" s="56">
        <f t="shared" ca="1" si="105"/>
        <v>7.1520526391075645E-3</v>
      </c>
      <c r="V183" s="55">
        <f t="shared" ca="1" si="121"/>
        <v>5318.7792717933216</v>
      </c>
      <c r="W183" s="55">
        <f t="shared" ca="1" si="106"/>
        <v>0</v>
      </c>
      <c r="X183" s="55">
        <f ca="1">V183-MAX(V183:$V$258)</f>
        <v>-13.597220123885563</v>
      </c>
      <c r="Y183" s="56">
        <f ca="1">(V183-MAX(V183:$V$258))/MAX(V183:$V$258)</f>
        <v>-2.5499362515936691E-3</v>
      </c>
      <c r="Z183" s="56"/>
      <c r="AA183" s="17"/>
      <c r="AB183" s="55">
        <f ca="1">E183*(2/($AB$3+1))+IF(AB184=0,AVERAGE(E184:OFFSET(E184,$AB$3-1,0))*(1-(2/($AB$3+1))),AB184*(1-(2/($AB$3+1))))</f>
        <v>14.024897167012099</v>
      </c>
      <c r="AC183" s="59">
        <f ca="1">E183*(2/($AC$3+1))+IF(AC184=0,AVERAGE(E184:OFFSET(E184,$AC$3-1,0))*(1-(2/($AC$3+1))),AC184*(1-(2/($AC$3+1))))</f>
        <v>13.570622509388516</v>
      </c>
      <c r="AE183" s="58">
        <f t="shared" ca="1" si="122"/>
        <v>0</v>
      </c>
      <c r="AF183" s="58">
        <f t="shared" ca="1" si="107"/>
        <v>0</v>
      </c>
      <c r="AG183" s="58">
        <f t="shared" ca="1" si="108"/>
        <v>1</v>
      </c>
      <c r="AH183" s="58">
        <f t="shared" ca="1" si="109"/>
        <v>28</v>
      </c>
      <c r="AJ183" s="56">
        <f t="shared" ca="1" si="110"/>
        <v>0</v>
      </c>
      <c r="AK183" s="55">
        <f t="shared" ca="1" si="111"/>
        <v>0</v>
      </c>
      <c r="AL183" s="55">
        <f t="shared" ca="1" si="112"/>
        <v>388.56077090456944</v>
      </c>
      <c r="AM183" s="56">
        <f t="shared" ca="1" si="113"/>
        <v>7.1520526391075645E-3</v>
      </c>
      <c r="AN183" s="55">
        <f t="shared" ca="1" si="114"/>
        <v>5471.7127758781453</v>
      </c>
      <c r="AO183" s="55">
        <f t="shared" ca="1" si="115"/>
        <v>0</v>
      </c>
      <c r="AP183" s="55">
        <f ca="1">AN183-MAX(AN183:$AN$258)</f>
        <v>-13.988187752564045</v>
      </c>
      <c r="AQ183" s="56">
        <f ca="1">(AN183-MAX(AN183:$AN$258))/MAX(AN183:$AN$258)</f>
        <v>-2.5499362515936284E-3</v>
      </c>
      <c r="AS183" s="55">
        <f t="shared" si="123"/>
        <v>0.10000000000000142</v>
      </c>
      <c r="AT183" s="55">
        <f t="shared" si="124"/>
        <v>0.10000000000000142</v>
      </c>
      <c r="AU183" s="55">
        <f t="shared" si="125"/>
        <v>0</v>
      </c>
      <c r="AV183" s="55">
        <f ca="1">IF(AV184=0,AVERAGE(AT183:OFFSET(AT183,$AY$3-1,0)),(AV184*($AY$3-1)+AT183)/$AY$3)</f>
        <v>7.9315581810928695E-2</v>
      </c>
      <c r="AW183" s="55">
        <f ca="1">IF(AW184=0,AVERAGE(AU183:OFFSET(AU183,$AY$3-1,0)),(AW184*($AY$3-1)+AU183)/$AY$3)</f>
        <v>4.3879361694801375E-2</v>
      </c>
      <c r="AX183" s="55">
        <f t="shared" ca="1" si="126"/>
        <v>1.8075828532466014</v>
      </c>
      <c r="AY183" s="55">
        <f t="shared" ca="1" si="127"/>
        <v>64.382173126480268</v>
      </c>
      <c r="BA183" s="58">
        <f t="shared" ca="1" si="128"/>
        <v>0</v>
      </c>
      <c r="BB183" s="58">
        <f t="shared" ca="1" si="129"/>
        <v>0</v>
      </c>
      <c r="BC183" s="58">
        <f t="shared" ca="1" si="138"/>
        <v>1</v>
      </c>
      <c r="BD183" s="58">
        <f t="shared" ca="1" si="116"/>
        <v>28</v>
      </c>
      <c r="BF183" s="56">
        <f t="shared" ca="1" si="117"/>
        <v>0</v>
      </c>
      <c r="BG183" s="75">
        <f t="shared" ca="1" si="118"/>
        <v>0</v>
      </c>
      <c r="BH183" s="55">
        <f t="shared" ca="1" si="119"/>
        <v>388.56077090456944</v>
      </c>
      <c r="BI183" s="56">
        <f t="shared" ca="1" si="130"/>
        <v>7.1520526391075645E-3</v>
      </c>
      <c r="BJ183" s="55">
        <f t="shared" ca="1" si="139"/>
        <v>5471.7127758781453</v>
      </c>
      <c r="BK183" s="76">
        <f t="shared" ca="1" si="131"/>
        <v>0</v>
      </c>
      <c r="BL183" s="55">
        <f ca="1">BJ183-MAX(BJ183:$BJ$258)</f>
        <v>-13.988187752564045</v>
      </c>
      <c r="BM183" s="56">
        <f ca="1">(BJ183-MAX(BJ183:$BJ$258))/MAX(BJ183:$BJ$258)</f>
        <v>-2.5499362515936284E-3</v>
      </c>
      <c r="BN183" s="17"/>
      <c r="BO183" s="55">
        <f t="shared" ca="1" si="132"/>
        <v>4.2184724689165121</v>
      </c>
      <c r="BQ183" s="58">
        <f t="shared" ca="1" si="133"/>
        <v>0</v>
      </c>
      <c r="BR183" s="58">
        <f t="shared" ca="1" si="134"/>
        <v>0</v>
      </c>
      <c r="BS183" s="58">
        <f t="shared" ca="1" si="140"/>
        <v>0</v>
      </c>
      <c r="BT183" s="58">
        <f t="shared" ca="1" si="120"/>
        <v>28</v>
      </c>
      <c r="BV183" s="56">
        <f t="shared" ca="1" si="135"/>
        <v>0</v>
      </c>
      <c r="BW183" s="76">
        <f t="shared" ca="1" si="136"/>
        <v>0</v>
      </c>
      <c r="BX183" s="55">
        <f t="shared" ca="1" si="141"/>
        <v>0</v>
      </c>
      <c r="BY183" s="56">
        <f t="shared" ca="1" si="137"/>
        <v>0</v>
      </c>
      <c r="BZ183" s="55">
        <f t="shared" ca="1" si="142"/>
        <v>5219.9253963319834</v>
      </c>
      <c r="CA183" s="76">
        <f t="shared" ca="1" si="96"/>
        <v>0</v>
      </c>
      <c r="CB183" s="55">
        <f ca="1">BZ183-MAX($BZ183:BZ$258)</f>
        <v>-77.712154180914695</v>
      </c>
      <c r="CC183" s="56">
        <f ca="1">(BZ183-MAX($BZ183:BZ$258))/MAX($BZ183:BZ$258)</f>
        <v>-1.4669209329617291E-2</v>
      </c>
    </row>
    <row r="184" spans="1:81" s="58" customFormat="1" x14ac:dyDescent="0.25">
      <c r="A184" s="54">
        <v>44351</v>
      </c>
      <c r="B184" s="55">
        <v>14.098000000000001</v>
      </c>
      <c r="C184" s="55">
        <v>14.098000000000001</v>
      </c>
      <c r="D184" s="55">
        <v>13.956</v>
      </c>
      <c r="E184" s="55">
        <v>13.981999999999999</v>
      </c>
      <c r="F184" s="56">
        <f t="shared" si="97"/>
        <v>-9.6330925060207351E-3</v>
      </c>
      <c r="G184" s="57"/>
      <c r="H184" s="56"/>
      <c r="I184" s="17"/>
      <c r="J184" s="55">
        <f ca="1">AVERAGE(E184:OFFSET(E184,$J$3-1,0))</f>
        <v>14.005599999999998</v>
      </c>
      <c r="K184" s="55">
        <f ca="1">AVERAGE(E184:OFFSET(E184,$K$3-1,0))</f>
        <v>13.4886</v>
      </c>
      <c r="M184" s="58">
        <f t="shared" ca="1" si="98"/>
        <v>0</v>
      </c>
      <c r="N184" s="58">
        <f t="shared" ca="1" si="99"/>
        <v>0</v>
      </c>
      <c r="O184" s="58">
        <f t="shared" ca="1" si="100"/>
        <v>1</v>
      </c>
      <c r="P184" s="58">
        <f t="shared" ca="1" si="101"/>
        <v>25</v>
      </c>
      <c r="R184" s="56">
        <f t="shared" ca="1" si="102"/>
        <v>0</v>
      </c>
      <c r="S184" s="55">
        <f t="shared" ca="1" si="103"/>
        <v>0</v>
      </c>
      <c r="T184" s="55">
        <f t="shared" ca="1" si="104"/>
        <v>377.70055899682734</v>
      </c>
      <c r="U184" s="56">
        <f t="shared" ca="1" si="105"/>
        <v>-9.6330925060207351E-3</v>
      </c>
      <c r="V184" s="55">
        <f t="shared" ca="1" si="121"/>
        <v>5281.0092158936386</v>
      </c>
      <c r="W184" s="55">
        <f t="shared" ca="1" si="106"/>
        <v>0</v>
      </c>
      <c r="X184" s="55">
        <f ca="1">V184-MAX(V184:$V$258)</f>
        <v>-51.367276023568593</v>
      </c>
      <c r="Y184" s="56">
        <f ca="1">(V184-MAX(V184:$V$258))/MAX(V184:$V$258)</f>
        <v>-9.6330925060206987E-3</v>
      </c>
      <c r="Z184" s="56"/>
      <c r="AA184" s="17"/>
      <c r="AB184" s="55">
        <f ca="1">E184*(2/($AB$3+1))+IF(AB185=0,AVERAGE(E185:OFFSET(E185,$AB$3-1,0))*(1-(2/($AB$3+1))),AB185*(1-(2/($AB$3+1))))</f>
        <v>13.996345750518149</v>
      </c>
      <c r="AC184" s="59">
        <f ca="1">E184*(2/($AC$3+1))+IF(AC185=0,AVERAGE(E185:OFFSET(E185,$AC$3-1,0))*(1-(2/($AC$3+1))),AC185*(1-(2/($AC$3+1))))</f>
        <v>13.535355096242895</v>
      </c>
      <c r="AE184" s="58">
        <f t="shared" ca="1" si="122"/>
        <v>0</v>
      </c>
      <c r="AF184" s="58">
        <f t="shared" ca="1" si="107"/>
        <v>0</v>
      </c>
      <c r="AG184" s="58">
        <f t="shared" ca="1" si="108"/>
        <v>1</v>
      </c>
      <c r="AH184" s="58">
        <f t="shared" ca="1" si="109"/>
        <v>27</v>
      </c>
      <c r="AJ184" s="56">
        <f t="shared" ca="1" si="110"/>
        <v>0</v>
      </c>
      <c r="AK184" s="55">
        <f t="shared" ca="1" si="111"/>
        <v>0</v>
      </c>
      <c r="AL184" s="55">
        <f t="shared" ca="1" si="112"/>
        <v>388.56077090456944</v>
      </c>
      <c r="AM184" s="56">
        <f t="shared" ca="1" si="113"/>
        <v>-9.6330925060207351E-3</v>
      </c>
      <c r="AN184" s="55">
        <f t="shared" ca="1" si="114"/>
        <v>5432.8566987876875</v>
      </c>
      <c r="AO184" s="55">
        <f t="shared" ca="1" si="115"/>
        <v>0</v>
      </c>
      <c r="AP184" s="55">
        <f ca="1">AN184-MAX(AN184:$AN$258)</f>
        <v>-52.844264843021847</v>
      </c>
      <c r="AQ184" s="56">
        <f ca="1">(AN184-MAX(AN184:$AN$258))/MAX(AN184:$AN$258)</f>
        <v>-9.6330925060207594E-3</v>
      </c>
      <c r="AS184" s="55">
        <f t="shared" si="123"/>
        <v>-0.13600000000000101</v>
      </c>
      <c r="AT184" s="55">
        <f t="shared" si="124"/>
        <v>0</v>
      </c>
      <c r="AU184" s="55">
        <f t="shared" si="125"/>
        <v>0.13600000000000101</v>
      </c>
      <c r="AV184" s="55">
        <f ca="1">IF(AV185=0,AVERAGE(AT184:OFFSET(AT184,$AY$3-1,0)),(AV185*($AY$3-1)+AT184)/$AY$3)</f>
        <v>7.7724472719461563E-2</v>
      </c>
      <c r="AW184" s="55">
        <f ca="1">IF(AW185=0,AVERAGE(AU184:OFFSET(AU184,$AY$3-1,0)),(AW185*($AY$3-1)+AU184)/$AY$3)</f>
        <v>4.7254697209786097E-2</v>
      </c>
      <c r="AX184" s="55">
        <f t="shared" ca="1" si="126"/>
        <v>1.6447988731026173</v>
      </c>
      <c r="AY184" s="55">
        <f t="shared" ca="1" si="127"/>
        <v>62.189941542628588</v>
      </c>
      <c r="BA184" s="58">
        <f t="shared" ca="1" si="128"/>
        <v>0</v>
      </c>
      <c r="BB184" s="58">
        <f t="shared" ca="1" si="129"/>
        <v>0</v>
      </c>
      <c r="BC184" s="58">
        <f t="shared" ca="1" si="138"/>
        <v>1</v>
      </c>
      <c r="BD184" s="58">
        <f t="shared" ca="1" si="116"/>
        <v>27</v>
      </c>
      <c r="BF184" s="56">
        <f t="shared" ca="1" si="117"/>
        <v>0</v>
      </c>
      <c r="BG184" s="75">
        <f t="shared" ca="1" si="118"/>
        <v>0</v>
      </c>
      <c r="BH184" s="55">
        <f t="shared" ca="1" si="119"/>
        <v>388.56077090456944</v>
      </c>
      <c r="BI184" s="56">
        <f t="shared" ca="1" si="130"/>
        <v>-9.6330925060207351E-3</v>
      </c>
      <c r="BJ184" s="55">
        <f t="shared" ca="1" si="139"/>
        <v>5432.8566987876875</v>
      </c>
      <c r="BK184" s="76">
        <f t="shared" ca="1" si="131"/>
        <v>0</v>
      </c>
      <c r="BL184" s="55">
        <f ca="1">BJ184-MAX(BJ184:$BJ$258)</f>
        <v>-52.844264843021847</v>
      </c>
      <c r="BM184" s="56">
        <f ca="1">(BJ184-MAX(BJ184:$BJ$258))/MAX(BJ184:$BJ$258)</f>
        <v>-9.6330925060207594E-3</v>
      </c>
      <c r="BN184" s="17"/>
      <c r="BO184" s="55">
        <f t="shared" ca="1" si="132"/>
        <v>1.9988327983659016</v>
      </c>
      <c r="BQ184" s="58">
        <f t="shared" ca="1" si="133"/>
        <v>0</v>
      </c>
      <c r="BR184" s="58">
        <f t="shared" ca="1" si="134"/>
        <v>0</v>
      </c>
      <c r="BS184" s="58">
        <f t="shared" ca="1" si="140"/>
        <v>0</v>
      </c>
      <c r="BT184" s="58">
        <f t="shared" ca="1" si="120"/>
        <v>27</v>
      </c>
      <c r="BV184" s="56">
        <f t="shared" ca="1" si="135"/>
        <v>0</v>
      </c>
      <c r="BW184" s="76">
        <f t="shared" ca="1" si="136"/>
        <v>0</v>
      </c>
      <c r="BX184" s="55">
        <f t="shared" ca="1" si="141"/>
        <v>0</v>
      </c>
      <c r="BY184" s="56">
        <f t="shared" ca="1" si="137"/>
        <v>0</v>
      </c>
      <c r="BZ184" s="55">
        <f t="shared" ca="1" si="142"/>
        <v>5219.9253963319834</v>
      </c>
      <c r="CA184" s="76">
        <f t="shared" ca="1" si="96"/>
        <v>0</v>
      </c>
      <c r="CB184" s="55">
        <f ca="1">BZ184-MAX($BZ184:BZ$258)</f>
        <v>-77.712154180914695</v>
      </c>
      <c r="CC184" s="56">
        <f ca="1">(BZ184-MAX($BZ184:BZ$258))/MAX($BZ184:BZ$258)</f>
        <v>-1.4669209329617291E-2</v>
      </c>
    </row>
    <row r="185" spans="1:81" s="58" customFormat="1" x14ac:dyDescent="0.25">
      <c r="A185" s="54">
        <v>44350</v>
      </c>
      <c r="B185" s="55">
        <v>14.028</v>
      </c>
      <c r="C185" s="55">
        <v>14.134</v>
      </c>
      <c r="D185" s="55">
        <v>13.99</v>
      </c>
      <c r="E185" s="55">
        <v>14.118</v>
      </c>
      <c r="F185" s="56">
        <f t="shared" si="97"/>
        <v>3.5541654819448709E-3</v>
      </c>
      <c r="G185" s="57"/>
      <c r="H185" s="56"/>
      <c r="I185" s="17"/>
      <c r="J185" s="55">
        <f ca="1">AVERAGE(E185:OFFSET(E185,$J$3-1,0))</f>
        <v>14.003200000000001</v>
      </c>
      <c r="K185" s="55">
        <f ca="1">AVERAGE(E185:OFFSET(E185,$K$3-1,0))</f>
        <v>13.435133333333335</v>
      </c>
      <c r="M185" s="58">
        <f t="shared" ca="1" si="98"/>
        <v>0</v>
      </c>
      <c r="N185" s="58">
        <f t="shared" ca="1" si="99"/>
        <v>0</v>
      </c>
      <c r="O185" s="58">
        <f t="shared" ca="1" si="100"/>
        <v>1</v>
      </c>
      <c r="P185" s="58">
        <f t="shared" ca="1" si="101"/>
        <v>24</v>
      </c>
      <c r="R185" s="56">
        <f t="shared" ca="1" si="102"/>
        <v>0</v>
      </c>
      <c r="S185" s="55">
        <f t="shared" ca="1" si="103"/>
        <v>0</v>
      </c>
      <c r="T185" s="55">
        <f t="shared" ca="1" si="104"/>
        <v>377.70055899682734</v>
      </c>
      <c r="U185" s="56">
        <f t="shared" ca="1" si="105"/>
        <v>3.5541654819448709E-3</v>
      </c>
      <c r="V185" s="55">
        <f t="shared" ca="1" si="121"/>
        <v>5332.3764919172072</v>
      </c>
      <c r="W185" s="55">
        <f t="shared" ca="1" si="106"/>
        <v>0</v>
      </c>
      <c r="X185" s="55">
        <f ca="1">V185-MAX(V185:$V$258)</f>
        <v>0</v>
      </c>
      <c r="Y185" s="56">
        <f ca="1">(V185-MAX(V185:$V$258))/MAX(V185:$V$258)</f>
        <v>0</v>
      </c>
      <c r="Z185" s="56"/>
      <c r="AA185" s="17"/>
      <c r="AB185" s="55">
        <f ca="1">E185*(2/($AB$3+1))+IF(AB186=0,AVERAGE(E186:OFFSET(E186,$AB$3-1,0))*(1-(2/($AB$3+1))),AB186*(1-(2/($AB$3+1))))</f>
        <v>14.003518625777224</v>
      </c>
      <c r="AC185" s="59">
        <f ca="1">E185*(2/($AC$3+1))+IF(AC186=0,AVERAGE(E186:OFFSET(E186,$AC$3-1,0))*(1-(2/($AC$3+1))),AC186*(1-(2/($AC$3+1))))</f>
        <v>13.50455199943206</v>
      </c>
      <c r="AE185" s="58">
        <f t="shared" ca="1" si="122"/>
        <v>0</v>
      </c>
      <c r="AF185" s="58">
        <f t="shared" ca="1" si="107"/>
        <v>0</v>
      </c>
      <c r="AG185" s="58">
        <f t="shared" ca="1" si="108"/>
        <v>1</v>
      </c>
      <c r="AH185" s="58">
        <f t="shared" ca="1" si="109"/>
        <v>26</v>
      </c>
      <c r="AJ185" s="56">
        <f t="shared" ca="1" si="110"/>
        <v>0</v>
      </c>
      <c r="AK185" s="55">
        <f t="shared" ca="1" si="111"/>
        <v>0</v>
      </c>
      <c r="AL185" s="55">
        <f t="shared" ca="1" si="112"/>
        <v>388.56077090456944</v>
      </c>
      <c r="AM185" s="56">
        <f t="shared" ca="1" si="113"/>
        <v>3.5541654819448709E-3</v>
      </c>
      <c r="AN185" s="55">
        <f t="shared" ca="1" si="114"/>
        <v>5485.7009636307093</v>
      </c>
      <c r="AO185" s="55">
        <f t="shared" ca="1" si="115"/>
        <v>0</v>
      </c>
      <c r="AP185" s="55">
        <f ca="1">AN185-MAX(AN185:$AN$258)</f>
        <v>0</v>
      </c>
      <c r="AQ185" s="56">
        <f ca="1">(AN185-MAX(AN185:$AN$258))/MAX(AN185:$AN$258)</f>
        <v>0</v>
      </c>
      <c r="AS185" s="55">
        <f t="shared" si="123"/>
        <v>5.0000000000000711E-2</v>
      </c>
      <c r="AT185" s="55">
        <f t="shared" si="124"/>
        <v>5.0000000000000711E-2</v>
      </c>
      <c r="AU185" s="55">
        <f t="shared" si="125"/>
        <v>0</v>
      </c>
      <c r="AV185" s="55">
        <f ca="1">IF(AV186=0,AVERAGE(AT185:OFFSET(AT185,$AY$3-1,0)),(AV186*($AY$3-1)+AT185)/$AY$3)</f>
        <v>8.3703278313266294E-2</v>
      </c>
      <c r="AW185" s="55">
        <f ca="1">IF(AW186=0,AVERAGE(AU185:OFFSET(AU185,$AY$3-1,0)),(AW186*($AY$3-1)+AU185)/$AY$3)</f>
        <v>4.0428135456692639E-2</v>
      </c>
      <c r="AX185" s="55">
        <f t="shared" ca="1" si="126"/>
        <v>2.0704214371432186</v>
      </c>
      <c r="AY185" s="55">
        <f t="shared" ca="1" si="127"/>
        <v>67.431181013039691</v>
      </c>
      <c r="BA185" s="58">
        <f t="shared" ca="1" si="128"/>
        <v>0</v>
      </c>
      <c r="BB185" s="58">
        <f t="shared" ca="1" si="129"/>
        <v>0</v>
      </c>
      <c r="BC185" s="58">
        <f t="shared" ca="1" si="138"/>
        <v>1</v>
      </c>
      <c r="BD185" s="58">
        <f t="shared" ca="1" si="116"/>
        <v>26</v>
      </c>
      <c r="BF185" s="56">
        <f t="shared" ca="1" si="117"/>
        <v>0</v>
      </c>
      <c r="BG185" s="75">
        <f t="shared" ca="1" si="118"/>
        <v>0</v>
      </c>
      <c r="BH185" s="55">
        <f t="shared" ca="1" si="119"/>
        <v>388.56077090456944</v>
      </c>
      <c r="BI185" s="56">
        <f t="shared" ca="1" si="130"/>
        <v>3.5541654819448709E-3</v>
      </c>
      <c r="BJ185" s="55">
        <f t="shared" ca="1" si="139"/>
        <v>5485.7009636307093</v>
      </c>
      <c r="BK185" s="76">
        <f t="shared" ca="1" si="131"/>
        <v>0</v>
      </c>
      <c r="BL185" s="55">
        <f ca="1">BJ185-MAX(BJ185:$BJ$258)</f>
        <v>0</v>
      </c>
      <c r="BM185" s="56">
        <f ca="1">(BJ185-MAX(BJ185:$BJ$258))/MAX(BJ185:$BJ$258)</f>
        <v>0</v>
      </c>
      <c r="BN185" s="17"/>
      <c r="BO185" s="55">
        <f t="shared" ca="1" si="132"/>
        <v>3.4437280187573416</v>
      </c>
      <c r="BQ185" s="58">
        <f t="shared" ca="1" si="133"/>
        <v>0</v>
      </c>
      <c r="BR185" s="58">
        <f t="shared" ca="1" si="134"/>
        <v>0</v>
      </c>
      <c r="BS185" s="58">
        <f t="shared" ca="1" si="140"/>
        <v>0</v>
      </c>
      <c r="BT185" s="58">
        <f t="shared" ca="1" si="120"/>
        <v>26</v>
      </c>
      <c r="BV185" s="56">
        <f t="shared" ca="1" si="135"/>
        <v>0</v>
      </c>
      <c r="BW185" s="76">
        <f t="shared" ca="1" si="136"/>
        <v>0</v>
      </c>
      <c r="BX185" s="55">
        <f t="shared" ca="1" si="141"/>
        <v>0</v>
      </c>
      <c r="BY185" s="56">
        <f t="shared" ca="1" si="137"/>
        <v>0</v>
      </c>
      <c r="BZ185" s="55">
        <f t="shared" ca="1" si="142"/>
        <v>5219.9253963319834</v>
      </c>
      <c r="CA185" s="76">
        <f t="shared" ca="1" si="96"/>
        <v>0</v>
      </c>
      <c r="CB185" s="55">
        <f ca="1">BZ185-MAX($BZ185:BZ$258)</f>
        <v>-77.712154180914695</v>
      </c>
      <c r="CC185" s="56">
        <f ca="1">(BZ185-MAX($BZ185:BZ$258))/MAX($BZ185:BZ$258)</f>
        <v>-1.4669209329617291E-2</v>
      </c>
    </row>
    <row r="186" spans="1:81" s="58" customFormat="1" x14ac:dyDescent="0.25">
      <c r="A186" s="54">
        <v>44349</v>
      </c>
      <c r="B186" s="55">
        <v>14.023999999999999</v>
      </c>
      <c r="C186" s="55">
        <v>14.08</v>
      </c>
      <c r="D186" s="55">
        <v>13.95</v>
      </c>
      <c r="E186" s="55">
        <v>14.068</v>
      </c>
      <c r="F186" s="56">
        <f t="shared" si="97"/>
        <v>4.5701228220509371E-3</v>
      </c>
      <c r="G186" s="57"/>
      <c r="H186" s="56"/>
      <c r="I186" s="17"/>
      <c r="J186" s="55">
        <f ca="1">AVERAGE(E186:OFFSET(E186,$J$3-1,0))</f>
        <v>13.9552</v>
      </c>
      <c r="K186" s="55">
        <f ca="1">AVERAGE(E186:OFFSET(E186,$K$3-1,0))</f>
        <v>13.3764</v>
      </c>
      <c r="M186" s="58">
        <f t="shared" ca="1" si="98"/>
        <v>0</v>
      </c>
      <c r="N186" s="58">
        <f t="shared" ca="1" si="99"/>
        <v>0</v>
      </c>
      <c r="O186" s="58">
        <f t="shared" ca="1" si="100"/>
        <v>1</v>
      </c>
      <c r="P186" s="58">
        <f t="shared" ca="1" si="101"/>
        <v>23</v>
      </c>
      <c r="R186" s="56">
        <f t="shared" ca="1" si="102"/>
        <v>0</v>
      </c>
      <c r="S186" s="55">
        <f t="shared" ca="1" si="103"/>
        <v>0</v>
      </c>
      <c r="T186" s="55">
        <f t="shared" ca="1" si="104"/>
        <v>377.70055899682734</v>
      </c>
      <c r="U186" s="56">
        <f t="shared" ca="1" si="105"/>
        <v>4.5701228220509371E-3</v>
      </c>
      <c r="V186" s="55">
        <f t="shared" ca="1" si="121"/>
        <v>5313.4914639673652</v>
      </c>
      <c r="W186" s="55">
        <f t="shared" ca="1" si="106"/>
        <v>0</v>
      </c>
      <c r="X186" s="55">
        <f ca="1">V186-MAX(V186:$V$258)</f>
        <v>0</v>
      </c>
      <c r="Y186" s="56">
        <f ca="1">(V186-MAX(V186:$V$258))/MAX(V186:$V$258)</f>
        <v>0</v>
      </c>
      <c r="Z186" s="56"/>
      <c r="AA186" s="17"/>
      <c r="AB186" s="55">
        <f ca="1">E186*(2/($AB$3+1))+IF(AB187=0,AVERAGE(E187:OFFSET(E187,$AB$3-1,0))*(1-(2/($AB$3+1))),AB187*(1-(2/($AB$3+1))))</f>
        <v>13.946277938665833</v>
      </c>
      <c r="AC186" s="59">
        <f ca="1">E186*(2/($AC$3+1))+IF(AC187=0,AVERAGE(E187:OFFSET(E187,$AC$3-1,0))*(1-(2/($AC$3+1))),AC187*(1-(2/($AC$3+1))))</f>
        <v>13.462245240772202</v>
      </c>
      <c r="AE186" s="58">
        <f t="shared" ca="1" si="122"/>
        <v>0</v>
      </c>
      <c r="AF186" s="58">
        <f t="shared" ca="1" si="107"/>
        <v>0</v>
      </c>
      <c r="AG186" s="58">
        <f t="shared" ca="1" si="108"/>
        <v>1</v>
      </c>
      <c r="AH186" s="58">
        <f t="shared" ca="1" si="109"/>
        <v>25</v>
      </c>
      <c r="AJ186" s="56">
        <f t="shared" ca="1" si="110"/>
        <v>0</v>
      </c>
      <c r="AK186" s="55">
        <f t="shared" ca="1" si="111"/>
        <v>0</v>
      </c>
      <c r="AL186" s="55">
        <f t="shared" ca="1" si="112"/>
        <v>388.56077090456944</v>
      </c>
      <c r="AM186" s="56">
        <f t="shared" ca="1" si="113"/>
        <v>4.5701228220509371E-3</v>
      </c>
      <c r="AN186" s="55">
        <f t="shared" ca="1" si="114"/>
        <v>5466.2729250854809</v>
      </c>
      <c r="AO186" s="55">
        <f t="shared" ca="1" si="115"/>
        <v>0</v>
      </c>
      <c r="AP186" s="55">
        <f ca="1">AN186-MAX(AN186:$AN$258)</f>
        <v>0</v>
      </c>
      <c r="AQ186" s="56">
        <f ca="1">(AN186-MAX(AN186:$AN$258))/MAX(AN186:$AN$258)</f>
        <v>0</v>
      </c>
      <c r="AS186" s="55">
        <f t="shared" si="123"/>
        <v>6.4000000000000057E-2</v>
      </c>
      <c r="AT186" s="55">
        <f t="shared" si="124"/>
        <v>6.4000000000000057E-2</v>
      </c>
      <c r="AU186" s="55">
        <f t="shared" si="125"/>
        <v>0</v>
      </c>
      <c r="AV186" s="55">
        <f ca="1">IF(AV187=0,AVERAGE(AT186:OFFSET(AT186,$AY$3-1,0)),(AV187*($AY$3-1)+AT186)/$AY$3)</f>
        <v>8.6295838183517493E-2</v>
      </c>
      <c r="AW186" s="55">
        <f ca="1">IF(AW187=0,AVERAGE(AU186:OFFSET(AU186,$AY$3-1,0)),(AW187*($AY$3-1)+AU186)/$AY$3)</f>
        <v>4.3537992030284377E-2</v>
      </c>
      <c r="AX186" s="55">
        <f t="shared" ca="1" si="126"/>
        <v>1.9820812618894184</v>
      </c>
      <c r="AY186" s="55">
        <f t="shared" ca="1" si="127"/>
        <v>66.466373241404909</v>
      </c>
      <c r="BA186" s="58">
        <f t="shared" ca="1" si="128"/>
        <v>0</v>
      </c>
      <c r="BB186" s="58">
        <f t="shared" ca="1" si="129"/>
        <v>0</v>
      </c>
      <c r="BC186" s="58">
        <f t="shared" ca="1" si="138"/>
        <v>1</v>
      </c>
      <c r="BD186" s="58">
        <f t="shared" ca="1" si="116"/>
        <v>25</v>
      </c>
      <c r="BF186" s="56">
        <f t="shared" ca="1" si="117"/>
        <v>0</v>
      </c>
      <c r="BG186" s="75">
        <f t="shared" ca="1" si="118"/>
        <v>0</v>
      </c>
      <c r="BH186" s="55">
        <f t="shared" ca="1" si="119"/>
        <v>388.56077090456944</v>
      </c>
      <c r="BI186" s="56">
        <f t="shared" ca="1" si="130"/>
        <v>4.5701228220509371E-3</v>
      </c>
      <c r="BJ186" s="55">
        <f t="shared" ca="1" si="139"/>
        <v>5466.2729250854809</v>
      </c>
      <c r="BK186" s="76">
        <f t="shared" ca="1" si="131"/>
        <v>0</v>
      </c>
      <c r="BL186" s="55">
        <f ca="1">BJ186-MAX(BJ186:$BJ$258)</f>
        <v>0</v>
      </c>
      <c r="BM186" s="56">
        <f ca="1">(BJ186-MAX(BJ186:$BJ$258))/MAX(BJ186:$BJ$258)</f>
        <v>0</v>
      </c>
      <c r="BN186" s="17"/>
      <c r="BO186" s="55">
        <f t="shared" ca="1" si="132"/>
        <v>2.7761542957334795</v>
      </c>
      <c r="BQ186" s="58">
        <f t="shared" ca="1" si="133"/>
        <v>0</v>
      </c>
      <c r="BR186" s="58">
        <f t="shared" ca="1" si="134"/>
        <v>0</v>
      </c>
      <c r="BS186" s="58">
        <f t="shared" ca="1" si="140"/>
        <v>0</v>
      </c>
      <c r="BT186" s="58">
        <f t="shared" ca="1" si="120"/>
        <v>25</v>
      </c>
      <c r="BV186" s="56">
        <f t="shared" ca="1" si="135"/>
        <v>0</v>
      </c>
      <c r="BW186" s="76">
        <f t="shared" ca="1" si="136"/>
        <v>0</v>
      </c>
      <c r="BX186" s="55">
        <f t="shared" ca="1" si="141"/>
        <v>0</v>
      </c>
      <c r="BY186" s="56">
        <f t="shared" ca="1" si="137"/>
        <v>0</v>
      </c>
      <c r="BZ186" s="55">
        <f t="shared" ca="1" si="142"/>
        <v>5219.9253963319834</v>
      </c>
      <c r="CA186" s="76">
        <f t="shared" ca="1" si="96"/>
        <v>0</v>
      </c>
      <c r="CB186" s="55">
        <f ca="1">BZ186-MAX($BZ186:BZ$258)</f>
        <v>-77.712154180914695</v>
      </c>
      <c r="CC186" s="56">
        <f ca="1">(BZ186-MAX($BZ186:BZ$258))/MAX($BZ186:BZ$258)</f>
        <v>-1.4669209329617291E-2</v>
      </c>
    </row>
    <row r="187" spans="1:81" s="58" customFormat="1" x14ac:dyDescent="0.25">
      <c r="A187" s="54">
        <v>44348</v>
      </c>
      <c r="B187" s="55">
        <v>13.94</v>
      </c>
      <c r="C187" s="55">
        <v>14.071999999999999</v>
      </c>
      <c r="D187" s="55">
        <v>13.923999999999999</v>
      </c>
      <c r="E187" s="55">
        <v>14.004</v>
      </c>
      <c r="F187" s="56">
        <f t="shared" si="97"/>
        <v>1.0681293302540418E-2</v>
      </c>
      <c r="G187" s="57"/>
      <c r="H187" s="56"/>
      <c r="I187" s="17"/>
      <c r="J187" s="55">
        <f ca="1">AVERAGE(E187:OFFSET(E187,$J$3-1,0))</f>
        <v>13.866</v>
      </c>
      <c r="K187" s="55">
        <f ca="1">AVERAGE(E187:OFFSET(E187,$K$3-1,0))</f>
        <v>13.322066666666668</v>
      </c>
      <c r="M187" s="58">
        <f t="shared" ca="1" si="98"/>
        <v>0</v>
      </c>
      <c r="N187" s="58">
        <f t="shared" ca="1" si="99"/>
        <v>0</v>
      </c>
      <c r="O187" s="58">
        <f t="shared" ca="1" si="100"/>
        <v>1</v>
      </c>
      <c r="P187" s="58">
        <f t="shared" ca="1" si="101"/>
        <v>22</v>
      </c>
      <c r="R187" s="56">
        <f t="shared" ca="1" si="102"/>
        <v>0</v>
      </c>
      <c r="S187" s="55">
        <f t="shared" ca="1" si="103"/>
        <v>0</v>
      </c>
      <c r="T187" s="55">
        <f t="shared" ca="1" si="104"/>
        <v>377.70055899682734</v>
      </c>
      <c r="U187" s="56">
        <f t="shared" ca="1" si="105"/>
        <v>1.0681293302540418E-2</v>
      </c>
      <c r="V187" s="55">
        <f t="shared" ca="1" si="121"/>
        <v>5289.3186281915678</v>
      </c>
      <c r="W187" s="55">
        <f t="shared" ca="1" si="106"/>
        <v>0</v>
      </c>
      <c r="X187" s="55">
        <f ca="1">V187-MAX(V187:$V$258)</f>
        <v>0</v>
      </c>
      <c r="Y187" s="56">
        <f ca="1">(V187-MAX(V187:$V$258))/MAX(V187:$V$258)</f>
        <v>0</v>
      </c>
      <c r="Z187" s="56"/>
      <c r="AA187" s="17"/>
      <c r="AB187" s="55">
        <f ca="1">E187*(2/($AB$3+1))+IF(AB188=0,AVERAGE(E188:OFFSET(E188,$AB$3-1,0))*(1-(2/($AB$3+1))),AB188*(1-(2/($AB$3+1))))</f>
        <v>13.885416907998748</v>
      </c>
      <c r="AC187" s="59">
        <f ca="1">E187*(2/($AC$3+1))+IF(AC188=0,AVERAGE(E188:OFFSET(E188,$AC$3-1,0))*(1-(2/($AC$3+1))),AC188*(1-(2/($AC$3+1))))</f>
        <v>13.420469050480628</v>
      </c>
      <c r="AE187" s="58">
        <f t="shared" ca="1" si="122"/>
        <v>0</v>
      </c>
      <c r="AF187" s="58">
        <f t="shared" ca="1" si="107"/>
        <v>0</v>
      </c>
      <c r="AG187" s="58">
        <f t="shared" ca="1" si="108"/>
        <v>1</v>
      </c>
      <c r="AH187" s="58">
        <f t="shared" ca="1" si="109"/>
        <v>24</v>
      </c>
      <c r="AJ187" s="56">
        <f t="shared" ca="1" si="110"/>
        <v>0</v>
      </c>
      <c r="AK187" s="55">
        <f t="shared" ca="1" si="111"/>
        <v>0</v>
      </c>
      <c r="AL187" s="55">
        <f t="shared" ca="1" si="112"/>
        <v>388.56077090456944</v>
      </c>
      <c r="AM187" s="56">
        <f t="shared" ca="1" si="113"/>
        <v>1.0681293302540418E-2</v>
      </c>
      <c r="AN187" s="55">
        <f t="shared" ca="1" si="114"/>
        <v>5441.405035747588</v>
      </c>
      <c r="AO187" s="55">
        <f t="shared" ca="1" si="115"/>
        <v>0</v>
      </c>
      <c r="AP187" s="55">
        <f ca="1">AN187-MAX(AN187:$AN$258)</f>
        <v>0</v>
      </c>
      <c r="AQ187" s="56">
        <f ca="1">(AN187-MAX(AN187:$AN$258))/MAX(AN187:$AN$258)</f>
        <v>0</v>
      </c>
      <c r="AS187" s="55">
        <f t="shared" si="123"/>
        <v>0.14799999999999969</v>
      </c>
      <c r="AT187" s="55">
        <f t="shared" si="124"/>
        <v>0.14799999999999969</v>
      </c>
      <c r="AU187" s="55">
        <f t="shared" si="125"/>
        <v>0</v>
      </c>
      <c r="AV187" s="55">
        <f ca="1">IF(AV188=0,AVERAGE(AT187:OFFSET(AT187,$AY$3-1,0)),(AV188*($AY$3-1)+AT187)/$AY$3)</f>
        <v>8.8010902659172677E-2</v>
      </c>
      <c r="AW187" s="55">
        <f ca="1">IF(AW188=0,AVERAGE(AU187:OFFSET(AU187,$AY$3-1,0)),(AW188*($AY$3-1)+AU187)/$AY$3)</f>
        <v>4.6887068340306252E-2</v>
      </c>
      <c r="AX187" s="55">
        <f t="shared" ca="1" si="126"/>
        <v>1.8770826535877594</v>
      </c>
      <c r="AY187" s="55">
        <f t="shared" ca="1" si="127"/>
        <v>65.24256963028202</v>
      </c>
      <c r="BA187" s="58">
        <f t="shared" ca="1" si="128"/>
        <v>0</v>
      </c>
      <c r="BB187" s="58">
        <f t="shared" ca="1" si="129"/>
        <v>0</v>
      </c>
      <c r="BC187" s="58">
        <f t="shared" ca="1" si="138"/>
        <v>1</v>
      </c>
      <c r="BD187" s="58">
        <f t="shared" ca="1" si="116"/>
        <v>24</v>
      </c>
      <c r="BF187" s="56">
        <f t="shared" ca="1" si="117"/>
        <v>0</v>
      </c>
      <c r="BG187" s="75">
        <f t="shared" ca="1" si="118"/>
        <v>0</v>
      </c>
      <c r="BH187" s="55">
        <f t="shared" ca="1" si="119"/>
        <v>388.56077090456944</v>
      </c>
      <c r="BI187" s="56">
        <f t="shared" ca="1" si="130"/>
        <v>1.0681293302540418E-2</v>
      </c>
      <c r="BJ187" s="55">
        <f t="shared" ca="1" si="139"/>
        <v>5441.405035747588</v>
      </c>
      <c r="BK187" s="76">
        <f t="shared" ca="1" si="131"/>
        <v>0</v>
      </c>
      <c r="BL187" s="55">
        <f ca="1">BJ187-MAX(BJ187:$BJ$258)</f>
        <v>0</v>
      </c>
      <c r="BM187" s="56">
        <f ca="1">(BJ187-MAX(BJ187:$BJ$258))/MAX(BJ187:$BJ$258)</f>
        <v>0</v>
      </c>
      <c r="BN187" s="17"/>
      <c r="BO187" s="55">
        <f t="shared" ca="1" si="132"/>
        <v>4.2429656096471646</v>
      </c>
      <c r="BQ187" s="58">
        <f t="shared" ca="1" si="133"/>
        <v>0</v>
      </c>
      <c r="BR187" s="58">
        <f t="shared" ca="1" si="134"/>
        <v>0</v>
      </c>
      <c r="BS187" s="58">
        <f t="shared" ca="1" si="140"/>
        <v>0</v>
      </c>
      <c r="BT187" s="58">
        <f t="shared" ca="1" si="120"/>
        <v>24</v>
      </c>
      <c r="BV187" s="56">
        <f t="shared" ca="1" si="135"/>
        <v>0</v>
      </c>
      <c r="BW187" s="76">
        <f t="shared" ca="1" si="136"/>
        <v>0</v>
      </c>
      <c r="BX187" s="55">
        <f t="shared" ca="1" si="141"/>
        <v>0</v>
      </c>
      <c r="BY187" s="56">
        <f t="shared" ca="1" si="137"/>
        <v>0</v>
      </c>
      <c r="BZ187" s="55">
        <f t="shared" ca="1" si="142"/>
        <v>5219.9253963319834</v>
      </c>
      <c r="CA187" s="76">
        <f t="shared" ca="1" si="96"/>
        <v>0</v>
      </c>
      <c r="CB187" s="55">
        <f ca="1">BZ187-MAX($BZ187:BZ$258)</f>
        <v>-77.712154180914695</v>
      </c>
      <c r="CC187" s="56">
        <f ca="1">(BZ187-MAX($BZ187:BZ$258))/MAX($BZ187:BZ$258)</f>
        <v>-1.4669209329617291E-2</v>
      </c>
    </row>
    <row r="188" spans="1:81" s="58" customFormat="1" x14ac:dyDescent="0.25">
      <c r="A188" s="54">
        <v>44347</v>
      </c>
      <c r="B188" s="55">
        <v>13.95</v>
      </c>
      <c r="C188" s="55">
        <v>13.95</v>
      </c>
      <c r="D188" s="55">
        <v>13.836</v>
      </c>
      <c r="E188" s="55">
        <v>13.856</v>
      </c>
      <c r="F188" s="56">
        <f t="shared" si="97"/>
        <v>-8.1603435934145541E-3</v>
      </c>
      <c r="G188" s="57"/>
      <c r="H188" s="56"/>
      <c r="I188" s="17"/>
      <c r="J188" s="55">
        <f ca="1">AVERAGE(E188:OFFSET(E188,$J$3-1,0))</f>
        <v>13.8208</v>
      </c>
      <c r="K188" s="55">
        <f ca="1">AVERAGE(E188:OFFSET(E188,$K$3-1,0))</f>
        <v>13.285533333333337</v>
      </c>
      <c r="M188" s="58">
        <f t="shared" ca="1" si="98"/>
        <v>0</v>
      </c>
      <c r="N188" s="58">
        <f t="shared" ca="1" si="99"/>
        <v>0</v>
      </c>
      <c r="O188" s="58">
        <f t="shared" ca="1" si="100"/>
        <v>1</v>
      </c>
      <c r="P188" s="58">
        <f t="shared" ca="1" si="101"/>
        <v>21</v>
      </c>
      <c r="R188" s="56">
        <f t="shared" ca="1" si="102"/>
        <v>0</v>
      </c>
      <c r="S188" s="55">
        <f t="shared" ca="1" si="103"/>
        <v>0</v>
      </c>
      <c r="T188" s="55">
        <f t="shared" ca="1" si="104"/>
        <v>377.70055899682734</v>
      </c>
      <c r="U188" s="56">
        <f t="shared" ca="1" si="105"/>
        <v>-8.1603435934145541E-3</v>
      </c>
      <c r="V188" s="55">
        <f t="shared" ca="1" si="121"/>
        <v>5233.4189454600373</v>
      </c>
      <c r="W188" s="55">
        <f t="shared" ca="1" si="106"/>
        <v>0</v>
      </c>
      <c r="X188" s="55">
        <f ca="1">V188-MAX(V188:$V$258)</f>
        <v>-43.057863725638526</v>
      </c>
      <c r="Y188" s="56">
        <f ca="1">(V188-MAX(V188:$V$258))/MAX(V188:$V$258)</f>
        <v>-8.160343593414502E-3</v>
      </c>
      <c r="Z188" s="56"/>
      <c r="AA188" s="17"/>
      <c r="AB188" s="55">
        <f ca="1">E188*(2/($AB$3+1))+IF(AB189=0,AVERAGE(E189:OFFSET(E189,$AB$3-1,0))*(1-(2/($AB$3+1))),AB189*(1-(2/($AB$3+1))))</f>
        <v>13.826125361998121</v>
      </c>
      <c r="AC188" s="59">
        <f ca="1">E188*(2/($AC$3+1))+IF(AC189=0,AVERAGE(E189:OFFSET(E189,$AC$3-1,0))*(1-(2/($AC$3+1))),AC189*(1-(2/($AC$3+1))))</f>
        <v>13.380225536720671</v>
      </c>
      <c r="AE188" s="58">
        <f t="shared" ca="1" si="122"/>
        <v>0</v>
      </c>
      <c r="AF188" s="58">
        <f t="shared" ca="1" si="107"/>
        <v>0</v>
      </c>
      <c r="AG188" s="58">
        <f t="shared" ca="1" si="108"/>
        <v>1</v>
      </c>
      <c r="AH188" s="58">
        <f t="shared" ca="1" si="109"/>
        <v>23</v>
      </c>
      <c r="AJ188" s="56">
        <f t="shared" ca="1" si="110"/>
        <v>0</v>
      </c>
      <c r="AK188" s="55">
        <f t="shared" ca="1" si="111"/>
        <v>0</v>
      </c>
      <c r="AL188" s="55">
        <f t="shared" ca="1" si="112"/>
        <v>388.56077090456944</v>
      </c>
      <c r="AM188" s="56">
        <f t="shared" ca="1" si="113"/>
        <v>-8.1603435934145541E-3</v>
      </c>
      <c r="AN188" s="55">
        <f t="shared" ca="1" si="114"/>
        <v>5383.8980416537115</v>
      </c>
      <c r="AO188" s="55">
        <f t="shared" ca="1" si="115"/>
        <v>0</v>
      </c>
      <c r="AP188" s="55">
        <f ca="1">AN188-MAX(AN188:$AN$258)</f>
        <v>-44.295927883121294</v>
      </c>
      <c r="AQ188" s="56">
        <f ca="1">(AN188-MAX(AN188:$AN$258))/MAX(AN188:$AN$258)</f>
        <v>-8.1603435934145332E-3</v>
      </c>
      <c r="AS188" s="55">
        <f t="shared" si="123"/>
        <v>-0.11400000000000077</v>
      </c>
      <c r="AT188" s="55">
        <f t="shared" si="124"/>
        <v>0</v>
      </c>
      <c r="AU188" s="55">
        <f t="shared" si="125"/>
        <v>0.11400000000000077</v>
      </c>
      <c r="AV188" s="55">
        <f ca="1">IF(AV189=0,AVERAGE(AT188:OFFSET(AT188,$AY$3-1,0)),(AV189*($AY$3-1)+AT188)/$AY$3)</f>
        <v>8.3396356709878286E-2</v>
      </c>
      <c r="AW188" s="55">
        <f ca="1">IF(AW189=0,AVERAGE(AU188:OFFSET(AU188,$AY$3-1,0)),(AW189*($AY$3-1)+AU188)/$AY$3)</f>
        <v>5.0493765904945198E-2</v>
      </c>
      <c r="AX188" s="55">
        <f t="shared" ca="1" si="126"/>
        <v>1.6516168920114298</v>
      </c>
      <c r="AY188" s="55">
        <f t="shared" ca="1" si="127"/>
        <v>62.287161353786942</v>
      </c>
      <c r="BA188" s="58">
        <f t="shared" ca="1" si="128"/>
        <v>0</v>
      </c>
      <c r="BB188" s="58">
        <f t="shared" ca="1" si="129"/>
        <v>0</v>
      </c>
      <c r="BC188" s="58">
        <f t="shared" ca="1" si="138"/>
        <v>1</v>
      </c>
      <c r="BD188" s="58">
        <f t="shared" ca="1" si="116"/>
        <v>23</v>
      </c>
      <c r="BF188" s="56">
        <f t="shared" ca="1" si="117"/>
        <v>0</v>
      </c>
      <c r="BG188" s="75">
        <f t="shared" ca="1" si="118"/>
        <v>0</v>
      </c>
      <c r="BH188" s="55">
        <f t="shared" ca="1" si="119"/>
        <v>388.56077090456944</v>
      </c>
      <c r="BI188" s="56">
        <f t="shared" ca="1" si="130"/>
        <v>-8.1603435934145541E-3</v>
      </c>
      <c r="BJ188" s="55">
        <f t="shared" ca="1" si="139"/>
        <v>5383.8980416537115</v>
      </c>
      <c r="BK188" s="76">
        <f t="shared" ca="1" si="131"/>
        <v>0</v>
      </c>
      <c r="BL188" s="55">
        <f ca="1">BJ188-MAX(BJ188:$BJ$258)</f>
        <v>-44.295927883121294</v>
      </c>
      <c r="BM188" s="56">
        <f ca="1">(BJ188-MAX(BJ188:$BJ$258))/MAX(BJ188:$BJ$258)</f>
        <v>-8.1603435934145332E-3</v>
      </c>
      <c r="BN188" s="17"/>
      <c r="BO188" s="55">
        <f t="shared" ca="1" si="132"/>
        <v>2.7131208302446197</v>
      </c>
      <c r="BQ188" s="58">
        <f t="shared" ca="1" si="133"/>
        <v>0</v>
      </c>
      <c r="BR188" s="58">
        <f t="shared" ca="1" si="134"/>
        <v>0</v>
      </c>
      <c r="BS188" s="58">
        <f t="shared" ca="1" si="140"/>
        <v>0</v>
      </c>
      <c r="BT188" s="58">
        <f t="shared" ca="1" si="120"/>
        <v>23</v>
      </c>
      <c r="BV188" s="56">
        <f t="shared" ca="1" si="135"/>
        <v>0</v>
      </c>
      <c r="BW188" s="76">
        <f t="shared" ca="1" si="136"/>
        <v>0</v>
      </c>
      <c r="BX188" s="55">
        <f t="shared" ca="1" si="141"/>
        <v>0</v>
      </c>
      <c r="BY188" s="56">
        <f t="shared" ca="1" si="137"/>
        <v>0</v>
      </c>
      <c r="BZ188" s="55">
        <f t="shared" ca="1" si="142"/>
        <v>5219.9253963319834</v>
      </c>
      <c r="CA188" s="76">
        <f t="shared" ca="1" si="96"/>
        <v>0</v>
      </c>
      <c r="CB188" s="55">
        <f ca="1">BZ188-MAX($BZ188:BZ$258)</f>
        <v>-77.712154180914695</v>
      </c>
      <c r="CC188" s="56">
        <f ca="1">(BZ188-MAX($BZ188:BZ$258))/MAX($BZ188:BZ$258)</f>
        <v>-1.4669209329617291E-2</v>
      </c>
    </row>
    <row r="189" spans="1:81" s="58" customFormat="1" x14ac:dyDescent="0.25">
      <c r="A189" s="54">
        <v>44344</v>
      </c>
      <c r="B189" s="55">
        <v>13.978</v>
      </c>
      <c r="C189" s="55">
        <v>13.997999999999999</v>
      </c>
      <c r="D189" s="55">
        <v>13.901999999999999</v>
      </c>
      <c r="E189" s="55">
        <v>13.97</v>
      </c>
      <c r="F189" s="56">
        <f t="shared" si="97"/>
        <v>6.6291972906760144E-3</v>
      </c>
      <c r="G189" s="57"/>
      <c r="H189" s="56"/>
      <c r="I189" s="17"/>
      <c r="J189" s="55">
        <f ca="1">AVERAGE(E189:OFFSET(E189,$J$3-1,0))</f>
        <v>13.7912</v>
      </c>
      <c r="K189" s="55">
        <f ca="1">AVERAGE(E189:OFFSET(E189,$K$3-1,0))</f>
        <v>13.250666666666669</v>
      </c>
      <c r="M189" s="58">
        <f t="shared" ca="1" si="98"/>
        <v>0</v>
      </c>
      <c r="N189" s="58">
        <f t="shared" ca="1" si="99"/>
        <v>0</v>
      </c>
      <c r="O189" s="58">
        <f t="shared" ca="1" si="100"/>
        <v>1</v>
      </c>
      <c r="P189" s="58">
        <f t="shared" ca="1" si="101"/>
        <v>20</v>
      </c>
      <c r="R189" s="56">
        <f t="shared" ca="1" si="102"/>
        <v>0</v>
      </c>
      <c r="S189" s="55">
        <f t="shared" ca="1" si="103"/>
        <v>0</v>
      </c>
      <c r="T189" s="55">
        <f t="shared" ca="1" si="104"/>
        <v>377.70055899682734</v>
      </c>
      <c r="U189" s="56">
        <f t="shared" ca="1" si="105"/>
        <v>6.6291972906760144E-3</v>
      </c>
      <c r="V189" s="55">
        <f t="shared" ca="1" si="121"/>
        <v>5276.4768091856758</v>
      </c>
      <c r="W189" s="55">
        <f t="shared" ca="1" si="106"/>
        <v>0</v>
      </c>
      <c r="X189" s="55">
        <f ca="1">V189-MAX(V189:$V$258)</f>
        <v>0</v>
      </c>
      <c r="Y189" s="56">
        <f ca="1">(V189-MAX(V189:$V$258))/MAX(V189:$V$258)</f>
        <v>0</v>
      </c>
      <c r="Z189" s="56"/>
      <c r="AA189" s="17"/>
      <c r="AB189" s="55">
        <f ca="1">E189*(2/($AB$3+1))+IF(AB190=0,AVERAGE(E190:OFFSET(E190,$AB$3-1,0))*(1-(2/($AB$3+1))),AB190*(1-(2/($AB$3+1))))</f>
        <v>13.811188042997182</v>
      </c>
      <c r="AC189" s="59">
        <f ca="1">E189*(2/($AC$3+1))+IF(AC190=0,AVERAGE(E190:OFFSET(E190,$AC$3-1,0))*(1-(2/($AC$3+1))),AC190*(1-(2/($AC$3+1))))</f>
        <v>13.347413504770373</v>
      </c>
      <c r="AE189" s="58">
        <f t="shared" ca="1" si="122"/>
        <v>0</v>
      </c>
      <c r="AF189" s="58">
        <f t="shared" ca="1" si="107"/>
        <v>0</v>
      </c>
      <c r="AG189" s="58">
        <f t="shared" ca="1" si="108"/>
        <v>1</v>
      </c>
      <c r="AH189" s="58">
        <f t="shared" ca="1" si="109"/>
        <v>22</v>
      </c>
      <c r="AJ189" s="56">
        <f t="shared" ca="1" si="110"/>
        <v>0</v>
      </c>
      <c r="AK189" s="55">
        <f t="shared" ca="1" si="111"/>
        <v>0</v>
      </c>
      <c r="AL189" s="55">
        <f t="shared" ca="1" si="112"/>
        <v>388.56077090456944</v>
      </c>
      <c r="AM189" s="56">
        <f t="shared" ca="1" si="113"/>
        <v>6.6291972906760144E-3</v>
      </c>
      <c r="AN189" s="55">
        <f t="shared" ca="1" si="114"/>
        <v>5428.1939695368328</v>
      </c>
      <c r="AO189" s="55">
        <f t="shared" ca="1" si="115"/>
        <v>0</v>
      </c>
      <c r="AP189" s="55">
        <f ca="1">AN189-MAX(AN189:$AN$258)</f>
        <v>0</v>
      </c>
      <c r="AQ189" s="56">
        <f ca="1">(AN189-MAX(AN189:$AN$258))/MAX(AN189:$AN$258)</f>
        <v>0</v>
      </c>
      <c r="AS189" s="55">
        <f t="shared" si="123"/>
        <v>9.2000000000000526E-2</v>
      </c>
      <c r="AT189" s="55">
        <f t="shared" si="124"/>
        <v>9.2000000000000526E-2</v>
      </c>
      <c r="AU189" s="55">
        <f t="shared" si="125"/>
        <v>0</v>
      </c>
      <c r="AV189" s="55">
        <f ca="1">IF(AV190=0,AVERAGE(AT189:OFFSET(AT189,$AY$3-1,0)),(AV190*($AY$3-1)+AT189)/$AY$3)</f>
        <v>8.9811461072176607E-2</v>
      </c>
      <c r="AW189" s="55">
        <f ca="1">IF(AW190=0,AVERAGE(AU189:OFFSET(AU189,$AY$3-1,0)),(AW190*($AY$3-1)+AU189)/$AY$3)</f>
        <v>4.5608670974556308E-2</v>
      </c>
      <c r="AX189" s="55">
        <f t="shared" ca="1" si="126"/>
        <v>1.9691751404525621</v>
      </c>
      <c r="AY189" s="55">
        <f t="shared" ca="1" si="127"/>
        <v>66.320612537272567</v>
      </c>
      <c r="BA189" s="58">
        <f t="shared" ca="1" si="128"/>
        <v>0</v>
      </c>
      <c r="BB189" s="58">
        <f t="shared" ca="1" si="129"/>
        <v>0</v>
      </c>
      <c r="BC189" s="58">
        <f t="shared" ca="1" si="138"/>
        <v>1</v>
      </c>
      <c r="BD189" s="58">
        <f t="shared" ca="1" si="116"/>
        <v>22</v>
      </c>
      <c r="BF189" s="56">
        <f t="shared" ca="1" si="117"/>
        <v>0</v>
      </c>
      <c r="BG189" s="75">
        <f t="shared" ca="1" si="118"/>
        <v>0</v>
      </c>
      <c r="BH189" s="55">
        <f t="shared" ca="1" si="119"/>
        <v>388.56077090456944</v>
      </c>
      <c r="BI189" s="56">
        <f t="shared" ca="1" si="130"/>
        <v>6.6291972906760144E-3</v>
      </c>
      <c r="BJ189" s="55">
        <f t="shared" ca="1" si="139"/>
        <v>5428.1939695368328</v>
      </c>
      <c r="BK189" s="76">
        <f t="shared" ca="1" si="131"/>
        <v>0</v>
      </c>
      <c r="BL189" s="55">
        <f ca="1">BJ189-MAX(BJ189:$BJ$258)</f>
        <v>0</v>
      </c>
      <c r="BM189" s="56">
        <f ca="1">(BJ189-MAX(BJ189:$BJ$258))/MAX(BJ189:$BJ$258)</f>
        <v>0</v>
      </c>
      <c r="BN189" s="17"/>
      <c r="BO189" s="55">
        <f t="shared" ca="1" si="132"/>
        <v>4.331590739357738</v>
      </c>
      <c r="BQ189" s="58">
        <f t="shared" ca="1" si="133"/>
        <v>0</v>
      </c>
      <c r="BR189" s="58">
        <f t="shared" ca="1" si="134"/>
        <v>0</v>
      </c>
      <c r="BS189" s="58">
        <f t="shared" ca="1" si="140"/>
        <v>0</v>
      </c>
      <c r="BT189" s="58">
        <f t="shared" ca="1" si="120"/>
        <v>22</v>
      </c>
      <c r="BV189" s="56">
        <f t="shared" ca="1" si="135"/>
        <v>0</v>
      </c>
      <c r="BW189" s="76">
        <f t="shared" ca="1" si="136"/>
        <v>0</v>
      </c>
      <c r="BX189" s="55">
        <f t="shared" ca="1" si="141"/>
        <v>0</v>
      </c>
      <c r="BY189" s="56">
        <f t="shared" ca="1" si="137"/>
        <v>0</v>
      </c>
      <c r="BZ189" s="55">
        <f t="shared" ca="1" si="142"/>
        <v>5219.9253963319834</v>
      </c>
      <c r="CA189" s="76">
        <f t="shared" ca="1" si="96"/>
        <v>0</v>
      </c>
      <c r="CB189" s="55">
        <f ca="1">BZ189-MAX($BZ189:BZ$258)</f>
        <v>-77.712154180914695</v>
      </c>
      <c r="CC189" s="56">
        <f ca="1">(BZ189-MAX($BZ189:BZ$258))/MAX($BZ189:BZ$258)</f>
        <v>-1.4669209329617291E-2</v>
      </c>
    </row>
    <row r="190" spans="1:81" s="58" customFormat="1" x14ac:dyDescent="0.25">
      <c r="A190" s="54">
        <v>44343</v>
      </c>
      <c r="B190" s="55">
        <v>13.57</v>
      </c>
      <c r="C190" s="55">
        <v>13.917999999999999</v>
      </c>
      <c r="D190" s="55">
        <v>13.57</v>
      </c>
      <c r="E190" s="55">
        <v>13.878</v>
      </c>
      <c r="F190" s="56">
        <f t="shared" si="97"/>
        <v>1.8793128762296218E-2</v>
      </c>
      <c r="G190" s="57"/>
      <c r="H190" s="56"/>
      <c r="I190" s="17"/>
      <c r="J190" s="55">
        <f ca="1">AVERAGE(E190:OFFSET(E190,$J$3-1,0))</f>
        <v>13.718399999999999</v>
      </c>
      <c r="K190" s="55">
        <f ca="1">AVERAGE(E190:OFFSET(E190,$K$3-1,0))</f>
        <v>13.2052</v>
      </c>
      <c r="M190" s="58">
        <f t="shared" ca="1" si="98"/>
        <v>0</v>
      </c>
      <c r="N190" s="58">
        <f t="shared" ca="1" si="99"/>
        <v>0</v>
      </c>
      <c r="O190" s="58">
        <f t="shared" ca="1" si="100"/>
        <v>1</v>
      </c>
      <c r="P190" s="58">
        <f t="shared" ca="1" si="101"/>
        <v>19</v>
      </c>
      <c r="R190" s="56">
        <f t="shared" ca="1" si="102"/>
        <v>0</v>
      </c>
      <c r="S190" s="55">
        <f t="shared" ca="1" si="103"/>
        <v>0</v>
      </c>
      <c r="T190" s="55">
        <f t="shared" ca="1" si="104"/>
        <v>377.70055899682734</v>
      </c>
      <c r="U190" s="56">
        <f t="shared" ca="1" si="105"/>
        <v>1.8793128762296218E-2</v>
      </c>
      <c r="V190" s="55">
        <f t="shared" ca="1" si="121"/>
        <v>5241.7283577579674</v>
      </c>
      <c r="W190" s="55">
        <f t="shared" ca="1" si="106"/>
        <v>0</v>
      </c>
      <c r="X190" s="55">
        <f ca="1">V190-MAX(V190:$V$258)</f>
        <v>0</v>
      </c>
      <c r="Y190" s="56">
        <f ca="1">(V190-MAX(V190:$V$258))/MAX(V190:$V$258)</f>
        <v>0</v>
      </c>
      <c r="Z190" s="56"/>
      <c r="AA190" s="17"/>
      <c r="AB190" s="55">
        <f ca="1">E190*(2/($AB$3+1))+IF(AB191=0,AVERAGE(E191:OFFSET(E191,$AB$3-1,0))*(1-(2/($AB$3+1))),AB191*(1-(2/($AB$3+1))))</f>
        <v>13.731782064495771</v>
      </c>
      <c r="AC190" s="59">
        <f ca="1">E190*(2/($AC$3+1))+IF(AC191=0,AVERAGE(E191:OFFSET(E191,$AC$3-1,0))*(1-(2/($AC$3+1))),AC191*(1-(2/($AC$3+1))))</f>
        <v>13.304476505099363</v>
      </c>
      <c r="AE190" s="58">
        <f t="shared" ca="1" si="122"/>
        <v>0</v>
      </c>
      <c r="AF190" s="58">
        <f t="shared" ca="1" si="107"/>
        <v>0</v>
      </c>
      <c r="AG190" s="58">
        <f t="shared" ca="1" si="108"/>
        <v>1</v>
      </c>
      <c r="AH190" s="58">
        <f t="shared" ca="1" si="109"/>
        <v>21</v>
      </c>
      <c r="AJ190" s="56">
        <f t="shared" ca="1" si="110"/>
        <v>0</v>
      </c>
      <c r="AK190" s="55">
        <f t="shared" ca="1" si="111"/>
        <v>0</v>
      </c>
      <c r="AL190" s="55">
        <f t="shared" ca="1" si="112"/>
        <v>388.56077090456944</v>
      </c>
      <c r="AM190" s="56">
        <f t="shared" ca="1" si="113"/>
        <v>1.8793128762296218E-2</v>
      </c>
      <c r="AN190" s="55">
        <f t="shared" ca="1" si="114"/>
        <v>5392.4463786136121</v>
      </c>
      <c r="AO190" s="55">
        <f t="shared" ca="1" si="115"/>
        <v>0</v>
      </c>
      <c r="AP190" s="55">
        <f ca="1">AN190-MAX(AN190:$AN$258)</f>
        <v>0</v>
      </c>
      <c r="AQ190" s="56">
        <f ca="1">(AN190-MAX(AN190:$AN$258))/MAX(AN190:$AN$258)</f>
        <v>0</v>
      </c>
      <c r="AS190" s="55">
        <f t="shared" si="123"/>
        <v>0.25600000000000023</v>
      </c>
      <c r="AT190" s="55">
        <f t="shared" si="124"/>
        <v>0.25600000000000023</v>
      </c>
      <c r="AU190" s="55">
        <f t="shared" si="125"/>
        <v>0</v>
      </c>
      <c r="AV190" s="55">
        <f ca="1">IF(AV191=0,AVERAGE(AT190:OFFSET(AT190,$AY$3-1,0)),(AV191*($AY$3-1)+AT190)/$AY$3)</f>
        <v>8.9643111923882454E-2</v>
      </c>
      <c r="AW190" s="55">
        <f ca="1">IF(AW191=0,AVERAGE(AU190:OFFSET(AU190,$AY$3-1,0)),(AW191*($AY$3-1)+AU190)/$AY$3)</f>
        <v>4.9117030280291407E-2</v>
      </c>
      <c r="AX190" s="55">
        <f t="shared" ca="1" si="126"/>
        <v>1.8250922625477308</v>
      </c>
      <c r="AY190" s="55">
        <f t="shared" ca="1" si="127"/>
        <v>64.602925955480913</v>
      </c>
      <c r="BA190" s="58">
        <f t="shared" ca="1" si="128"/>
        <v>0</v>
      </c>
      <c r="BB190" s="58">
        <f t="shared" ca="1" si="129"/>
        <v>0</v>
      </c>
      <c r="BC190" s="58">
        <f t="shared" ca="1" si="138"/>
        <v>1</v>
      </c>
      <c r="BD190" s="58">
        <f t="shared" ca="1" si="116"/>
        <v>21</v>
      </c>
      <c r="BF190" s="56">
        <f t="shared" ca="1" si="117"/>
        <v>0</v>
      </c>
      <c r="BG190" s="75">
        <f t="shared" ca="1" si="118"/>
        <v>0</v>
      </c>
      <c r="BH190" s="55">
        <f t="shared" ca="1" si="119"/>
        <v>388.56077090456944</v>
      </c>
      <c r="BI190" s="56">
        <f t="shared" ca="1" si="130"/>
        <v>1.8793128762296218E-2</v>
      </c>
      <c r="BJ190" s="55">
        <f t="shared" ca="1" si="139"/>
        <v>5392.4463786136121</v>
      </c>
      <c r="BK190" s="76">
        <f t="shared" ca="1" si="131"/>
        <v>0</v>
      </c>
      <c r="BL190" s="55">
        <f ca="1">BJ190-MAX(BJ190:$BJ$258)</f>
        <v>0</v>
      </c>
      <c r="BM190" s="56">
        <f ca="1">(BJ190-MAX(BJ190:$BJ$258))/MAX(BJ190:$BJ$258)</f>
        <v>0</v>
      </c>
      <c r="BN190" s="17"/>
      <c r="BO190" s="55">
        <f t="shared" ca="1" si="132"/>
        <v>1.7896435382132925</v>
      </c>
      <c r="BQ190" s="58">
        <f t="shared" ca="1" si="133"/>
        <v>0</v>
      </c>
      <c r="BR190" s="58">
        <f t="shared" ca="1" si="134"/>
        <v>0</v>
      </c>
      <c r="BS190" s="58">
        <f t="shared" ca="1" si="140"/>
        <v>0</v>
      </c>
      <c r="BT190" s="58">
        <f t="shared" ca="1" si="120"/>
        <v>21</v>
      </c>
      <c r="BV190" s="56">
        <f t="shared" ca="1" si="135"/>
        <v>0</v>
      </c>
      <c r="BW190" s="76">
        <f t="shared" ca="1" si="136"/>
        <v>0</v>
      </c>
      <c r="BX190" s="55">
        <f t="shared" ca="1" si="141"/>
        <v>0</v>
      </c>
      <c r="BY190" s="56">
        <f t="shared" ca="1" si="137"/>
        <v>0</v>
      </c>
      <c r="BZ190" s="55">
        <f t="shared" ca="1" si="142"/>
        <v>5219.9253963319834</v>
      </c>
      <c r="CA190" s="76">
        <f t="shared" ca="1" si="96"/>
        <v>0</v>
      </c>
      <c r="CB190" s="55">
        <f ca="1">BZ190-MAX($BZ190:BZ$258)</f>
        <v>-77.712154180914695</v>
      </c>
      <c r="CC190" s="56">
        <f ca="1">(BZ190-MAX($BZ190:BZ$258))/MAX($BZ190:BZ$258)</f>
        <v>-1.4669209329617291E-2</v>
      </c>
    </row>
    <row r="191" spans="1:81" s="58" customFormat="1" x14ac:dyDescent="0.25">
      <c r="A191" s="54">
        <v>44342</v>
      </c>
      <c r="B191" s="55">
        <v>13.747999999999999</v>
      </c>
      <c r="C191" s="55">
        <v>13.747999999999999</v>
      </c>
      <c r="D191" s="55">
        <v>13.46</v>
      </c>
      <c r="E191" s="55">
        <v>13.622</v>
      </c>
      <c r="F191" s="56">
        <f t="shared" si="97"/>
        <v>-1.1322398025838343E-2</v>
      </c>
      <c r="G191" s="57"/>
      <c r="H191" s="56"/>
      <c r="I191" s="17"/>
      <c r="J191" s="55">
        <f ca="1">AVERAGE(E191:OFFSET(E191,$J$3-1,0))</f>
        <v>13.645199999999999</v>
      </c>
      <c r="K191" s="55">
        <f ca="1">AVERAGE(E191:OFFSET(E191,$K$3-1,0))</f>
        <v>13.167933333333334</v>
      </c>
      <c r="M191" s="58">
        <f t="shared" ca="1" si="98"/>
        <v>0</v>
      </c>
      <c r="N191" s="58">
        <f t="shared" ca="1" si="99"/>
        <v>0</v>
      </c>
      <c r="O191" s="58">
        <f t="shared" ca="1" si="100"/>
        <v>1</v>
      </c>
      <c r="P191" s="58">
        <f t="shared" ca="1" si="101"/>
        <v>18</v>
      </c>
      <c r="R191" s="56">
        <f t="shared" ca="1" si="102"/>
        <v>0</v>
      </c>
      <c r="S191" s="55">
        <f t="shared" ca="1" si="103"/>
        <v>0</v>
      </c>
      <c r="T191" s="55">
        <f t="shared" ca="1" si="104"/>
        <v>377.70055899682734</v>
      </c>
      <c r="U191" s="56">
        <f t="shared" ca="1" si="105"/>
        <v>-1.1322398025838343E-2</v>
      </c>
      <c r="V191" s="55">
        <f t="shared" ca="1" si="121"/>
        <v>5145.0370146547803</v>
      </c>
      <c r="W191" s="55">
        <f t="shared" ca="1" si="106"/>
        <v>0</v>
      </c>
      <c r="X191" s="55">
        <f ca="1">V191-MAX(V191:$V$258)</f>
        <v>-58.921287203505017</v>
      </c>
      <c r="Y191" s="56">
        <f ca="1">(V191-MAX(V191:$V$258))/MAX(V191:$V$258)</f>
        <v>-1.1322398025838287E-2</v>
      </c>
      <c r="Z191" s="56"/>
      <c r="AA191" s="17"/>
      <c r="AB191" s="55">
        <f ca="1">E191*(2/($AB$3+1))+IF(AB192=0,AVERAGE(E192:OFFSET(E192,$AB$3-1,0))*(1-(2/($AB$3+1))),AB192*(1-(2/($AB$3+1))))</f>
        <v>13.658673096743657</v>
      </c>
      <c r="AC191" s="59">
        <f ca="1">E191*(2/($AC$3+1))+IF(AC192=0,AVERAGE(E192:OFFSET(E192,$AC$3-1,0))*(1-(2/($AC$3+1))),AC192*(1-(2/($AC$3+1))))</f>
        <v>13.264923160623455</v>
      </c>
      <c r="AE191" s="58">
        <f t="shared" ca="1" si="122"/>
        <v>0</v>
      </c>
      <c r="AF191" s="58">
        <f t="shared" ca="1" si="107"/>
        <v>0</v>
      </c>
      <c r="AG191" s="58">
        <f t="shared" ca="1" si="108"/>
        <v>1</v>
      </c>
      <c r="AH191" s="58">
        <f t="shared" ca="1" si="109"/>
        <v>20</v>
      </c>
      <c r="AJ191" s="56">
        <f t="shared" ca="1" si="110"/>
        <v>0</v>
      </c>
      <c r="AK191" s="55">
        <f t="shared" ca="1" si="111"/>
        <v>0</v>
      </c>
      <c r="AL191" s="55">
        <f t="shared" ca="1" si="112"/>
        <v>388.56077090456944</v>
      </c>
      <c r="AM191" s="56">
        <f t="shared" ca="1" si="113"/>
        <v>-1.1322398025838343E-2</v>
      </c>
      <c r="AN191" s="55">
        <f t="shared" ca="1" si="114"/>
        <v>5292.9748212620425</v>
      </c>
      <c r="AO191" s="55">
        <f t="shared" ca="1" si="115"/>
        <v>0</v>
      </c>
      <c r="AP191" s="55">
        <f ca="1">AN191-MAX(AN191:$AN$258)</f>
        <v>-60.61548026111268</v>
      </c>
      <c r="AQ191" s="56">
        <f ca="1">(AN191-MAX(AN191:$AN$258))/MAX(AN191:$AN$258)</f>
        <v>-1.132239802583827E-2</v>
      </c>
      <c r="AS191" s="55">
        <f t="shared" si="123"/>
        <v>-0.15600000000000058</v>
      </c>
      <c r="AT191" s="55">
        <f t="shared" si="124"/>
        <v>0</v>
      </c>
      <c r="AU191" s="55">
        <f t="shared" si="125"/>
        <v>0.15600000000000058</v>
      </c>
      <c r="AV191" s="55">
        <f ca="1">IF(AV192=0,AVERAGE(AT191:OFFSET(AT191,$AY$3-1,0)),(AV192*($AY$3-1)+AT191)/$AY$3)</f>
        <v>7.6846428225719562E-2</v>
      </c>
      <c r="AW191" s="55">
        <f ca="1">IF(AW192=0,AVERAGE(AU191:OFFSET(AU191,$AY$3-1,0)),(AW192*($AY$3-1)+AU191)/$AY$3)</f>
        <v>5.2895263378775363E-2</v>
      </c>
      <c r="AX191" s="55">
        <f t="shared" ca="1" si="126"/>
        <v>1.452803584234629</v>
      </c>
      <c r="AY191" s="55">
        <f t="shared" ca="1" si="127"/>
        <v>59.230327025470352</v>
      </c>
      <c r="BA191" s="58">
        <f t="shared" ca="1" si="128"/>
        <v>0</v>
      </c>
      <c r="BB191" s="58">
        <f t="shared" ca="1" si="129"/>
        <v>0</v>
      </c>
      <c r="BC191" s="58">
        <f t="shared" ca="1" si="138"/>
        <v>1</v>
      </c>
      <c r="BD191" s="58">
        <f t="shared" ca="1" si="116"/>
        <v>20</v>
      </c>
      <c r="BF191" s="56">
        <f t="shared" ca="1" si="117"/>
        <v>0</v>
      </c>
      <c r="BG191" s="75">
        <f t="shared" ca="1" si="118"/>
        <v>0</v>
      </c>
      <c r="BH191" s="55">
        <f t="shared" ca="1" si="119"/>
        <v>388.56077090456944</v>
      </c>
      <c r="BI191" s="56">
        <f t="shared" ca="1" si="130"/>
        <v>-1.1322398025838343E-2</v>
      </c>
      <c r="BJ191" s="55">
        <f t="shared" ca="1" si="139"/>
        <v>5292.9748212620425</v>
      </c>
      <c r="BK191" s="76">
        <f t="shared" ca="1" si="131"/>
        <v>0</v>
      </c>
      <c r="BL191" s="55">
        <f ca="1">BJ191-MAX(BJ191:$BJ$258)</f>
        <v>-60.61548026111268</v>
      </c>
      <c r="BM191" s="56">
        <f ca="1">(BJ191-MAX(BJ191:$BJ$258))/MAX(BJ191:$BJ$258)</f>
        <v>-1.132239802583827E-2</v>
      </c>
      <c r="BN191" s="17"/>
      <c r="BO191" s="55">
        <f t="shared" ca="1" si="132"/>
        <v>1.9610778443113874</v>
      </c>
      <c r="BQ191" s="58">
        <f t="shared" ca="1" si="133"/>
        <v>0</v>
      </c>
      <c r="BR191" s="58">
        <f t="shared" ca="1" si="134"/>
        <v>0</v>
      </c>
      <c r="BS191" s="58">
        <f t="shared" ca="1" si="140"/>
        <v>0</v>
      </c>
      <c r="BT191" s="58">
        <f t="shared" ca="1" si="120"/>
        <v>20</v>
      </c>
      <c r="BV191" s="56">
        <f t="shared" ca="1" si="135"/>
        <v>0</v>
      </c>
      <c r="BW191" s="76">
        <f t="shared" ca="1" si="136"/>
        <v>0</v>
      </c>
      <c r="BX191" s="55">
        <f t="shared" ca="1" si="141"/>
        <v>0</v>
      </c>
      <c r="BY191" s="56">
        <f t="shared" ca="1" si="137"/>
        <v>0</v>
      </c>
      <c r="BZ191" s="55">
        <f t="shared" ca="1" si="142"/>
        <v>5219.9253963319834</v>
      </c>
      <c r="CA191" s="76">
        <f t="shared" ca="1" si="96"/>
        <v>0</v>
      </c>
      <c r="CB191" s="55">
        <f ca="1">BZ191-MAX($BZ191:BZ$258)</f>
        <v>-77.712154180914695</v>
      </c>
      <c r="CC191" s="56">
        <f ca="1">(BZ191-MAX($BZ191:BZ$258))/MAX($BZ191:BZ$258)</f>
        <v>-1.4669209329617291E-2</v>
      </c>
    </row>
    <row r="192" spans="1:81" s="58" customFormat="1" x14ac:dyDescent="0.25">
      <c r="A192" s="54">
        <v>44341</v>
      </c>
      <c r="B192" s="55">
        <v>13.742000000000001</v>
      </c>
      <c r="C192" s="55">
        <v>13.868</v>
      </c>
      <c r="D192" s="55">
        <v>13.722</v>
      </c>
      <c r="E192" s="55">
        <v>13.778</v>
      </c>
      <c r="F192" s="56">
        <f t="shared" si="97"/>
        <v>5.1065071491100955E-3</v>
      </c>
      <c r="G192" s="57"/>
      <c r="H192" s="56"/>
      <c r="I192" s="17"/>
      <c r="J192" s="55">
        <f ca="1">AVERAGE(E192:OFFSET(E192,$J$3-1,0))</f>
        <v>13.6624</v>
      </c>
      <c r="K192" s="55">
        <f ca="1">AVERAGE(E192:OFFSET(E192,$K$3-1,0))</f>
        <v>13.137466666666667</v>
      </c>
      <c r="M192" s="58">
        <f t="shared" ca="1" si="98"/>
        <v>0</v>
      </c>
      <c r="N192" s="58">
        <f t="shared" ca="1" si="99"/>
        <v>0</v>
      </c>
      <c r="O192" s="58">
        <f t="shared" ca="1" si="100"/>
        <v>1</v>
      </c>
      <c r="P192" s="58">
        <f t="shared" ca="1" si="101"/>
        <v>17</v>
      </c>
      <c r="R192" s="56">
        <f t="shared" ca="1" si="102"/>
        <v>0</v>
      </c>
      <c r="S192" s="55">
        <f t="shared" ca="1" si="103"/>
        <v>0</v>
      </c>
      <c r="T192" s="55">
        <f t="shared" ca="1" si="104"/>
        <v>377.70055899682734</v>
      </c>
      <c r="U192" s="56">
        <f t="shared" ca="1" si="105"/>
        <v>5.1065071491100955E-3</v>
      </c>
      <c r="V192" s="55">
        <f t="shared" ca="1" si="121"/>
        <v>5203.9583018582853</v>
      </c>
      <c r="W192" s="55">
        <f t="shared" ca="1" si="106"/>
        <v>0</v>
      </c>
      <c r="X192" s="55">
        <f ca="1">V192-MAX(V192:$V$258)</f>
        <v>0</v>
      </c>
      <c r="Y192" s="56">
        <f ca="1">(V192-MAX(V192:$V$258))/MAX(V192:$V$258)</f>
        <v>0</v>
      </c>
      <c r="Z192" s="56"/>
      <c r="AA192" s="17"/>
      <c r="AB192" s="55">
        <f ca="1">E192*(2/($AB$3+1))+IF(AB193=0,AVERAGE(E193:OFFSET(E193,$AB$3-1,0))*(1-(2/($AB$3+1))),AB193*(1-(2/($AB$3+1))))</f>
        <v>13.677009645115483</v>
      </c>
      <c r="AC192" s="59">
        <f ca="1">E192*(2/($AC$3+1))+IF(AC193=0,AVERAGE(E193:OFFSET(E193,$AC$3-1,0))*(1-(2/($AC$3+1))),AC193*(1-(2/($AC$3+1))))</f>
        <v>13.240297171700934</v>
      </c>
      <c r="AE192" s="58">
        <f t="shared" ca="1" si="122"/>
        <v>0</v>
      </c>
      <c r="AF192" s="58">
        <f t="shared" ca="1" si="107"/>
        <v>0</v>
      </c>
      <c r="AG192" s="58">
        <f t="shared" ca="1" si="108"/>
        <v>1</v>
      </c>
      <c r="AH192" s="58">
        <f t="shared" ca="1" si="109"/>
        <v>19</v>
      </c>
      <c r="AJ192" s="56">
        <f t="shared" ca="1" si="110"/>
        <v>0</v>
      </c>
      <c r="AK192" s="55">
        <f t="shared" ca="1" si="111"/>
        <v>0</v>
      </c>
      <c r="AL192" s="55">
        <f t="shared" ca="1" si="112"/>
        <v>388.56077090456944</v>
      </c>
      <c r="AM192" s="56">
        <f t="shared" ca="1" si="113"/>
        <v>5.1065071491100955E-3</v>
      </c>
      <c r="AN192" s="55">
        <f t="shared" ca="1" si="114"/>
        <v>5353.5903015231552</v>
      </c>
      <c r="AO192" s="55">
        <f t="shared" ca="1" si="115"/>
        <v>0</v>
      </c>
      <c r="AP192" s="55">
        <f ca="1">AN192-MAX(AN192:$AN$258)</f>
        <v>0</v>
      </c>
      <c r="AQ192" s="56">
        <f ca="1">(AN192-MAX(AN192:$AN$258))/MAX(AN192:$AN$258)</f>
        <v>0</v>
      </c>
      <c r="AS192" s="55">
        <f t="shared" si="123"/>
        <v>7.0000000000000284E-2</v>
      </c>
      <c r="AT192" s="55">
        <f t="shared" si="124"/>
        <v>7.0000000000000284E-2</v>
      </c>
      <c r="AU192" s="55">
        <f t="shared" si="125"/>
        <v>0</v>
      </c>
      <c r="AV192" s="55">
        <f ca="1">IF(AV193=0,AVERAGE(AT192:OFFSET(AT192,$AY$3-1,0)),(AV193*($AY$3-1)+AT192)/$AY$3)</f>
        <v>8.2757691935390301E-2</v>
      </c>
      <c r="AW192" s="55">
        <f ca="1">IF(AW193=0,AVERAGE(AU192:OFFSET(AU192,$AY$3-1,0)),(AW193*($AY$3-1)+AU192)/$AY$3)</f>
        <v>4.4964129792527265E-2</v>
      </c>
      <c r="AX192" s="55">
        <f t="shared" ca="1" si="126"/>
        <v>1.8405269337413948</v>
      </c>
      <c r="AY192" s="55">
        <f t="shared" ca="1" si="127"/>
        <v>64.795264282783904</v>
      </c>
      <c r="BA192" s="58">
        <f t="shared" ca="1" si="128"/>
        <v>0</v>
      </c>
      <c r="BB192" s="58">
        <f t="shared" ca="1" si="129"/>
        <v>0</v>
      </c>
      <c r="BC192" s="58">
        <f t="shared" ca="1" si="138"/>
        <v>1</v>
      </c>
      <c r="BD192" s="58">
        <f t="shared" ca="1" si="116"/>
        <v>19</v>
      </c>
      <c r="BF192" s="56">
        <f t="shared" ca="1" si="117"/>
        <v>0</v>
      </c>
      <c r="BG192" s="75">
        <f t="shared" ca="1" si="118"/>
        <v>0</v>
      </c>
      <c r="BH192" s="55">
        <f t="shared" ca="1" si="119"/>
        <v>388.56077090456944</v>
      </c>
      <c r="BI192" s="56">
        <f t="shared" ca="1" si="130"/>
        <v>5.1065071491100955E-3</v>
      </c>
      <c r="BJ192" s="55">
        <f t="shared" ca="1" si="139"/>
        <v>5353.5903015231552</v>
      </c>
      <c r="BK192" s="76">
        <f t="shared" ca="1" si="131"/>
        <v>0</v>
      </c>
      <c r="BL192" s="55">
        <f ca="1">BJ192-MAX(BJ192:$BJ$258)</f>
        <v>0</v>
      </c>
      <c r="BM192" s="56">
        <f ca="1">(BJ192-MAX(BJ192:$BJ$258))/MAX(BJ192:$BJ$258)</f>
        <v>0</v>
      </c>
      <c r="BN192" s="17"/>
      <c r="BO192" s="55">
        <f t="shared" ca="1" si="132"/>
        <v>3.3608402100525181</v>
      </c>
      <c r="BQ192" s="58">
        <f t="shared" ca="1" si="133"/>
        <v>0</v>
      </c>
      <c r="BR192" s="58">
        <f t="shared" ca="1" si="134"/>
        <v>0</v>
      </c>
      <c r="BS192" s="58">
        <f t="shared" ca="1" si="140"/>
        <v>0</v>
      </c>
      <c r="BT192" s="58">
        <f t="shared" ca="1" si="120"/>
        <v>19</v>
      </c>
      <c r="BV192" s="56">
        <f t="shared" ca="1" si="135"/>
        <v>0</v>
      </c>
      <c r="BW192" s="76">
        <f t="shared" ca="1" si="136"/>
        <v>0</v>
      </c>
      <c r="BX192" s="55">
        <f t="shared" ca="1" si="141"/>
        <v>0</v>
      </c>
      <c r="BY192" s="56">
        <f t="shared" ca="1" si="137"/>
        <v>0</v>
      </c>
      <c r="BZ192" s="55">
        <f t="shared" ca="1" si="142"/>
        <v>5219.9253963319834</v>
      </c>
      <c r="CA192" s="76">
        <f t="shared" ca="1" si="96"/>
        <v>0</v>
      </c>
      <c r="CB192" s="55">
        <f ca="1">BZ192-MAX($BZ192:BZ$258)</f>
        <v>-77.712154180914695</v>
      </c>
      <c r="CC192" s="56">
        <f ca="1">(BZ192-MAX($BZ192:BZ$258))/MAX($BZ192:BZ$258)</f>
        <v>-1.4669209329617291E-2</v>
      </c>
    </row>
    <row r="193" spans="1:81" s="58" customFormat="1" x14ac:dyDescent="0.25">
      <c r="A193" s="54">
        <v>44337</v>
      </c>
      <c r="B193" s="55">
        <v>13.596</v>
      </c>
      <c r="C193" s="55">
        <v>13.724</v>
      </c>
      <c r="D193" s="55">
        <v>13.534000000000001</v>
      </c>
      <c r="E193" s="55">
        <v>13.708</v>
      </c>
      <c r="F193" s="56">
        <f t="shared" si="97"/>
        <v>7.4966926356019314E-3</v>
      </c>
      <c r="G193" s="57"/>
      <c r="H193" s="56"/>
      <c r="I193" s="17"/>
      <c r="J193" s="55">
        <f ca="1">AVERAGE(E193:OFFSET(E193,$J$3-1,0))</f>
        <v>13.6364</v>
      </c>
      <c r="K193" s="55">
        <f ca="1">AVERAGE(E193:OFFSET(E193,$K$3-1,0))</f>
        <v>13.103799999999998</v>
      </c>
      <c r="M193" s="58">
        <f t="shared" ca="1" si="98"/>
        <v>0</v>
      </c>
      <c r="N193" s="58">
        <f t="shared" ca="1" si="99"/>
        <v>0</v>
      </c>
      <c r="O193" s="58">
        <f t="shared" ca="1" si="100"/>
        <v>1</v>
      </c>
      <c r="P193" s="58">
        <f t="shared" ca="1" si="101"/>
        <v>16</v>
      </c>
      <c r="R193" s="56">
        <f t="shared" ca="1" si="102"/>
        <v>0</v>
      </c>
      <c r="S193" s="55">
        <f t="shared" ca="1" si="103"/>
        <v>0</v>
      </c>
      <c r="T193" s="55">
        <f t="shared" ca="1" si="104"/>
        <v>377.70055899682734</v>
      </c>
      <c r="U193" s="56">
        <f t="shared" ca="1" si="105"/>
        <v>7.4966926356019314E-3</v>
      </c>
      <c r="V193" s="55">
        <f t="shared" ca="1" si="121"/>
        <v>5177.5192627285069</v>
      </c>
      <c r="W193" s="55">
        <f t="shared" ca="1" si="106"/>
        <v>0</v>
      </c>
      <c r="X193" s="55">
        <f ca="1">V193-MAX(V193:$V$258)</f>
        <v>0</v>
      </c>
      <c r="Y193" s="56">
        <f ca="1">(V193-MAX(V193:$V$258))/MAX(V193:$V$258)</f>
        <v>0</v>
      </c>
      <c r="Z193" s="56"/>
      <c r="AA193" s="17"/>
      <c r="AB193" s="55">
        <f ca="1">E193*(2/($AB$3+1))+IF(AB194=0,AVERAGE(E194:OFFSET(E194,$AB$3-1,0))*(1-(2/($AB$3+1))),AB194*(1-(2/($AB$3+1))))</f>
        <v>13.626514467673223</v>
      </c>
      <c r="AC193" s="59">
        <f ca="1">E193*(2/($AC$3+1))+IF(AC194=0,AVERAGE(E194:OFFSET(E194,$AC$3-1,0))*(1-(2/($AC$3+1))),AC194*(1-(2/($AC$3+1))))</f>
        <v>13.203214218025135</v>
      </c>
      <c r="AE193" s="58">
        <f t="shared" ca="1" si="122"/>
        <v>0</v>
      </c>
      <c r="AF193" s="58">
        <f t="shared" ca="1" si="107"/>
        <v>0</v>
      </c>
      <c r="AG193" s="58">
        <f t="shared" ca="1" si="108"/>
        <v>1</v>
      </c>
      <c r="AH193" s="58">
        <f t="shared" ca="1" si="109"/>
        <v>18</v>
      </c>
      <c r="AJ193" s="56">
        <f t="shared" ca="1" si="110"/>
        <v>0</v>
      </c>
      <c r="AK193" s="55">
        <f t="shared" ca="1" si="111"/>
        <v>0</v>
      </c>
      <c r="AL193" s="55">
        <f t="shared" ca="1" si="112"/>
        <v>388.56077090456944</v>
      </c>
      <c r="AM193" s="56">
        <f t="shared" ca="1" si="113"/>
        <v>7.4966926356019314E-3</v>
      </c>
      <c r="AN193" s="55">
        <f t="shared" ca="1" si="114"/>
        <v>5326.391047559835</v>
      </c>
      <c r="AO193" s="55">
        <f t="shared" ca="1" si="115"/>
        <v>0</v>
      </c>
      <c r="AP193" s="55">
        <f ca="1">AN193-MAX(AN193:$AN$258)</f>
        <v>0</v>
      </c>
      <c r="AQ193" s="56">
        <f ca="1">(AN193-MAX(AN193:$AN$258))/MAX(AN193:$AN$258)</f>
        <v>-1.70752521482551E-16</v>
      </c>
      <c r="AS193" s="55">
        <f t="shared" si="123"/>
        <v>0.10200000000000031</v>
      </c>
      <c r="AT193" s="55">
        <f t="shared" si="124"/>
        <v>0.10200000000000031</v>
      </c>
      <c r="AU193" s="55">
        <f t="shared" si="125"/>
        <v>0</v>
      </c>
      <c r="AV193" s="55">
        <f ca="1">IF(AV194=0,AVERAGE(AT193:OFFSET(AT193,$AY$3-1,0)),(AV194*($AY$3-1)+AT193)/$AY$3)</f>
        <v>8.3739052853497226E-2</v>
      </c>
      <c r="AW193" s="55">
        <f ca="1">IF(AW194=0,AVERAGE(AU193:OFFSET(AU193,$AY$3-1,0)),(AW194*($AY$3-1)+AU193)/$AY$3)</f>
        <v>4.8422909007337048E-2</v>
      </c>
      <c r="AX193" s="55">
        <f t="shared" ca="1" si="126"/>
        <v>1.729327183561175</v>
      </c>
      <c r="AY193" s="55">
        <f t="shared" ca="1" si="127"/>
        <v>63.360933565494378</v>
      </c>
      <c r="BA193" s="58">
        <f t="shared" ca="1" si="128"/>
        <v>0</v>
      </c>
      <c r="BB193" s="58">
        <f t="shared" ca="1" si="129"/>
        <v>0</v>
      </c>
      <c r="BC193" s="58">
        <f t="shared" ca="1" si="138"/>
        <v>1</v>
      </c>
      <c r="BD193" s="58">
        <f t="shared" ca="1" si="116"/>
        <v>18</v>
      </c>
      <c r="BF193" s="56">
        <f t="shared" ca="1" si="117"/>
        <v>0</v>
      </c>
      <c r="BG193" s="75">
        <f t="shared" ca="1" si="118"/>
        <v>0</v>
      </c>
      <c r="BH193" s="55">
        <f t="shared" ca="1" si="119"/>
        <v>388.56077090456944</v>
      </c>
      <c r="BI193" s="56">
        <f t="shared" ca="1" si="130"/>
        <v>7.4966926356019314E-3</v>
      </c>
      <c r="BJ193" s="55">
        <f t="shared" ca="1" si="139"/>
        <v>5326.391047559835</v>
      </c>
      <c r="BK193" s="76">
        <f t="shared" ca="1" si="131"/>
        <v>0</v>
      </c>
      <c r="BL193" s="55">
        <f ca="1">BJ193-MAX(BJ193:$BJ$258)</f>
        <v>0</v>
      </c>
      <c r="BM193" s="56">
        <f ca="1">(BJ193-MAX(BJ193:$BJ$258))/MAX(BJ193:$BJ$258)</f>
        <v>-1.70752521482551E-16</v>
      </c>
      <c r="BN193" s="17"/>
      <c r="BO193" s="55">
        <f t="shared" ca="1" si="132"/>
        <v>2.9438269750675872</v>
      </c>
      <c r="BQ193" s="58">
        <f t="shared" ca="1" si="133"/>
        <v>0</v>
      </c>
      <c r="BR193" s="58">
        <f t="shared" ca="1" si="134"/>
        <v>0</v>
      </c>
      <c r="BS193" s="58">
        <f t="shared" ca="1" si="140"/>
        <v>0</v>
      </c>
      <c r="BT193" s="58">
        <f t="shared" ca="1" si="120"/>
        <v>18</v>
      </c>
      <c r="BV193" s="56">
        <f t="shared" ca="1" si="135"/>
        <v>0</v>
      </c>
      <c r="BW193" s="76">
        <f t="shared" ca="1" si="136"/>
        <v>0</v>
      </c>
      <c r="BX193" s="55">
        <f t="shared" ca="1" si="141"/>
        <v>0</v>
      </c>
      <c r="BY193" s="56">
        <f t="shared" ca="1" si="137"/>
        <v>0</v>
      </c>
      <c r="BZ193" s="55">
        <f t="shared" ca="1" si="142"/>
        <v>5219.9253963319834</v>
      </c>
      <c r="CA193" s="76">
        <f t="shared" ref="CA193:CA256" ca="1" si="143">BX194*BW193</f>
        <v>0</v>
      </c>
      <c r="CB193" s="55">
        <f ca="1">BZ193-MAX($BZ193:BZ$258)</f>
        <v>-77.712154180914695</v>
      </c>
      <c r="CC193" s="56">
        <f ca="1">(BZ193-MAX($BZ193:BZ$258))/MAX($BZ193:BZ$258)</f>
        <v>-1.4669209329617291E-2</v>
      </c>
    </row>
    <row r="194" spans="1:81" s="58" customFormat="1" x14ac:dyDescent="0.25">
      <c r="A194" s="54">
        <v>44336</v>
      </c>
      <c r="B194" s="55">
        <v>13.59</v>
      </c>
      <c r="C194" s="55">
        <v>13.606</v>
      </c>
      <c r="D194" s="55">
        <v>13.426</v>
      </c>
      <c r="E194" s="55">
        <v>13.606</v>
      </c>
      <c r="F194" s="56">
        <f t="shared" si="97"/>
        <v>6.9567791592657358E-3</v>
      </c>
      <c r="G194" s="57"/>
      <c r="H194" s="56"/>
      <c r="I194" s="17"/>
      <c r="J194" s="55">
        <f ca="1">AVERAGE(E194:OFFSET(E194,$J$3-1,0))</f>
        <v>13.632400000000001</v>
      </c>
      <c r="K194" s="55">
        <f ca="1">AVERAGE(E194:OFFSET(E194,$K$3-1,0))</f>
        <v>13.071399999999999</v>
      </c>
      <c r="M194" s="58">
        <f t="shared" ca="1" si="98"/>
        <v>0</v>
      </c>
      <c r="N194" s="58">
        <f t="shared" ca="1" si="99"/>
        <v>0</v>
      </c>
      <c r="O194" s="58">
        <f t="shared" ca="1" si="100"/>
        <v>1</v>
      </c>
      <c r="P194" s="58">
        <f t="shared" ca="1" si="101"/>
        <v>15</v>
      </c>
      <c r="R194" s="56">
        <f t="shared" ca="1" si="102"/>
        <v>0</v>
      </c>
      <c r="S194" s="55">
        <f t="shared" ca="1" si="103"/>
        <v>0</v>
      </c>
      <c r="T194" s="55">
        <f t="shared" ca="1" si="104"/>
        <v>377.70055899682734</v>
      </c>
      <c r="U194" s="56">
        <f t="shared" ca="1" si="105"/>
        <v>6.9567791592657358E-3</v>
      </c>
      <c r="V194" s="55">
        <f t="shared" ca="1" si="121"/>
        <v>5138.9938057108302</v>
      </c>
      <c r="W194" s="55">
        <f t="shared" ca="1" si="106"/>
        <v>0</v>
      </c>
      <c r="X194" s="55">
        <f ca="1">V194-MAX(V194:$V$258)</f>
        <v>-38.525457017676672</v>
      </c>
      <c r="Y194" s="56">
        <f ca="1">(V194-MAX(V194:$V$258))/MAX(V194:$V$258)</f>
        <v>-7.4409104172746422E-3</v>
      </c>
      <c r="Z194" s="56"/>
      <c r="AA194" s="17"/>
      <c r="AB194" s="55">
        <f ca="1">E194*(2/($AB$3+1))+IF(AB195=0,AVERAGE(E195:OFFSET(E195,$AB$3-1,0))*(1-(2/($AB$3+1))),AB195*(1-(2/($AB$3+1))))</f>
        <v>13.585771701509834</v>
      </c>
      <c r="AC194" s="59">
        <f ca="1">E194*(2/($AC$3+1))+IF(AC195=0,AVERAGE(E195:OFFSET(E195,$AC$3-1,0))*(1-(2/($AC$3+1))),AC195*(1-(2/($AC$3+1))))</f>
        <v>13.168401405475143</v>
      </c>
      <c r="AE194" s="58">
        <f t="shared" ca="1" si="122"/>
        <v>0</v>
      </c>
      <c r="AF194" s="58">
        <f t="shared" ca="1" si="107"/>
        <v>0</v>
      </c>
      <c r="AG194" s="58">
        <f t="shared" ca="1" si="108"/>
        <v>1</v>
      </c>
      <c r="AH194" s="58">
        <f t="shared" ca="1" si="109"/>
        <v>17</v>
      </c>
      <c r="AJ194" s="56">
        <f t="shared" ca="1" si="110"/>
        <v>0</v>
      </c>
      <c r="AK194" s="55">
        <f t="shared" ca="1" si="111"/>
        <v>0</v>
      </c>
      <c r="AL194" s="55">
        <f t="shared" ca="1" si="112"/>
        <v>388.56077090456944</v>
      </c>
      <c r="AM194" s="56">
        <f t="shared" ca="1" si="113"/>
        <v>6.9567791592657358E-3</v>
      </c>
      <c r="AN194" s="55">
        <f t="shared" ca="1" si="114"/>
        <v>5286.7578489275693</v>
      </c>
      <c r="AO194" s="55">
        <f t="shared" ca="1" si="115"/>
        <v>0</v>
      </c>
      <c r="AP194" s="55">
        <f ca="1">AN194-MAX(AN194:$AN$258)</f>
        <v>-39.633198632266613</v>
      </c>
      <c r="AQ194" s="56">
        <f ca="1">(AN194-MAX(AN194:$AN$258))/MAX(AN194:$AN$258)</f>
        <v>-7.4409104172746864E-3</v>
      </c>
      <c r="AS194" s="55">
        <f t="shared" si="123"/>
        <v>9.3999999999999417E-2</v>
      </c>
      <c r="AT194" s="55">
        <f t="shared" si="124"/>
        <v>9.3999999999999417E-2</v>
      </c>
      <c r="AU194" s="55">
        <f t="shared" si="125"/>
        <v>0</v>
      </c>
      <c r="AV194" s="55">
        <f ca="1">IF(AV195=0,AVERAGE(AT194:OFFSET(AT194,$AY$3-1,0)),(AV195*($AY$3-1)+AT194)/$AY$3)</f>
        <v>8.233436461145853E-2</v>
      </c>
      <c r="AW194" s="55">
        <f ca="1">IF(AW195=0,AVERAGE(AU194:OFFSET(AU194,$AY$3-1,0)),(AW195*($AY$3-1)+AU194)/$AY$3)</f>
        <v>5.2147748161747588E-2</v>
      </c>
      <c r="AX194" s="55">
        <f t="shared" ca="1" si="126"/>
        <v>1.5788671134193673</v>
      </c>
      <c r="AY194" s="55">
        <f t="shared" ca="1" si="127"/>
        <v>61.223283092160507</v>
      </c>
      <c r="BA194" s="58">
        <f t="shared" ca="1" si="128"/>
        <v>0</v>
      </c>
      <c r="BB194" s="58">
        <f t="shared" ca="1" si="129"/>
        <v>0</v>
      </c>
      <c r="BC194" s="58">
        <f t="shared" ca="1" si="138"/>
        <v>1</v>
      </c>
      <c r="BD194" s="58">
        <f t="shared" ca="1" si="116"/>
        <v>17</v>
      </c>
      <c r="BF194" s="56">
        <f t="shared" ca="1" si="117"/>
        <v>0</v>
      </c>
      <c r="BG194" s="75">
        <f t="shared" ca="1" si="118"/>
        <v>0</v>
      </c>
      <c r="BH194" s="55">
        <f t="shared" ca="1" si="119"/>
        <v>388.56077090456944</v>
      </c>
      <c r="BI194" s="56">
        <f t="shared" ca="1" si="130"/>
        <v>6.9567791592657358E-3</v>
      </c>
      <c r="BJ194" s="55">
        <f t="shared" ca="1" si="139"/>
        <v>5286.7578489275693</v>
      </c>
      <c r="BK194" s="76">
        <f t="shared" ca="1" si="131"/>
        <v>0</v>
      </c>
      <c r="BL194" s="55">
        <f ca="1">BJ194-MAX(BJ194:$BJ$258)</f>
        <v>-39.633198632266613</v>
      </c>
      <c r="BM194" s="56">
        <f ca="1">(BJ194-MAX(BJ194:$BJ$258))/MAX(BJ194:$BJ$258)</f>
        <v>-7.4409104172746864E-3</v>
      </c>
      <c r="BN194" s="17"/>
      <c r="BO194" s="55">
        <f t="shared" ca="1" si="132"/>
        <v>4.8389582370164996</v>
      </c>
      <c r="BQ194" s="58">
        <f t="shared" ca="1" si="133"/>
        <v>0</v>
      </c>
      <c r="BR194" s="58">
        <f t="shared" ca="1" si="134"/>
        <v>0</v>
      </c>
      <c r="BS194" s="58">
        <f t="shared" ca="1" si="140"/>
        <v>0</v>
      </c>
      <c r="BT194" s="58">
        <f t="shared" ca="1" si="120"/>
        <v>17</v>
      </c>
      <c r="BV194" s="56">
        <f t="shared" ca="1" si="135"/>
        <v>0</v>
      </c>
      <c r="BW194" s="76">
        <f t="shared" ca="1" si="136"/>
        <v>0</v>
      </c>
      <c r="BX194" s="55">
        <f t="shared" ca="1" si="141"/>
        <v>0</v>
      </c>
      <c r="BY194" s="56">
        <f t="shared" ca="1" si="137"/>
        <v>0</v>
      </c>
      <c r="BZ194" s="55">
        <f t="shared" ca="1" si="142"/>
        <v>5219.9253963319834</v>
      </c>
      <c r="CA194" s="76">
        <f t="shared" ca="1" si="143"/>
        <v>0</v>
      </c>
      <c r="CB194" s="55">
        <f ca="1">BZ194-MAX($BZ194:BZ$258)</f>
        <v>-77.712154180914695</v>
      </c>
      <c r="CC194" s="56">
        <f ca="1">(BZ194-MAX($BZ194:BZ$258))/MAX($BZ194:BZ$258)</f>
        <v>-1.4669209329617291E-2</v>
      </c>
    </row>
    <row r="195" spans="1:81" s="58" customFormat="1" x14ac:dyDescent="0.25">
      <c r="A195" s="54">
        <v>44335</v>
      </c>
      <c r="B195" s="55">
        <v>13.552</v>
      </c>
      <c r="C195" s="55">
        <v>13.744</v>
      </c>
      <c r="D195" s="55">
        <v>13.352</v>
      </c>
      <c r="E195" s="55">
        <v>13.512</v>
      </c>
      <c r="F195" s="56">
        <f t="shared" si="97"/>
        <v>-1.4298220017508023E-2</v>
      </c>
      <c r="G195" s="57"/>
      <c r="H195" s="56"/>
      <c r="I195" s="17"/>
      <c r="J195" s="55">
        <f ca="1">AVERAGE(E195:OFFSET(E195,$J$3-1,0))</f>
        <v>13.597999999999999</v>
      </c>
      <c r="K195" s="55">
        <f ca="1">AVERAGE(E195:OFFSET(E195,$K$3-1,0))</f>
        <v>13.044733333333332</v>
      </c>
      <c r="M195" s="58">
        <f t="shared" ca="1" si="98"/>
        <v>0</v>
      </c>
      <c r="N195" s="58">
        <f t="shared" ca="1" si="99"/>
        <v>0</v>
      </c>
      <c r="O195" s="58">
        <f t="shared" ca="1" si="100"/>
        <v>1</v>
      </c>
      <c r="P195" s="58">
        <f t="shared" ca="1" si="101"/>
        <v>14</v>
      </c>
      <c r="R195" s="56">
        <f t="shared" ca="1" si="102"/>
        <v>0</v>
      </c>
      <c r="S195" s="55">
        <f t="shared" ca="1" si="103"/>
        <v>0</v>
      </c>
      <c r="T195" s="55">
        <f t="shared" ca="1" si="104"/>
        <v>377.70055899682734</v>
      </c>
      <c r="U195" s="56">
        <f t="shared" ca="1" si="105"/>
        <v>-1.4298220017508023E-2</v>
      </c>
      <c r="V195" s="55">
        <f t="shared" ca="1" si="121"/>
        <v>5103.489953165129</v>
      </c>
      <c r="W195" s="55">
        <f t="shared" ca="1" si="106"/>
        <v>0</v>
      </c>
      <c r="X195" s="55">
        <f ca="1">V195-MAX(V195:$V$258)</f>
        <v>-74.029309563377865</v>
      </c>
      <c r="Y195" s="56">
        <f ca="1">(V195-MAX(V195:$V$258))/MAX(V195:$V$258)</f>
        <v>-1.4298220017507975E-2</v>
      </c>
      <c r="Z195" s="56"/>
      <c r="AA195" s="17"/>
      <c r="AB195" s="55">
        <f ca="1">E195*(2/($AB$3+1))+IF(AB196=0,AVERAGE(E196:OFFSET(E196,$AB$3-1,0))*(1-(2/($AB$3+1))),AB196*(1-(2/($AB$3+1))))</f>
        <v>13.575657552264751</v>
      </c>
      <c r="AC195" s="59">
        <f ca="1">E195*(2/($AC$3+1))+IF(AC196=0,AVERAGE(E196:OFFSET(E196,$AC$3-1,0))*(1-(2/($AC$3+1))),AC196*(1-(2/($AC$3+1))))</f>
        <v>13.138222192059635</v>
      </c>
      <c r="AE195" s="58">
        <f t="shared" ca="1" si="122"/>
        <v>0</v>
      </c>
      <c r="AF195" s="58">
        <f t="shared" ca="1" si="107"/>
        <v>0</v>
      </c>
      <c r="AG195" s="58">
        <f t="shared" ca="1" si="108"/>
        <v>1</v>
      </c>
      <c r="AH195" s="58">
        <f t="shared" ca="1" si="109"/>
        <v>16</v>
      </c>
      <c r="AJ195" s="56">
        <f t="shared" ca="1" si="110"/>
        <v>0</v>
      </c>
      <c r="AK195" s="55">
        <f t="shared" ca="1" si="111"/>
        <v>0</v>
      </c>
      <c r="AL195" s="55">
        <f t="shared" ca="1" si="112"/>
        <v>388.56077090456944</v>
      </c>
      <c r="AM195" s="56">
        <f t="shared" ca="1" si="113"/>
        <v>-1.4298220017508023E-2</v>
      </c>
      <c r="AN195" s="55">
        <f t="shared" ca="1" si="114"/>
        <v>5250.2331364625406</v>
      </c>
      <c r="AO195" s="55">
        <f t="shared" ca="1" si="115"/>
        <v>0</v>
      </c>
      <c r="AP195" s="55">
        <f ca="1">AN195-MAX(AN195:$AN$258)</f>
        <v>-76.157911097295255</v>
      </c>
      <c r="AQ195" s="56">
        <f ca="1">(AN195-MAX(AN195:$AN$258))/MAX(AN195:$AN$258)</f>
        <v>-1.4298220017507962E-2</v>
      </c>
      <c r="AS195" s="55">
        <f t="shared" si="123"/>
        <v>-0.19599999999999973</v>
      </c>
      <c r="AT195" s="55">
        <f t="shared" si="124"/>
        <v>0</v>
      </c>
      <c r="AU195" s="55">
        <f t="shared" si="125"/>
        <v>0.19599999999999973</v>
      </c>
      <c r="AV195" s="55">
        <f ca="1">IF(AV196=0,AVERAGE(AT195:OFFSET(AT195,$AY$3-1,0)),(AV196*($AY$3-1)+AT195)/$AY$3)</f>
        <v>8.143700804310923E-2</v>
      </c>
      <c r="AW195" s="55">
        <f ca="1">IF(AW196=0,AVERAGE(AU195:OFFSET(AU195,$AY$3-1,0)),(AW196*($AY$3-1)+AU195)/$AY$3)</f>
        <v>5.6159113404958938E-2</v>
      </c>
      <c r="AX195" s="55">
        <f t="shared" ca="1" si="126"/>
        <v>1.450112067401659</v>
      </c>
      <c r="AY195" s="55">
        <f t="shared" ca="1" si="127"/>
        <v>59.185540396097117</v>
      </c>
      <c r="BA195" s="58">
        <f t="shared" ca="1" si="128"/>
        <v>0</v>
      </c>
      <c r="BB195" s="58">
        <f t="shared" ca="1" si="129"/>
        <v>0</v>
      </c>
      <c r="BC195" s="58">
        <f t="shared" ca="1" si="138"/>
        <v>1</v>
      </c>
      <c r="BD195" s="58">
        <f t="shared" ca="1" si="116"/>
        <v>16</v>
      </c>
      <c r="BF195" s="56">
        <f t="shared" ca="1" si="117"/>
        <v>0</v>
      </c>
      <c r="BG195" s="75">
        <f t="shared" ca="1" si="118"/>
        <v>0</v>
      </c>
      <c r="BH195" s="55">
        <f t="shared" ca="1" si="119"/>
        <v>388.56077090456944</v>
      </c>
      <c r="BI195" s="56">
        <f t="shared" ca="1" si="130"/>
        <v>-1.4298220017508023E-2</v>
      </c>
      <c r="BJ195" s="55">
        <f t="shared" ca="1" si="139"/>
        <v>5250.2331364625406</v>
      </c>
      <c r="BK195" s="76">
        <f t="shared" ca="1" si="131"/>
        <v>0</v>
      </c>
      <c r="BL195" s="55">
        <f ca="1">BJ195-MAX(BJ195:$BJ$258)</f>
        <v>-76.157911097295255</v>
      </c>
      <c r="BM195" s="56">
        <f ca="1">(BJ195-MAX(BJ195:$BJ$258))/MAX(BJ195:$BJ$258)</f>
        <v>-1.4298220017507962E-2</v>
      </c>
      <c r="BN195" s="17"/>
      <c r="BO195" s="55">
        <f t="shared" ca="1" si="132"/>
        <v>2.5034137460173023</v>
      </c>
      <c r="BQ195" s="58">
        <f t="shared" ca="1" si="133"/>
        <v>0</v>
      </c>
      <c r="BR195" s="58">
        <f t="shared" ca="1" si="134"/>
        <v>0</v>
      </c>
      <c r="BS195" s="58">
        <f t="shared" ca="1" si="140"/>
        <v>0</v>
      </c>
      <c r="BT195" s="58">
        <f t="shared" ca="1" si="120"/>
        <v>16</v>
      </c>
      <c r="BV195" s="56">
        <f t="shared" ca="1" si="135"/>
        <v>0</v>
      </c>
      <c r="BW195" s="76">
        <f t="shared" ca="1" si="136"/>
        <v>0</v>
      </c>
      <c r="BX195" s="55">
        <f t="shared" ca="1" si="141"/>
        <v>0</v>
      </c>
      <c r="BY195" s="56">
        <f t="shared" ca="1" si="137"/>
        <v>0</v>
      </c>
      <c r="BZ195" s="55">
        <f t="shared" ca="1" si="142"/>
        <v>5219.9253963319834</v>
      </c>
      <c r="CA195" s="76">
        <f t="shared" ca="1" si="143"/>
        <v>0</v>
      </c>
      <c r="CB195" s="55">
        <f ca="1">BZ195-MAX($BZ195:BZ$258)</f>
        <v>-77.712154180914695</v>
      </c>
      <c r="CC195" s="56">
        <f ca="1">(BZ195-MAX($BZ195:BZ$258))/MAX($BZ195:BZ$258)</f>
        <v>-1.4669209329617291E-2</v>
      </c>
    </row>
    <row r="196" spans="1:81" s="58" customFormat="1" x14ac:dyDescent="0.25">
      <c r="A196" s="54">
        <v>44334</v>
      </c>
      <c r="B196" s="55">
        <v>13.757999999999999</v>
      </c>
      <c r="C196" s="55">
        <v>13.81</v>
      </c>
      <c r="D196" s="55">
        <v>13.676</v>
      </c>
      <c r="E196" s="55">
        <v>13.708</v>
      </c>
      <c r="F196" s="56">
        <f t="shared" si="97"/>
        <v>4.3962485345838687E-3</v>
      </c>
      <c r="G196" s="57"/>
      <c r="H196" s="56"/>
      <c r="I196" s="17"/>
      <c r="J196" s="55">
        <f ca="1">AVERAGE(E196:OFFSET(E196,$J$3-1,0))</f>
        <v>13.5936</v>
      </c>
      <c r="K196" s="55">
        <f ca="1">AVERAGE(E196:OFFSET(E196,$K$3-1,0))</f>
        <v>13.022333333333332</v>
      </c>
      <c r="M196" s="58">
        <f t="shared" ca="1" si="98"/>
        <v>0</v>
      </c>
      <c r="N196" s="58">
        <f t="shared" ca="1" si="99"/>
        <v>0</v>
      </c>
      <c r="O196" s="58">
        <f t="shared" ca="1" si="100"/>
        <v>1</v>
      </c>
      <c r="P196" s="58">
        <f t="shared" ca="1" si="101"/>
        <v>13</v>
      </c>
      <c r="R196" s="56">
        <f t="shared" ca="1" si="102"/>
        <v>0</v>
      </c>
      <c r="S196" s="55">
        <f t="shared" ca="1" si="103"/>
        <v>0</v>
      </c>
      <c r="T196" s="55">
        <f t="shared" ca="1" si="104"/>
        <v>377.70055899682734</v>
      </c>
      <c r="U196" s="56">
        <f t="shared" ca="1" si="105"/>
        <v>4.3962485345838687E-3</v>
      </c>
      <c r="V196" s="55">
        <f t="shared" ca="1" si="121"/>
        <v>5177.5192627285069</v>
      </c>
      <c r="W196" s="55">
        <f t="shared" ca="1" si="106"/>
        <v>0</v>
      </c>
      <c r="X196" s="55">
        <f ca="1">V196-MAX(V196:$V$258)</f>
        <v>0</v>
      </c>
      <c r="Y196" s="56">
        <f ca="1">(V196-MAX(V196:$V$258))/MAX(V196:$V$258)</f>
        <v>0</v>
      </c>
      <c r="Z196" s="56"/>
      <c r="AA196" s="17"/>
      <c r="AB196" s="55">
        <f ca="1">E196*(2/($AB$3+1))+IF(AB197=0,AVERAGE(E197:OFFSET(E197,$AB$3-1,0))*(1-(2/($AB$3+1))),AB197*(1-(2/($AB$3+1))))</f>
        <v>13.607486328397124</v>
      </c>
      <c r="AC196" s="59">
        <f ca="1">E196*(2/($AC$3+1))+IF(AC197=0,AVERAGE(E197:OFFSET(E197,$AC$3-1,0))*(1-(2/($AC$3+1))),AC197*(1-(2/($AC$3+1))))</f>
        <v>13.112444412201677</v>
      </c>
      <c r="AE196" s="58">
        <f t="shared" ca="1" si="122"/>
        <v>0</v>
      </c>
      <c r="AF196" s="58">
        <f t="shared" ca="1" si="107"/>
        <v>0</v>
      </c>
      <c r="AG196" s="58">
        <f t="shared" ca="1" si="108"/>
        <v>1</v>
      </c>
      <c r="AH196" s="58">
        <f t="shared" ca="1" si="109"/>
        <v>15</v>
      </c>
      <c r="AJ196" s="56">
        <f t="shared" ca="1" si="110"/>
        <v>0</v>
      </c>
      <c r="AK196" s="55">
        <f t="shared" ca="1" si="111"/>
        <v>0</v>
      </c>
      <c r="AL196" s="55">
        <f t="shared" ca="1" si="112"/>
        <v>388.56077090456944</v>
      </c>
      <c r="AM196" s="56">
        <f t="shared" ca="1" si="113"/>
        <v>4.3962485345838687E-3</v>
      </c>
      <c r="AN196" s="55">
        <f t="shared" ca="1" si="114"/>
        <v>5326.3910475598359</v>
      </c>
      <c r="AO196" s="55">
        <f t="shared" ca="1" si="115"/>
        <v>0</v>
      </c>
      <c r="AP196" s="55">
        <f ca="1">AN196-MAX(AN196:$AN$258)</f>
        <v>0</v>
      </c>
      <c r="AQ196" s="56">
        <f ca="1">(AN196-MAX(AN196:$AN$258))/MAX(AN196:$AN$258)</f>
        <v>0</v>
      </c>
      <c r="AS196" s="55">
        <f t="shared" si="123"/>
        <v>6.0000000000000497E-2</v>
      </c>
      <c r="AT196" s="55">
        <f t="shared" si="124"/>
        <v>6.0000000000000497E-2</v>
      </c>
      <c r="AU196" s="55">
        <f t="shared" si="125"/>
        <v>0</v>
      </c>
      <c r="AV196" s="55">
        <f ca="1">IF(AV197=0,AVERAGE(AT196:OFFSET(AT196,$AY$3-1,0)),(AV197*($AY$3-1)+AT196)/$AY$3)</f>
        <v>8.7701393277194548E-2</v>
      </c>
      <c r="AW196" s="55">
        <f ca="1">IF(AW197=0,AVERAGE(AU196:OFFSET(AU196,$AY$3-1,0)),(AW197*($AY$3-1)+AU196)/$AY$3)</f>
        <v>4.5402122128417342E-2</v>
      </c>
      <c r="AX196" s="55">
        <f t="shared" ca="1" si="126"/>
        <v>1.931658459248581</v>
      </c>
      <c r="AY196" s="55">
        <f t="shared" ca="1" si="127"/>
        <v>65.889614567983756</v>
      </c>
      <c r="BA196" s="58">
        <f t="shared" ca="1" si="128"/>
        <v>0</v>
      </c>
      <c r="BB196" s="58">
        <f t="shared" ca="1" si="129"/>
        <v>0</v>
      </c>
      <c r="BC196" s="58">
        <f t="shared" ca="1" si="138"/>
        <v>1</v>
      </c>
      <c r="BD196" s="58">
        <f t="shared" ca="1" si="116"/>
        <v>15</v>
      </c>
      <c r="BF196" s="56">
        <f t="shared" ca="1" si="117"/>
        <v>0</v>
      </c>
      <c r="BG196" s="75">
        <f t="shared" ca="1" si="118"/>
        <v>0</v>
      </c>
      <c r="BH196" s="55">
        <f t="shared" ca="1" si="119"/>
        <v>388.56077090456944</v>
      </c>
      <c r="BI196" s="56">
        <f t="shared" ca="1" si="130"/>
        <v>4.3962485345838687E-3</v>
      </c>
      <c r="BJ196" s="55">
        <f t="shared" ca="1" si="139"/>
        <v>5326.3910475598359</v>
      </c>
      <c r="BK196" s="76">
        <f t="shared" ca="1" si="131"/>
        <v>0</v>
      </c>
      <c r="BL196" s="55">
        <f ca="1">BJ196-MAX(BJ196:$BJ$258)</f>
        <v>0</v>
      </c>
      <c r="BM196" s="56">
        <f ca="1">(BJ196-MAX(BJ196:$BJ$258))/MAX(BJ196:$BJ$258)</f>
        <v>0</v>
      </c>
      <c r="BN196" s="17"/>
      <c r="BO196" s="55">
        <f t="shared" ca="1" si="132"/>
        <v>3.9902897891063605</v>
      </c>
      <c r="BQ196" s="58">
        <f t="shared" ca="1" si="133"/>
        <v>0</v>
      </c>
      <c r="BR196" s="58">
        <f t="shared" ca="1" si="134"/>
        <v>0</v>
      </c>
      <c r="BS196" s="58">
        <f t="shared" ca="1" si="140"/>
        <v>0</v>
      </c>
      <c r="BT196" s="58">
        <f t="shared" ca="1" si="120"/>
        <v>15</v>
      </c>
      <c r="BV196" s="56">
        <f t="shared" ca="1" si="135"/>
        <v>0</v>
      </c>
      <c r="BW196" s="76">
        <f t="shared" ca="1" si="136"/>
        <v>0</v>
      </c>
      <c r="BX196" s="55">
        <f t="shared" ca="1" si="141"/>
        <v>0</v>
      </c>
      <c r="BY196" s="56">
        <f t="shared" ca="1" si="137"/>
        <v>0</v>
      </c>
      <c r="BZ196" s="55">
        <f t="shared" ca="1" si="142"/>
        <v>5219.9253963319834</v>
      </c>
      <c r="CA196" s="76">
        <f t="shared" ca="1" si="143"/>
        <v>0</v>
      </c>
      <c r="CB196" s="55">
        <f ca="1">BZ196-MAX($BZ196:BZ$258)</f>
        <v>-77.712154180914695</v>
      </c>
      <c r="CC196" s="56">
        <f ca="1">(BZ196-MAX($BZ196:BZ$258))/MAX($BZ196:BZ$258)</f>
        <v>-1.4669209329617291E-2</v>
      </c>
    </row>
    <row r="197" spans="1:81" s="58" customFormat="1" x14ac:dyDescent="0.25">
      <c r="A197" s="54">
        <v>44333</v>
      </c>
      <c r="B197" s="55">
        <v>13.666</v>
      </c>
      <c r="C197" s="55">
        <v>13.7</v>
      </c>
      <c r="D197" s="55">
        <v>13.52</v>
      </c>
      <c r="E197" s="55">
        <v>13.648</v>
      </c>
      <c r="F197" s="56">
        <f t="shared" ref="F197:F257" si="144">E197/E198-1</f>
        <v>-2.9222676797194813E-3</v>
      </c>
      <c r="G197" s="57"/>
      <c r="H197" s="56"/>
      <c r="I197" s="17"/>
      <c r="J197" s="55">
        <f ca="1">AVERAGE(E197:OFFSET(E197,$J$3-1,0))</f>
        <v>13.530000000000001</v>
      </c>
      <c r="K197" s="55">
        <f ca="1">AVERAGE(E197:OFFSET(E197,$K$3-1,0))</f>
        <v>12.992066666666666</v>
      </c>
      <c r="M197" s="58">
        <f t="shared" ref="M197:M256" ca="1" si="145">IF(AND(J198&lt;K198,J197&gt;K197,V197&lt;&gt;0),1,0)</f>
        <v>0</v>
      </c>
      <c r="N197" s="58">
        <f t="shared" ref="N197:N256" ca="1" si="146">IF(AND(O198=1,AND(J198&gt;K198,J197&lt;K197)),1,0)</f>
        <v>0</v>
      </c>
      <c r="O197" s="58">
        <f t="shared" ref="O197:O260" ca="1" si="147">IF(O198-N197&lt;0,0,M197+O198-N197)</f>
        <v>1</v>
      </c>
      <c r="P197" s="58">
        <f t="shared" ref="P197:P260" ca="1" si="148">IF(M197=1,0,P198+1)</f>
        <v>12</v>
      </c>
      <c r="R197" s="56">
        <f t="shared" ref="R197:R260" ca="1" si="149">IF(O198=0,0,IF(N197&gt;0,E197/OFFSET(E197,P197,0)-1,0))</f>
        <v>0</v>
      </c>
      <c r="S197" s="55">
        <f t="shared" ref="S197:S260" ca="1" si="150">IF(O198=0,0,IF(N197&gt;0,(E197-OFFSET(E197,P197,0))*$F$3,0))</f>
        <v>0</v>
      </c>
      <c r="T197" s="55">
        <f t="shared" ref="T197:T257" ca="1" si="151">IF(M197+O197=2,V197/($E197*$F$3),IF(M197+O197=1,T198,0))</f>
        <v>377.70055899682734</v>
      </c>
      <c r="U197" s="56">
        <f t="shared" ref="U197:U257" ca="1" si="152">IF(O198=0,0,$E197/$E198-1)</f>
        <v>-2.9222676797194813E-3</v>
      </c>
      <c r="V197" s="55">
        <f t="shared" ca="1" si="121"/>
        <v>5154.8572291886967</v>
      </c>
      <c r="W197" s="55">
        <f t="shared" ref="W197:W256" ca="1" si="153">T198*S197</f>
        <v>0</v>
      </c>
      <c r="X197" s="55">
        <f ca="1">V197-MAX(V197:$V$258)</f>
        <v>-15.108022359872848</v>
      </c>
      <c r="Y197" s="56">
        <f ca="1">(V197-MAX(V197:$V$258))/MAX(V197:$V$258)</f>
        <v>-2.9222676797194167E-3</v>
      </c>
      <c r="Z197" s="56"/>
      <c r="AA197" s="17"/>
      <c r="AB197" s="55">
        <f ca="1">E197*(2/($AB$3+1))+IF(AB198=0,AVERAGE(E198:OFFSET(E198,$AB$3-1,0))*(1-(2/($AB$3+1))),AB198*(1-(2/($AB$3+1))))</f>
        <v>13.557229492595686</v>
      </c>
      <c r="AC197" s="59">
        <f ca="1">E197*(2/($AC$3+1))+IF(AC198=0,AVERAGE(E198:OFFSET(E198,$AC$3-1,0))*(1-(2/($AC$3+1))),AC198*(1-(2/($AC$3+1))))</f>
        <v>13.071371613043171</v>
      </c>
      <c r="AE197" s="58">
        <f t="shared" ca="1" si="122"/>
        <v>0</v>
      </c>
      <c r="AF197" s="58">
        <f t="shared" ref="AF197:AF256" ca="1" si="154">IF(AND(AG198=1,AND(AB198&gt;AC198,AB197&lt;AC197)),1,0)</f>
        <v>0</v>
      </c>
      <c r="AG197" s="58">
        <f t="shared" ref="AG197:AG260" ca="1" si="155">IF(AG198-AF197&lt;0,0,AE197+AG198-AF197)</f>
        <v>1</v>
      </c>
      <c r="AH197" s="58">
        <f t="shared" ref="AH197:AH260" ca="1" si="156">IF(AE197=1,0,AH198+1)</f>
        <v>14</v>
      </c>
      <c r="AJ197" s="56">
        <f t="shared" ref="AJ197:AJ260" ca="1" si="157">IF(AG198=0,0,IF(AF197&gt;0,E197/OFFSET(E197,AH197,0)-1,0))</f>
        <v>0</v>
      </c>
      <c r="AK197" s="55">
        <f t="shared" ref="AK197:AK260" ca="1" si="158">IF(AG198=0,0,IF(AF197&gt;0,$F$3*(E197-OFFSET(E197,AH197,0)),0))</f>
        <v>0</v>
      </c>
      <c r="AL197" s="55">
        <f t="shared" ref="AL197:AL260" ca="1" si="159">IF(AE197+AG197=2,AN197/($E197*$F$3),IF(AE197+AG197=1,AL198,0))</f>
        <v>388.56077090456944</v>
      </c>
      <c r="AM197" s="56">
        <f t="shared" ref="AM197:AM257" ca="1" si="160">IF(AG198=0,0,$E197/$E198-1)</f>
        <v>-2.9222676797194813E-3</v>
      </c>
      <c r="AN197" s="55">
        <f t="shared" ref="AN197:AN256" ca="1" si="161">AN198*(1+AM197)</f>
        <v>5303.0774013055616</v>
      </c>
      <c r="AO197" s="55">
        <f t="shared" ref="AO197:AO260" ca="1" si="162">AL198*AK197</f>
        <v>0</v>
      </c>
      <c r="AP197" s="55">
        <f ca="1">AN197-MAX(AN197:$AN$258)</f>
        <v>-15.542430836182575</v>
      </c>
      <c r="AQ197" s="56">
        <f ca="1">(AN197-MAX(AN197:$AN$258))/MAX(AN197:$AN$258)</f>
        <v>-2.9222676797194254E-3</v>
      </c>
      <c r="AS197" s="55">
        <f t="shared" si="123"/>
        <v>-4.0000000000000924E-2</v>
      </c>
      <c r="AT197" s="55">
        <f t="shared" si="124"/>
        <v>0</v>
      </c>
      <c r="AU197" s="55">
        <f t="shared" si="125"/>
        <v>4.0000000000000924E-2</v>
      </c>
      <c r="AV197" s="55">
        <f ca="1">IF(AV198=0,AVERAGE(AT197:OFFSET(AT197,$AY$3-1,0)),(AV198*($AY$3-1)+AT197)/$AY$3)</f>
        <v>8.9832269683132557E-2</v>
      </c>
      <c r="AW197" s="55">
        <f ca="1">IF(AW198=0,AVERAGE(AU197:OFFSET(AU197,$AY$3-1,0)),(AW198*($AY$3-1)+AU197)/$AY$3)</f>
        <v>4.8894593061372525E-2</v>
      </c>
      <c r="AX197" s="55">
        <f t="shared" ca="1" si="126"/>
        <v>1.8372638784491986</v>
      </c>
      <c r="AY197" s="55">
        <f t="shared" ca="1" si="127"/>
        <v>64.754776332380359</v>
      </c>
      <c r="BA197" s="58">
        <f t="shared" ca="1" si="128"/>
        <v>0</v>
      </c>
      <c r="BB197" s="58">
        <f t="shared" ca="1" si="129"/>
        <v>0</v>
      </c>
      <c r="BC197" s="58">
        <f t="shared" ca="1" si="138"/>
        <v>1</v>
      </c>
      <c r="BD197" s="58">
        <f t="shared" ref="BD197:BD260" ca="1" si="163">IF(BA197=1,0,BD198+1)</f>
        <v>14</v>
      </c>
      <c r="BF197" s="56">
        <f t="shared" ref="BF197:BF260" ca="1" si="164">IF(BC198=0,0,IF(BB197&gt;0,E197/OFFSET(E197,BD197,0)-1,0))</f>
        <v>0</v>
      </c>
      <c r="BG197" s="75">
        <f t="shared" ref="BG197:BG260" ca="1" si="165">IF(BC198=0,0,IF(BB197&gt;0,$F$3*(E197-OFFSET(E197,BD197,0)),0))</f>
        <v>0</v>
      </c>
      <c r="BH197" s="55">
        <f t="shared" ref="BH197:BH260" ca="1" si="166">IF(BA197+BC197=2,BJ197/($E197*$F$3),IF(BA197+BC197=1,BH198,0))</f>
        <v>388.56077090456944</v>
      </c>
      <c r="BI197" s="56">
        <f t="shared" ref="BI197:BI257" ca="1" si="167">IF(BC198=0,0,$E197/$E198-1)</f>
        <v>-2.9222676797194813E-3</v>
      </c>
      <c r="BJ197" s="55">
        <f t="shared" ca="1" si="139"/>
        <v>5303.0774013055616</v>
      </c>
      <c r="BK197" s="76">
        <f t="shared" ca="1" si="131"/>
        <v>0</v>
      </c>
      <c r="BL197" s="55">
        <f ca="1">BJ197-MAX(BJ197:$BJ$258)</f>
        <v>-15.542430836182575</v>
      </c>
      <c r="BM197" s="56">
        <f ca="1">(BJ197-MAX(BJ197:$BJ$258))/MAX(BJ197:$BJ$258)</f>
        <v>-2.9222676797194254E-3</v>
      </c>
      <c r="BN197" s="17"/>
      <c r="BO197" s="55">
        <f t="shared" ca="1" si="132"/>
        <v>3.0971445837739919</v>
      </c>
      <c r="BQ197" s="58">
        <f t="shared" ca="1" si="133"/>
        <v>0</v>
      </c>
      <c r="BR197" s="58">
        <f t="shared" ca="1" si="134"/>
        <v>0</v>
      </c>
      <c r="BS197" s="58">
        <f t="shared" ca="1" si="140"/>
        <v>0</v>
      </c>
      <c r="BT197" s="58">
        <f t="shared" ref="BT197:BT260" ca="1" si="168">IF(BQ197=1,0,BT198+1)</f>
        <v>14</v>
      </c>
      <c r="BV197" s="56">
        <f t="shared" ca="1" si="135"/>
        <v>0</v>
      </c>
      <c r="BW197" s="76">
        <f t="shared" ca="1" si="136"/>
        <v>0</v>
      </c>
      <c r="BX197" s="55">
        <f t="shared" ca="1" si="141"/>
        <v>0</v>
      </c>
      <c r="BY197" s="56">
        <f t="shared" ca="1" si="137"/>
        <v>0</v>
      </c>
      <c r="BZ197" s="55">
        <f t="shared" ca="1" si="142"/>
        <v>5219.9253963319834</v>
      </c>
      <c r="CA197" s="76">
        <f t="shared" ca="1" si="143"/>
        <v>0</v>
      </c>
      <c r="CB197" s="55">
        <f ca="1">BZ197-MAX($BZ197:BZ$258)</f>
        <v>-77.712154180914695</v>
      </c>
      <c r="CC197" s="56">
        <f ca="1">(BZ197-MAX($BZ197:BZ$258))/MAX($BZ197:BZ$258)</f>
        <v>-1.4669209329617291E-2</v>
      </c>
    </row>
    <row r="198" spans="1:81" s="58" customFormat="1" x14ac:dyDescent="0.25">
      <c r="A198" s="54">
        <v>44330</v>
      </c>
      <c r="B198" s="55">
        <v>13.507999999999999</v>
      </c>
      <c r="C198" s="55">
        <v>13.712</v>
      </c>
      <c r="D198" s="55">
        <v>13.507999999999999</v>
      </c>
      <c r="E198" s="55">
        <v>13.688000000000001</v>
      </c>
      <c r="F198" s="56">
        <f t="shared" si="144"/>
        <v>1.8907250260532971E-2</v>
      </c>
      <c r="G198" s="57"/>
      <c r="H198" s="56"/>
      <c r="I198" s="17"/>
      <c r="J198" s="55">
        <f ca="1">AVERAGE(E198:OFFSET(E198,$J$3-1,0))</f>
        <v>13.527199999999999</v>
      </c>
      <c r="K198" s="55">
        <f ca="1">AVERAGE(E198:OFFSET(E198,$K$3-1,0))</f>
        <v>12.962199999999999</v>
      </c>
      <c r="M198" s="58">
        <f t="shared" ca="1" si="145"/>
        <v>0</v>
      </c>
      <c r="N198" s="58">
        <f t="shared" ca="1" si="146"/>
        <v>0</v>
      </c>
      <c r="O198" s="58">
        <f t="shared" ca="1" si="147"/>
        <v>1</v>
      </c>
      <c r="P198" s="58">
        <f t="shared" ca="1" si="148"/>
        <v>11</v>
      </c>
      <c r="R198" s="56">
        <f t="shared" ca="1" si="149"/>
        <v>0</v>
      </c>
      <c r="S198" s="55">
        <f t="shared" ca="1" si="150"/>
        <v>0</v>
      </c>
      <c r="T198" s="55">
        <f t="shared" ca="1" si="151"/>
        <v>377.70055899682734</v>
      </c>
      <c r="U198" s="56">
        <f t="shared" ca="1" si="152"/>
        <v>1.8907250260532971E-2</v>
      </c>
      <c r="V198" s="55">
        <f t="shared" ref="V198:V256" ca="1" si="169">V199*(1+U198)</f>
        <v>5169.9652515485695</v>
      </c>
      <c r="W198" s="55">
        <f t="shared" ca="1" si="153"/>
        <v>0</v>
      </c>
      <c r="X198" s="55">
        <f ca="1">V198-MAX(V198:$V$258)</f>
        <v>0</v>
      </c>
      <c r="Y198" s="56">
        <f ca="1">(V198-MAX(V198:$V$258))/MAX(V198:$V$258)</f>
        <v>0</v>
      </c>
      <c r="Z198" s="56"/>
      <c r="AA198" s="17"/>
      <c r="AB198" s="55">
        <f ca="1">E198*(2/($AB$3+1))+IF(AB199=0,AVERAGE(E199:OFFSET(E199,$AB$3-1,0))*(1-(2/($AB$3+1))),AB199*(1-(2/($AB$3+1))))</f>
        <v>13.511844238893529</v>
      </c>
      <c r="AC198" s="59">
        <f ca="1">E198*(2/($AC$3+1))+IF(AC199=0,AVERAGE(E199:OFFSET(E199,$AC$3-1,0))*(1-(2/($AC$3+1))),AC199*(1-(2/($AC$3+1))))</f>
        <v>13.031604138080629</v>
      </c>
      <c r="AE198" s="58">
        <f t="shared" ref="AE198:AE261" ca="1" si="170">IF(AND(AB199&lt;AC199,AB198&gt;AC198,AN198&lt;&gt;0),1,0)</f>
        <v>0</v>
      </c>
      <c r="AF198" s="58">
        <f t="shared" ca="1" si="154"/>
        <v>0</v>
      </c>
      <c r="AG198" s="58">
        <f t="shared" ca="1" si="155"/>
        <v>1</v>
      </c>
      <c r="AH198" s="58">
        <f t="shared" ca="1" si="156"/>
        <v>13</v>
      </c>
      <c r="AJ198" s="56">
        <f t="shared" ca="1" si="157"/>
        <v>0</v>
      </c>
      <c r="AK198" s="55">
        <f t="shared" ca="1" si="158"/>
        <v>0</v>
      </c>
      <c r="AL198" s="55">
        <f t="shared" ca="1" si="159"/>
        <v>388.56077090456944</v>
      </c>
      <c r="AM198" s="56">
        <f t="shared" ca="1" si="160"/>
        <v>1.8907250260532971E-2</v>
      </c>
      <c r="AN198" s="55">
        <f t="shared" ca="1" si="161"/>
        <v>5318.6198321417442</v>
      </c>
      <c r="AO198" s="55">
        <f t="shared" ca="1" si="162"/>
        <v>0</v>
      </c>
      <c r="AP198" s="55">
        <f ca="1">AN198-MAX(AN198:$AN$258)</f>
        <v>0</v>
      </c>
      <c r="AQ198" s="56">
        <f ca="1">(AN198-MAX(AN198:$AN$258))/MAX(AN198:$AN$258)</f>
        <v>0</v>
      </c>
      <c r="AS198" s="55">
        <f t="shared" ref="AS198:AS261" si="171">E198-E199</f>
        <v>0.25400000000000134</v>
      </c>
      <c r="AT198" s="55">
        <f t="shared" ref="AT198:AT261" si="172">IF(AS198&gt;0,AS198,0)</f>
        <v>0.25400000000000134</v>
      </c>
      <c r="AU198" s="55">
        <f t="shared" ref="AU198:AU261" si="173">ABS(IF(AS198&lt;0,AS198,0))</f>
        <v>0</v>
      </c>
      <c r="AV198" s="55">
        <f ca="1">IF(AV199=0,AVERAGE(AT198:OFFSET(AT198,$AY$3-1,0)),(AV199*($AY$3-1)+AT198)/$AY$3)</f>
        <v>9.6742444274142761E-2</v>
      </c>
      <c r="AW198" s="55">
        <f ca="1">IF(AW199=0,AVERAGE(AU198:OFFSET(AU198,$AY$3-1,0)),(AW199*($AY$3-1)+AU198)/$AY$3)</f>
        <v>4.9578792527631886E-2</v>
      </c>
      <c r="AX198" s="55">
        <f t="shared" ref="AX198:AX261" ca="1" si="174">AV198/AW198</f>
        <v>1.9512868172460034</v>
      </c>
      <c r="AY198" s="55">
        <f t="shared" ref="AY198:AY261" ca="1" si="175">100-100/(AX198+1)</f>
        <v>66.116475221708498</v>
      </c>
      <c r="BA198" s="58">
        <f t="shared" ref="BA198:BA261" ca="1" si="176">IF(AND(AND(AB199&lt;AC199,AB198&gt;AC198),AND(AY198&gt;$BB$3,AY198&lt;$BC$3),BJ198&lt;&gt;0),1,0)</f>
        <v>0</v>
      </c>
      <c r="BB198" s="58">
        <f t="shared" ref="BB198:BB261" ca="1" si="177">IF(AND(BC199=1,OR(AND(AB199&gt;AC199,AB198&lt;AC198),AND(AY198&gt;$BG$3,AY199&gt;$BG$3))),1,0)</f>
        <v>0</v>
      </c>
      <c r="BC198" s="58">
        <f t="shared" ca="1" si="138"/>
        <v>1</v>
      </c>
      <c r="BD198" s="58">
        <f t="shared" ca="1" si="163"/>
        <v>13</v>
      </c>
      <c r="BF198" s="56">
        <f t="shared" ca="1" si="164"/>
        <v>0</v>
      </c>
      <c r="BG198" s="75">
        <f t="shared" ca="1" si="165"/>
        <v>0</v>
      </c>
      <c r="BH198" s="55">
        <f t="shared" ca="1" si="166"/>
        <v>388.56077090456944</v>
      </c>
      <c r="BI198" s="56">
        <f t="shared" ca="1" si="167"/>
        <v>1.8907250260532971E-2</v>
      </c>
      <c r="BJ198" s="55">
        <f t="shared" ca="1" si="139"/>
        <v>5318.6198321417442</v>
      </c>
      <c r="BK198" s="76">
        <f t="shared" ref="BK198:BK261" ca="1" si="178">BH199*BG198</f>
        <v>0</v>
      </c>
      <c r="BL198" s="55">
        <f ca="1">BJ198-MAX(BJ198:$BJ$258)</f>
        <v>0</v>
      </c>
      <c r="BM198" s="56">
        <f ca="1">(BJ198-MAX(BJ198:$BJ$258))/MAX(BJ198:$BJ$258)</f>
        <v>0</v>
      </c>
      <c r="BN198" s="17"/>
      <c r="BO198" s="55">
        <f t="shared" ref="BO198:BO261" ca="1" si="179">(E198/OFFSET(E198,$BO$3,0)-1)*100</f>
        <v>4.7764849969381462</v>
      </c>
      <c r="BQ198" s="58">
        <f t="shared" ref="BQ198:BQ261" ca="1" si="180">IF(AND(AND(AB199&lt;AC199,AB198&gt;AC198),AND(BO198&gt;$BR$3),BZ198&lt;&gt;0),1,0)</f>
        <v>0</v>
      </c>
      <c r="BR198" s="58">
        <f t="shared" ref="BR198:BR261" ca="1" si="181">IF(AND(BS199=1,OR(AND(AB199&gt;AC199,AB198&lt;AC198),AND(BO198&lt;BO199,BO199&lt;BO200,BO200&lt;BO201))),1,0)</f>
        <v>0</v>
      </c>
      <c r="BS198" s="58">
        <f t="shared" ca="1" si="140"/>
        <v>0</v>
      </c>
      <c r="BT198" s="58">
        <f t="shared" ca="1" si="168"/>
        <v>13</v>
      </c>
      <c r="BV198" s="56">
        <f t="shared" ref="BV198:BV261" ca="1" si="182">IF(BS199=0,0,IF(BR198&gt;0,E198/OFFSET(E198,BT198,0)-1,0))</f>
        <v>0</v>
      </c>
      <c r="BW198" s="76">
        <f t="shared" ref="BW198:BW261" ca="1" si="183">IF(BS199=0,0,IF(BR198&gt;0,$F$3*(E198-OFFSET(E198,BT198,0)),0))</f>
        <v>0</v>
      </c>
      <c r="BX198" s="55">
        <f t="shared" ca="1" si="141"/>
        <v>0</v>
      </c>
      <c r="BY198" s="56">
        <f t="shared" ref="BY198:BY257" ca="1" si="184">IF(BS199=0,0,$E198/$E199-1)</f>
        <v>0</v>
      </c>
      <c r="BZ198" s="55">
        <f t="shared" ca="1" si="142"/>
        <v>5219.9253963319834</v>
      </c>
      <c r="CA198" s="76">
        <f t="shared" ca="1" si="143"/>
        <v>0</v>
      </c>
      <c r="CB198" s="55">
        <f ca="1">BZ198-MAX($BZ198:BZ$258)</f>
        <v>-77.712154180914695</v>
      </c>
      <c r="CC198" s="56">
        <f ca="1">(BZ198-MAX($BZ198:BZ$258))/MAX($BZ198:BZ$258)</f>
        <v>-1.4669209329617291E-2</v>
      </c>
    </row>
    <row r="199" spans="1:81" s="58" customFormat="1" x14ac:dyDescent="0.25">
      <c r="A199" s="54">
        <v>44329</v>
      </c>
      <c r="B199" s="55">
        <v>13.273999999999999</v>
      </c>
      <c r="C199" s="55">
        <v>13.464</v>
      </c>
      <c r="D199" s="55">
        <v>13.154</v>
      </c>
      <c r="E199" s="55">
        <v>13.433999999999999</v>
      </c>
      <c r="F199" s="56">
        <f t="shared" si="144"/>
        <v>-4.151223128243231E-3</v>
      </c>
      <c r="G199" s="57"/>
      <c r="H199" s="56"/>
      <c r="I199" s="17"/>
      <c r="J199" s="55">
        <f ca="1">AVERAGE(E199:OFFSET(E199,$J$3-1,0))</f>
        <v>13.461599999999999</v>
      </c>
      <c r="K199" s="55">
        <f ca="1">AVERAGE(E199:OFFSET(E199,$K$3-1,0))</f>
        <v>12.930066666666663</v>
      </c>
      <c r="M199" s="58">
        <f t="shared" ca="1" si="145"/>
        <v>0</v>
      </c>
      <c r="N199" s="58">
        <f t="shared" ca="1" si="146"/>
        <v>0</v>
      </c>
      <c r="O199" s="58">
        <f t="shared" ca="1" si="147"/>
        <v>1</v>
      </c>
      <c r="P199" s="58">
        <f t="shared" ca="1" si="148"/>
        <v>10</v>
      </c>
      <c r="R199" s="56">
        <f t="shared" ca="1" si="149"/>
        <v>0</v>
      </c>
      <c r="S199" s="55">
        <f t="shared" ca="1" si="150"/>
        <v>0</v>
      </c>
      <c r="T199" s="55">
        <f t="shared" ca="1" si="151"/>
        <v>377.70055899682734</v>
      </c>
      <c r="U199" s="56">
        <f t="shared" ca="1" si="152"/>
        <v>-4.151223128243231E-3</v>
      </c>
      <c r="V199" s="55">
        <f t="shared" ca="1" si="169"/>
        <v>5074.0293095633751</v>
      </c>
      <c r="W199" s="55">
        <f t="shared" ca="1" si="153"/>
        <v>0</v>
      </c>
      <c r="X199" s="55">
        <f ca="1">V199-MAX(V199:$V$258)</f>
        <v>-75.540111799366969</v>
      </c>
      <c r="Y199" s="56">
        <f ca="1">(V199-MAX(V199:$V$258))/MAX(V199:$V$258)</f>
        <v>-1.466920932961743E-2</v>
      </c>
      <c r="Z199" s="56"/>
      <c r="AA199" s="17"/>
      <c r="AB199" s="55">
        <f ca="1">E199*(2/($AB$3+1))+IF(AB200=0,AVERAGE(E200:OFFSET(E200,$AB$3-1,0))*(1-(2/($AB$3+1))),AB200*(1-(2/($AB$3+1))))</f>
        <v>13.423766358340291</v>
      </c>
      <c r="AC199" s="59">
        <f ca="1">E199*(2/($AC$3+1))+IF(AC200=0,AVERAGE(E200:OFFSET(E200,$AC$3-1,0))*(1-(2/($AC$3+1))),AC200*(1-(2/($AC$3+1))))</f>
        <v>12.986335457948257</v>
      </c>
      <c r="AE199" s="58">
        <f t="shared" ca="1" si="170"/>
        <v>0</v>
      </c>
      <c r="AF199" s="58">
        <f t="shared" ca="1" si="154"/>
        <v>0</v>
      </c>
      <c r="AG199" s="58">
        <f t="shared" ca="1" si="155"/>
        <v>1</v>
      </c>
      <c r="AH199" s="58">
        <f t="shared" ca="1" si="156"/>
        <v>12</v>
      </c>
      <c r="AJ199" s="56">
        <f t="shared" ca="1" si="157"/>
        <v>0</v>
      </c>
      <c r="AK199" s="55">
        <f t="shared" ca="1" si="158"/>
        <v>0</v>
      </c>
      <c r="AL199" s="55">
        <f t="shared" ca="1" si="159"/>
        <v>388.56077090456944</v>
      </c>
      <c r="AM199" s="56">
        <f t="shared" ca="1" si="160"/>
        <v>-4.151223128243231E-3</v>
      </c>
      <c r="AN199" s="55">
        <f t="shared" ca="1" si="161"/>
        <v>5219.9253963319834</v>
      </c>
      <c r="AO199" s="55">
        <f t="shared" ca="1" si="162"/>
        <v>0</v>
      </c>
      <c r="AP199" s="55">
        <f ca="1">AN199-MAX(AN199:$AN$258)</f>
        <v>-77.712154180914695</v>
      </c>
      <c r="AQ199" s="56">
        <f ca="1">(AN199-MAX(AN199:$AN$258))/MAX(AN199:$AN$258)</f>
        <v>-1.4669209329617291E-2</v>
      </c>
      <c r="AS199" s="55">
        <f t="shared" si="171"/>
        <v>-5.6000000000000938E-2</v>
      </c>
      <c r="AT199" s="55">
        <f t="shared" si="172"/>
        <v>0</v>
      </c>
      <c r="AU199" s="55">
        <f t="shared" si="173"/>
        <v>5.6000000000000938E-2</v>
      </c>
      <c r="AV199" s="55">
        <f ca="1">IF(AV200=0,AVERAGE(AT199:OFFSET(AT199,$AY$3-1,0)),(AV200*($AY$3-1)+AT199)/$AY$3)</f>
        <v>8.4645709218307483E-2</v>
      </c>
      <c r="AW199" s="55">
        <f ca="1">IF(AW200=0,AVERAGE(AU199:OFFSET(AU199,$AY$3-1,0)),(AW200*($AY$3-1)+AU199)/$AY$3)</f>
        <v>5.3392545798988188E-2</v>
      </c>
      <c r="AX199" s="55">
        <f t="shared" ca="1" si="174"/>
        <v>1.58534694219266</v>
      </c>
      <c r="AY199" s="55">
        <f t="shared" ca="1" si="175"/>
        <v>61.320471783493424</v>
      </c>
      <c r="BA199" s="58">
        <f t="shared" ca="1" si="176"/>
        <v>0</v>
      </c>
      <c r="BB199" s="58">
        <f t="shared" ca="1" si="177"/>
        <v>0</v>
      </c>
      <c r="BC199" s="58">
        <f t="shared" ref="BC199:BC262" ca="1" si="185">IF(BC200-BB199&lt;0,0,BA199+BC200-BB199)</f>
        <v>1</v>
      </c>
      <c r="BD199" s="58">
        <f t="shared" ca="1" si="163"/>
        <v>12</v>
      </c>
      <c r="BF199" s="56">
        <f t="shared" ca="1" si="164"/>
        <v>0</v>
      </c>
      <c r="BG199" s="75">
        <f t="shared" ca="1" si="165"/>
        <v>0</v>
      </c>
      <c r="BH199" s="55">
        <f t="shared" ca="1" si="166"/>
        <v>388.56077090456944</v>
      </c>
      <c r="BI199" s="56">
        <f t="shared" ca="1" si="167"/>
        <v>-4.151223128243231E-3</v>
      </c>
      <c r="BJ199" s="55">
        <f t="shared" ref="BJ199:BJ257" ca="1" si="186">BJ200*(1+BI199)</f>
        <v>5219.9253963319834</v>
      </c>
      <c r="BK199" s="76">
        <f t="shared" ca="1" si="178"/>
        <v>0</v>
      </c>
      <c r="BL199" s="55">
        <f ca="1">BJ199-MAX(BJ199:$BJ$258)</f>
        <v>-77.712154180914695</v>
      </c>
      <c r="BM199" s="56">
        <f ca="1">(BJ199-MAX(BJ199:$BJ$258))/MAX(BJ199:$BJ$258)</f>
        <v>-1.4669209329617291E-2</v>
      </c>
      <c r="BN199" s="17"/>
      <c r="BO199" s="55">
        <f t="shared" ca="1" si="179"/>
        <v>4.3985079266397165</v>
      </c>
      <c r="BQ199" s="58">
        <f t="shared" ca="1" si="180"/>
        <v>0</v>
      </c>
      <c r="BR199" s="58">
        <f t="shared" ca="1" si="181"/>
        <v>1</v>
      </c>
      <c r="BS199" s="58">
        <f t="shared" ref="BS199:BS262" ca="1" si="187">IF(BS200-BR199&lt;0,0,BQ199+BS200-BR199)</f>
        <v>0</v>
      </c>
      <c r="BT199" s="58">
        <f t="shared" ca="1" si="168"/>
        <v>12</v>
      </c>
      <c r="BV199" s="56">
        <f t="shared" ca="1" si="182"/>
        <v>4.3985079266397165E-2</v>
      </c>
      <c r="BW199" s="76">
        <f t="shared" ca="1" si="183"/>
        <v>0.56599999999999895</v>
      </c>
      <c r="BX199" s="55">
        <f t="shared" ref="BX199:BX262" ca="1" si="188">IF(BQ199+BS199=2,BZ199/($E199*$F$3),IF(BQ199+BS199=1,BX200,0))</f>
        <v>0</v>
      </c>
      <c r="BY199" s="56">
        <f t="shared" ca="1" si="184"/>
        <v>-4.151223128243231E-3</v>
      </c>
      <c r="BZ199" s="55">
        <f t="shared" ca="1" si="142"/>
        <v>5219.9253963319834</v>
      </c>
      <c r="CA199" s="76">
        <f t="shared" ca="1" si="143"/>
        <v>219.92539633198589</v>
      </c>
      <c r="CB199" s="55">
        <f ca="1">BZ199-MAX($BZ199:BZ$258)</f>
        <v>-77.712154180914695</v>
      </c>
      <c r="CC199" s="56">
        <f ca="1">(BZ199-MAX($BZ199:BZ$258))/MAX($BZ199:BZ$258)</f>
        <v>-1.4669209329617291E-2</v>
      </c>
    </row>
    <row r="200" spans="1:81" s="58" customFormat="1" x14ac:dyDescent="0.25">
      <c r="A200" s="54">
        <v>44328</v>
      </c>
      <c r="B200" s="55">
        <v>13.366</v>
      </c>
      <c r="C200" s="55">
        <v>13.568</v>
      </c>
      <c r="D200" s="55">
        <v>13.292</v>
      </c>
      <c r="E200" s="55">
        <v>13.49</v>
      </c>
      <c r="F200" s="56">
        <f t="shared" si="144"/>
        <v>7.4682598954443069E-3</v>
      </c>
      <c r="G200" s="57"/>
      <c r="H200" s="56"/>
      <c r="I200" s="17"/>
      <c r="J200" s="55">
        <f ca="1">AVERAGE(E200:OFFSET(E200,$J$3-1,0))</f>
        <v>13.440800000000001</v>
      </c>
      <c r="K200" s="55">
        <f ca="1">AVERAGE(E200:OFFSET(E200,$K$3-1,0))</f>
        <v>12.912066666666668</v>
      </c>
      <c r="M200" s="58">
        <f t="shared" ca="1" si="145"/>
        <v>0</v>
      </c>
      <c r="N200" s="58">
        <f t="shared" ca="1" si="146"/>
        <v>0</v>
      </c>
      <c r="O200" s="58">
        <f t="shared" ca="1" si="147"/>
        <v>1</v>
      </c>
      <c r="P200" s="58">
        <f t="shared" ca="1" si="148"/>
        <v>9</v>
      </c>
      <c r="R200" s="56">
        <f t="shared" ca="1" si="149"/>
        <v>0</v>
      </c>
      <c r="S200" s="55">
        <f t="shared" ca="1" si="150"/>
        <v>0</v>
      </c>
      <c r="T200" s="55">
        <f t="shared" ca="1" si="151"/>
        <v>377.70055899682734</v>
      </c>
      <c r="U200" s="56">
        <f t="shared" ca="1" si="152"/>
        <v>7.4682598954443069E-3</v>
      </c>
      <c r="V200" s="55">
        <f t="shared" ca="1" si="169"/>
        <v>5095.180540867198</v>
      </c>
      <c r="W200" s="55">
        <f t="shared" ca="1" si="153"/>
        <v>0</v>
      </c>
      <c r="X200" s="55">
        <f ca="1">V200-MAX(V200:$V$258)</f>
        <v>-54.388880495544072</v>
      </c>
      <c r="Y200" s="56">
        <f ca="1">(V200-MAX(V200:$V$258))/MAX(V200:$V$258)</f>
        <v>-1.0561830717324522E-2</v>
      </c>
      <c r="Z200" s="56"/>
      <c r="AA200" s="17"/>
      <c r="AB200" s="55">
        <f ca="1">E200*(2/($AB$3+1))+IF(AB201=0,AVERAGE(E201:OFFSET(E201,$AB$3-1,0))*(1-(2/($AB$3+1))),AB201*(1-(2/($AB$3+1))))</f>
        <v>13.418649537510435</v>
      </c>
      <c r="AC200" s="59">
        <f ca="1">E200*(2/($AC$3+1))+IF(AC201=0,AVERAGE(E201:OFFSET(E201,$AC$3-1,0))*(1-(2/($AC$3+1))),AC201*(1-(2/($AC$3+1))))</f>
        <v>12.955462041255034</v>
      </c>
      <c r="AE200" s="58">
        <f t="shared" ca="1" si="170"/>
        <v>0</v>
      </c>
      <c r="AF200" s="58">
        <f t="shared" ca="1" si="154"/>
        <v>0</v>
      </c>
      <c r="AG200" s="58">
        <f t="shared" ca="1" si="155"/>
        <v>1</v>
      </c>
      <c r="AH200" s="58">
        <f t="shared" ca="1" si="156"/>
        <v>11</v>
      </c>
      <c r="AJ200" s="56">
        <f t="shared" ca="1" si="157"/>
        <v>0</v>
      </c>
      <c r="AK200" s="55">
        <f t="shared" ca="1" si="158"/>
        <v>0</v>
      </c>
      <c r="AL200" s="55">
        <f t="shared" ca="1" si="159"/>
        <v>388.56077090456944</v>
      </c>
      <c r="AM200" s="56">
        <f t="shared" ca="1" si="160"/>
        <v>7.4682598954443069E-3</v>
      </c>
      <c r="AN200" s="55">
        <f t="shared" ca="1" si="161"/>
        <v>5241.6847995026401</v>
      </c>
      <c r="AO200" s="55">
        <f t="shared" ca="1" si="162"/>
        <v>0</v>
      </c>
      <c r="AP200" s="55">
        <f ca="1">AN200-MAX(AN200:$AN$258)</f>
        <v>-55.952751010257998</v>
      </c>
      <c r="AQ200" s="56">
        <f ca="1">(AN200-MAX(AN200:$AN$258))/MAX(AN200:$AN$258)</f>
        <v>-1.056183071732434E-2</v>
      </c>
      <c r="AS200" s="55">
        <f t="shared" si="171"/>
        <v>9.9999999999999645E-2</v>
      </c>
      <c r="AT200" s="55">
        <f t="shared" si="172"/>
        <v>9.9999999999999645E-2</v>
      </c>
      <c r="AU200" s="55">
        <f t="shared" si="173"/>
        <v>0</v>
      </c>
      <c r="AV200" s="55">
        <f ca="1">IF(AV201=0,AVERAGE(AT200:OFFSET(AT200,$AY$3-1,0)),(AV201*($AY$3-1)+AT200)/$AY$3)</f>
        <v>9.1156917619715755E-2</v>
      </c>
      <c r="AW200" s="55">
        <f ca="1">IF(AW201=0,AVERAGE(AU200:OFFSET(AU200,$AY$3-1,0)),(AW201*($AY$3-1)+AU200)/$AY$3)</f>
        <v>5.3191972398910291E-2</v>
      </c>
      <c r="AX200" s="55">
        <f t="shared" ca="1" si="174"/>
        <v>1.713734488657225</v>
      </c>
      <c r="AY200" s="55">
        <f t="shared" ca="1" si="175"/>
        <v>63.150411207147719</v>
      </c>
      <c r="BA200" s="58">
        <f t="shared" ca="1" si="176"/>
        <v>0</v>
      </c>
      <c r="BB200" s="58">
        <f t="shared" ca="1" si="177"/>
        <v>0</v>
      </c>
      <c r="BC200" s="58">
        <f t="shared" ca="1" si="185"/>
        <v>1</v>
      </c>
      <c r="BD200" s="58">
        <f t="shared" ca="1" si="163"/>
        <v>11</v>
      </c>
      <c r="BF200" s="56">
        <f t="shared" ca="1" si="164"/>
        <v>0</v>
      </c>
      <c r="BG200" s="75">
        <f t="shared" ca="1" si="165"/>
        <v>0</v>
      </c>
      <c r="BH200" s="55">
        <f t="shared" ca="1" si="166"/>
        <v>388.56077090456944</v>
      </c>
      <c r="BI200" s="56">
        <f t="shared" ca="1" si="167"/>
        <v>7.4682598954443069E-3</v>
      </c>
      <c r="BJ200" s="55">
        <f t="shared" ca="1" si="186"/>
        <v>5241.6847995026401</v>
      </c>
      <c r="BK200" s="76">
        <f t="shared" ca="1" si="178"/>
        <v>0</v>
      </c>
      <c r="BL200" s="55">
        <f ca="1">BJ200-MAX(BJ200:$BJ$258)</f>
        <v>-55.952751010257998</v>
      </c>
      <c r="BM200" s="56">
        <f ca="1">(BJ200-MAX(BJ200:$BJ$258))/MAX(BJ200:$BJ$258)</f>
        <v>-1.056183071732434E-2</v>
      </c>
      <c r="BN200" s="17"/>
      <c r="BO200" s="55">
        <f t="shared" ca="1" si="179"/>
        <v>6.6740471295271275</v>
      </c>
      <c r="BQ200" s="58">
        <f t="shared" ca="1" si="180"/>
        <v>0</v>
      </c>
      <c r="BR200" s="58">
        <f t="shared" ca="1" si="181"/>
        <v>0</v>
      </c>
      <c r="BS200" s="58">
        <f t="shared" ca="1" si="187"/>
        <v>1</v>
      </c>
      <c r="BT200" s="58">
        <f t="shared" ca="1" si="168"/>
        <v>11</v>
      </c>
      <c r="BV200" s="56">
        <f t="shared" ca="1" si="182"/>
        <v>0</v>
      </c>
      <c r="BW200" s="76">
        <f t="shared" ca="1" si="183"/>
        <v>0</v>
      </c>
      <c r="BX200" s="55">
        <f t="shared" ca="1" si="188"/>
        <v>388.56077090456944</v>
      </c>
      <c r="BY200" s="56">
        <f t="shared" ca="1" si="184"/>
        <v>7.4682598954443069E-3</v>
      </c>
      <c r="BZ200" s="55">
        <f t="shared" ca="1" si="142"/>
        <v>5241.6847995026401</v>
      </c>
      <c r="CA200" s="76">
        <f t="shared" ca="1" si="143"/>
        <v>0</v>
      </c>
      <c r="CB200" s="55">
        <f ca="1">BZ200-MAX($BZ200:BZ$258)</f>
        <v>-55.952751010257998</v>
      </c>
      <c r="CC200" s="56">
        <f ca="1">(BZ200-MAX($BZ200:BZ$258))/MAX($BZ200:BZ$258)</f>
        <v>-1.056183071732434E-2</v>
      </c>
    </row>
    <row r="201" spans="1:81" s="58" customFormat="1" x14ac:dyDescent="0.25">
      <c r="A201" s="54">
        <v>44327</v>
      </c>
      <c r="B201" s="55">
        <v>13.486000000000001</v>
      </c>
      <c r="C201" s="55">
        <v>13.492000000000001</v>
      </c>
      <c r="D201" s="55">
        <v>13.318</v>
      </c>
      <c r="E201" s="55">
        <v>13.39</v>
      </c>
      <c r="F201" s="56">
        <f t="shared" si="144"/>
        <v>-1.7896435382132925E-2</v>
      </c>
      <c r="G201" s="57"/>
      <c r="H201" s="56"/>
      <c r="I201" s="17"/>
      <c r="J201" s="55">
        <f ca="1">AVERAGE(E201:OFFSET(E201,$J$3-1,0))</f>
        <v>13.406000000000001</v>
      </c>
      <c r="K201" s="55">
        <f ca="1">AVERAGE(E201:OFFSET(E201,$K$3-1,0))</f>
        <v>12.880733333333334</v>
      </c>
      <c r="M201" s="58">
        <f t="shared" ca="1" si="145"/>
        <v>0</v>
      </c>
      <c r="N201" s="58">
        <f t="shared" ca="1" si="146"/>
        <v>0</v>
      </c>
      <c r="O201" s="58">
        <f t="shared" ca="1" si="147"/>
        <v>1</v>
      </c>
      <c r="P201" s="58">
        <f t="shared" ca="1" si="148"/>
        <v>8</v>
      </c>
      <c r="R201" s="56">
        <f t="shared" ca="1" si="149"/>
        <v>0</v>
      </c>
      <c r="S201" s="55">
        <f t="shared" ca="1" si="150"/>
        <v>0</v>
      </c>
      <c r="T201" s="55">
        <f t="shared" ca="1" si="151"/>
        <v>377.70055899682734</v>
      </c>
      <c r="U201" s="56">
        <f t="shared" ca="1" si="152"/>
        <v>-1.7896435382132925E-2</v>
      </c>
      <c r="V201" s="55">
        <f t="shared" ca="1" si="169"/>
        <v>5057.4104849675159</v>
      </c>
      <c r="W201" s="55">
        <f t="shared" ca="1" si="153"/>
        <v>0</v>
      </c>
      <c r="X201" s="55">
        <f ca="1">V201-MAX(V201:$V$258)</f>
        <v>-92.158936395226192</v>
      </c>
      <c r="Y201" s="56">
        <f ca="1">(V201-MAX(V201:$V$258))/MAX(V201:$V$258)</f>
        <v>-1.7896435382132973E-2</v>
      </c>
      <c r="Z201" s="56"/>
      <c r="AA201" s="17"/>
      <c r="AB201" s="55">
        <f ca="1">E201*(2/($AB$3+1))+IF(AB202=0,AVERAGE(E202:OFFSET(E202,$AB$3-1,0))*(1-(2/($AB$3+1))),AB202*(1-(2/($AB$3+1))))</f>
        <v>13.382974306265652</v>
      </c>
      <c r="AC201" s="59">
        <f ca="1">E201*(2/($AC$3+1))+IF(AC202=0,AVERAGE(E202:OFFSET(E202,$AC$3-1,0))*(1-(2/($AC$3+1))),AC202*(1-(2/($AC$3+1))))</f>
        <v>12.918597354445035</v>
      </c>
      <c r="AE201" s="58">
        <f t="shared" ca="1" si="170"/>
        <v>0</v>
      </c>
      <c r="AF201" s="58">
        <f t="shared" ca="1" si="154"/>
        <v>0</v>
      </c>
      <c r="AG201" s="58">
        <f t="shared" ca="1" si="155"/>
        <v>1</v>
      </c>
      <c r="AH201" s="58">
        <f t="shared" ca="1" si="156"/>
        <v>10</v>
      </c>
      <c r="AJ201" s="56">
        <f t="shared" ca="1" si="157"/>
        <v>0</v>
      </c>
      <c r="AK201" s="55">
        <f t="shared" ca="1" si="158"/>
        <v>0</v>
      </c>
      <c r="AL201" s="55">
        <f t="shared" ca="1" si="159"/>
        <v>388.56077090456944</v>
      </c>
      <c r="AM201" s="56">
        <f t="shared" ca="1" si="160"/>
        <v>-1.7896435382132925E-2</v>
      </c>
      <c r="AN201" s="55">
        <f t="shared" ca="1" si="161"/>
        <v>5202.8287224121832</v>
      </c>
      <c r="AO201" s="55">
        <f t="shared" ca="1" si="162"/>
        <v>0</v>
      </c>
      <c r="AP201" s="55">
        <f ca="1">AN201-MAX(AN201:$AN$258)</f>
        <v>-94.808828100714891</v>
      </c>
      <c r="AQ201" s="56">
        <f ca="1">(AN201-MAX(AN201:$AN$258))/MAX(AN201:$AN$258)</f>
        <v>-1.7896435382132897E-2</v>
      </c>
      <c r="AS201" s="55">
        <f t="shared" si="171"/>
        <v>-0.24399999999999977</v>
      </c>
      <c r="AT201" s="55">
        <f t="shared" si="172"/>
        <v>0</v>
      </c>
      <c r="AU201" s="55">
        <f t="shared" si="173"/>
        <v>0.24399999999999977</v>
      </c>
      <c r="AV201" s="55">
        <f ca="1">IF(AV202=0,AVERAGE(AT201:OFFSET(AT201,$AY$3-1,0)),(AV202*($AY$3-1)+AT201)/$AY$3)</f>
        <v>9.0476680513540061E-2</v>
      </c>
      <c r="AW201" s="55">
        <f ca="1">IF(AW202=0,AVERAGE(AU201:OFFSET(AU201,$AY$3-1,0)),(AW202*($AY$3-1)+AU201)/$AY$3)</f>
        <v>5.7283662583441856E-2</v>
      </c>
      <c r="AX201" s="55">
        <f t="shared" ca="1" si="174"/>
        <v>1.5794499938223716</v>
      </c>
      <c r="AY201" s="55">
        <f t="shared" ca="1" si="175"/>
        <v>61.232045498267453</v>
      </c>
      <c r="BA201" s="58">
        <f t="shared" ca="1" si="176"/>
        <v>0</v>
      </c>
      <c r="BB201" s="58">
        <f t="shared" ca="1" si="177"/>
        <v>0</v>
      </c>
      <c r="BC201" s="58">
        <f t="shared" ca="1" si="185"/>
        <v>1</v>
      </c>
      <c r="BD201" s="58">
        <f t="shared" ca="1" si="163"/>
        <v>10</v>
      </c>
      <c r="BF201" s="56">
        <f t="shared" ca="1" si="164"/>
        <v>0</v>
      </c>
      <c r="BG201" s="75">
        <f t="shared" ca="1" si="165"/>
        <v>0</v>
      </c>
      <c r="BH201" s="55">
        <f t="shared" ca="1" si="166"/>
        <v>388.56077090456944</v>
      </c>
      <c r="BI201" s="56">
        <f t="shared" ca="1" si="167"/>
        <v>-1.7896435382132925E-2</v>
      </c>
      <c r="BJ201" s="55">
        <f t="shared" ca="1" si="186"/>
        <v>5202.8287224121832</v>
      </c>
      <c r="BK201" s="76">
        <f t="shared" ca="1" si="178"/>
        <v>0</v>
      </c>
      <c r="BL201" s="55">
        <f ca="1">BJ201-MAX(BJ201:$BJ$258)</f>
        <v>-94.808828100714891</v>
      </c>
      <c r="BM201" s="56">
        <f ca="1">(BJ201-MAX(BJ201:$BJ$258))/MAX(BJ201:$BJ$258)</f>
        <v>-1.7896435382132897E-2</v>
      </c>
      <c r="BN201" s="17"/>
      <c r="BO201" s="55">
        <f t="shared" ca="1" si="179"/>
        <v>7.9838709677419351</v>
      </c>
      <c r="BQ201" s="58">
        <f t="shared" ca="1" si="180"/>
        <v>0</v>
      </c>
      <c r="BR201" s="58">
        <f t="shared" ca="1" si="181"/>
        <v>0</v>
      </c>
      <c r="BS201" s="58">
        <f t="shared" ca="1" si="187"/>
        <v>1</v>
      </c>
      <c r="BT201" s="58">
        <f t="shared" ca="1" si="168"/>
        <v>10</v>
      </c>
      <c r="BV201" s="56">
        <f t="shared" ca="1" si="182"/>
        <v>0</v>
      </c>
      <c r="BW201" s="76">
        <f t="shared" ca="1" si="183"/>
        <v>0</v>
      </c>
      <c r="BX201" s="55">
        <f t="shared" ca="1" si="188"/>
        <v>388.56077090456944</v>
      </c>
      <c r="BY201" s="56">
        <f t="shared" ca="1" si="184"/>
        <v>-1.7896435382132925E-2</v>
      </c>
      <c r="BZ201" s="55">
        <f t="shared" ca="1" si="142"/>
        <v>5202.8287224121832</v>
      </c>
      <c r="CA201" s="76">
        <f t="shared" ca="1" si="143"/>
        <v>0</v>
      </c>
      <c r="CB201" s="55">
        <f ca="1">BZ201-MAX($BZ201:BZ$258)</f>
        <v>-94.808828100714891</v>
      </c>
      <c r="CC201" s="56">
        <f ca="1">(BZ201-MAX($BZ201:BZ$258))/MAX($BZ201:BZ$258)</f>
        <v>-1.7896435382132897E-2</v>
      </c>
    </row>
    <row r="202" spans="1:81" s="58" customFormat="1" x14ac:dyDescent="0.25">
      <c r="A202" s="54">
        <v>44326</v>
      </c>
      <c r="B202" s="55">
        <v>13.476000000000001</v>
      </c>
      <c r="C202" s="55">
        <v>13.667999999999999</v>
      </c>
      <c r="D202" s="55">
        <v>13.45</v>
      </c>
      <c r="E202" s="55">
        <v>13.634</v>
      </c>
      <c r="F202" s="56">
        <f t="shared" si="144"/>
        <v>2.0508982035928103E-2</v>
      </c>
      <c r="G202" s="57"/>
      <c r="H202" s="56"/>
      <c r="I202" s="17"/>
      <c r="J202" s="55">
        <f ca="1">AVERAGE(E202:OFFSET(E202,$J$3-1,0))</f>
        <v>13.323599999999999</v>
      </c>
      <c r="K202" s="55">
        <f ca="1">AVERAGE(E202:OFFSET(E202,$K$3-1,0))</f>
        <v>12.857333333333331</v>
      </c>
      <c r="M202" s="58">
        <f t="shared" ca="1" si="145"/>
        <v>0</v>
      </c>
      <c r="N202" s="58">
        <f t="shared" ca="1" si="146"/>
        <v>0</v>
      </c>
      <c r="O202" s="58">
        <f t="shared" ca="1" si="147"/>
        <v>1</v>
      </c>
      <c r="P202" s="58">
        <f t="shared" ca="1" si="148"/>
        <v>7</v>
      </c>
      <c r="R202" s="56">
        <f t="shared" ca="1" si="149"/>
        <v>0</v>
      </c>
      <c r="S202" s="55">
        <f t="shared" ca="1" si="150"/>
        <v>0</v>
      </c>
      <c r="T202" s="55">
        <f t="shared" ca="1" si="151"/>
        <v>377.70055899682734</v>
      </c>
      <c r="U202" s="56">
        <f t="shared" ca="1" si="152"/>
        <v>2.0508982035928103E-2</v>
      </c>
      <c r="V202" s="55">
        <f t="shared" ca="1" si="169"/>
        <v>5149.5694213627421</v>
      </c>
      <c r="W202" s="55">
        <f t="shared" ca="1" si="153"/>
        <v>0</v>
      </c>
      <c r="X202" s="55">
        <f ca="1">V202-MAX(V202:$V$258)</f>
        <v>0</v>
      </c>
      <c r="Y202" s="56">
        <f ca="1">(V202-MAX(V202:$V$258))/MAX(V202:$V$258)</f>
        <v>0</v>
      </c>
      <c r="Z202" s="56"/>
      <c r="AA202" s="17"/>
      <c r="AB202" s="55">
        <f ca="1">E202*(2/($AB$3+1))+IF(AB203=0,AVERAGE(E203:OFFSET(E203,$AB$3-1,0))*(1-(2/($AB$3+1))),AB203*(1-(2/($AB$3+1))))</f>
        <v>13.379461459398476</v>
      </c>
      <c r="AC202" s="59">
        <f ca="1">E202*(2/($AC$3+1))+IF(AC203=0,AVERAGE(E203:OFFSET(E203,$AC$3-1,0))*(1-(2/($AC$3+1))),AC203*(1-(2/($AC$3+1))))</f>
        <v>12.886086827165382</v>
      </c>
      <c r="AE202" s="58">
        <f t="shared" ca="1" si="170"/>
        <v>0</v>
      </c>
      <c r="AF202" s="58">
        <f t="shared" ca="1" si="154"/>
        <v>0</v>
      </c>
      <c r="AG202" s="58">
        <f t="shared" ca="1" si="155"/>
        <v>1</v>
      </c>
      <c r="AH202" s="58">
        <f t="shared" ca="1" si="156"/>
        <v>9</v>
      </c>
      <c r="AJ202" s="56">
        <f t="shared" ca="1" si="157"/>
        <v>0</v>
      </c>
      <c r="AK202" s="55">
        <f t="shared" ca="1" si="158"/>
        <v>0</v>
      </c>
      <c r="AL202" s="55">
        <f t="shared" ca="1" si="159"/>
        <v>388.56077090456944</v>
      </c>
      <c r="AM202" s="56">
        <f t="shared" ca="1" si="160"/>
        <v>2.0508982035928103E-2</v>
      </c>
      <c r="AN202" s="55">
        <f t="shared" ca="1" si="161"/>
        <v>5297.6375505128981</v>
      </c>
      <c r="AO202" s="55">
        <f t="shared" ca="1" si="162"/>
        <v>0</v>
      </c>
      <c r="AP202" s="55">
        <f ca="1">AN202-MAX(AN202:$AN$258)</f>
        <v>0</v>
      </c>
      <c r="AQ202" s="56">
        <f ca="1">(AN202-MAX(AN202:$AN$258))/MAX(AN202:$AN$258)</f>
        <v>0</v>
      </c>
      <c r="AS202" s="55">
        <f t="shared" si="171"/>
        <v>0.27400000000000091</v>
      </c>
      <c r="AT202" s="55">
        <f t="shared" si="172"/>
        <v>0.27400000000000091</v>
      </c>
      <c r="AU202" s="55">
        <f t="shared" si="173"/>
        <v>0</v>
      </c>
      <c r="AV202" s="55">
        <f ca="1">IF(AV203=0,AVERAGE(AT202:OFFSET(AT202,$AY$3-1,0)),(AV203*($AY$3-1)+AT202)/$AY$3)</f>
        <v>9.7436425168427751E-2</v>
      </c>
      <c r="AW202" s="55">
        <f ca="1">IF(AW203=0,AVERAGE(AU202:OFFSET(AU202,$AY$3-1,0)),(AW203*($AY$3-1)+AU202)/$AY$3)</f>
        <v>4.2920867397552784E-2</v>
      </c>
      <c r="AX202" s="55">
        <f t="shared" ca="1" si="174"/>
        <v>2.2701411009690657</v>
      </c>
      <c r="AY202" s="55">
        <f t="shared" ca="1" si="175"/>
        <v>69.420279763963009</v>
      </c>
      <c r="BA202" s="58">
        <f t="shared" ca="1" si="176"/>
        <v>0</v>
      </c>
      <c r="BB202" s="58">
        <f t="shared" ca="1" si="177"/>
        <v>0</v>
      </c>
      <c r="BC202" s="58">
        <f t="shared" ca="1" si="185"/>
        <v>1</v>
      </c>
      <c r="BD202" s="58">
        <f t="shared" ca="1" si="163"/>
        <v>9</v>
      </c>
      <c r="BF202" s="56">
        <f t="shared" ca="1" si="164"/>
        <v>0</v>
      </c>
      <c r="BG202" s="75">
        <f t="shared" ca="1" si="165"/>
        <v>0</v>
      </c>
      <c r="BH202" s="55">
        <f t="shared" ca="1" si="166"/>
        <v>388.56077090456944</v>
      </c>
      <c r="BI202" s="56">
        <f t="shared" ca="1" si="167"/>
        <v>2.0508982035928103E-2</v>
      </c>
      <c r="BJ202" s="55">
        <f t="shared" ca="1" si="186"/>
        <v>5297.6375505128981</v>
      </c>
      <c r="BK202" s="76">
        <f t="shared" ca="1" si="178"/>
        <v>0</v>
      </c>
      <c r="BL202" s="55">
        <f ca="1">BJ202-MAX(BJ202:$BJ$258)</f>
        <v>0</v>
      </c>
      <c r="BM202" s="56">
        <f ca="1">(BJ202-MAX(BJ202:$BJ$258))/MAX(BJ202:$BJ$258)</f>
        <v>0</v>
      </c>
      <c r="BN202" s="17"/>
      <c r="BO202" s="55">
        <f t="shared" ca="1" si="179"/>
        <v>10.147035062207133</v>
      </c>
      <c r="BQ202" s="58">
        <f t="shared" ca="1" si="180"/>
        <v>0</v>
      </c>
      <c r="BR202" s="58">
        <f t="shared" ca="1" si="181"/>
        <v>0</v>
      </c>
      <c r="BS202" s="58">
        <f t="shared" ca="1" si="187"/>
        <v>1</v>
      </c>
      <c r="BT202" s="58">
        <f t="shared" ca="1" si="168"/>
        <v>9</v>
      </c>
      <c r="BV202" s="56">
        <f t="shared" ca="1" si="182"/>
        <v>0</v>
      </c>
      <c r="BW202" s="76">
        <f t="shared" ca="1" si="183"/>
        <v>0</v>
      </c>
      <c r="BX202" s="55">
        <f t="shared" ca="1" si="188"/>
        <v>388.56077090456944</v>
      </c>
      <c r="BY202" s="56">
        <f t="shared" ca="1" si="184"/>
        <v>2.0508982035928103E-2</v>
      </c>
      <c r="BZ202" s="55">
        <f t="shared" ca="1" si="142"/>
        <v>5297.6375505128981</v>
      </c>
      <c r="CA202" s="76">
        <f t="shared" ca="1" si="143"/>
        <v>0</v>
      </c>
      <c r="CB202" s="55">
        <f ca="1">BZ202-MAX($BZ202:BZ$258)</f>
        <v>0</v>
      </c>
      <c r="CC202" s="56">
        <f ca="1">(BZ202-MAX($BZ202:BZ$258))/MAX($BZ202:BZ$258)</f>
        <v>0</v>
      </c>
    </row>
    <row r="203" spans="1:81" s="58" customFormat="1" x14ac:dyDescent="0.25">
      <c r="A203" s="54">
        <v>44323</v>
      </c>
      <c r="B203" s="55">
        <v>13.416</v>
      </c>
      <c r="C203" s="55">
        <v>13.436</v>
      </c>
      <c r="D203" s="55">
        <v>13.226000000000001</v>
      </c>
      <c r="E203" s="55">
        <v>13.36</v>
      </c>
      <c r="F203" s="56">
        <f t="shared" si="144"/>
        <v>2.2505626406601476E-3</v>
      </c>
      <c r="G203" s="57"/>
      <c r="H203" s="56"/>
      <c r="I203" s="17"/>
      <c r="J203" s="55">
        <f ca="1">AVERAGE(E203:OFFSET(E203,$J$3-1,0))</f>
        <v>13.2332</v>
      </c>
      <c r="K203" s="55">
        <f ca="1">AVERAGE(E203:OFFSET(E203,$K$3-1,0))</f>
        <v>12.821466666666662</v>
      </c>
      <c r="M203" s="58">
        <f t="shared" ca="1" si="145"/>
        <v>0</v>
      </c>
      <c r="N203" s="58">
        <f t="shared" ca="1" si="146"/>
        <v>0</v>
      </c>
      <c r="O203" s="58">
        <f t="shared" ca="1" si="147"/>
        <v>1</v>
      </c>
      <c r="P203" s="58">
        <f t="shared" ca="1" si="148"/>
        <v>6</v>
      </c>
      <c r="R203" s="56">
        <f t="shared" ca="1" si="149"/>
        <v>0</v>
      </c>
      <c r="S203" s="55">
        <f t="shared" ca="1" si="150"/>
        <v>0</v>
      </c>
      <c r="T203" s="55">
        <f t="shared" ca="1" si="151"/>
        <v>377.70055899682734</v>
      </c>
      <c r="U203" s="56">
        <f t="shared" ca="1" si="152"/>
        <v>2.2505626406601476E-3</v>
      </c>
      <c r="V203" s="55">
        <f t="shared" ca="1" si="169"/>
        <v>5046.0794681976113</v>
      </c>
      <c r="W203" s="55">
        <f t="shared" ca="1" si="153"/>
        <v>0</v>
      </c>
      <c r="X203" s="55">
        <f ca="1">V203-MAX(V203:$V$258)</f>
        <v>0</v>
      </c>
      <c r="Y203" s="56">
        <f ca="1">(V203-MAX(V203:$V$258))/MAX(V203:$V$258)</f>
        <v>0</v>
      </c>
      <c r="Z203" s="56"/>
      <c r="AA203" s="17"/>
      <c r="AB203" s="55">
        <f ca="1">E203*(2/($AB$3+1))+IF(AB204=0,AVERAGE(E204:OFFSET(E204,$AB$3-1,0))*(1-(2/($AB$3+1))),AB204*(1-(2/($AB$3+1))))</f>
        <v>13.252192189097713</v>
      </c>
      <c r="AC203" s="59">
        <f ca="1">E203*(2/($AC$3+1))+IF(AC204=0,AVERAGE(E204:OFFSET(E204,$AC$3-1,0))*(1-(2/($AC$3+1))),AC204*(1-(2/($AC$3+1))))</f>
        <v>12.8345066083492</v>
      </c>
      <c r="AE203" s="58">
        <f t="shared" ca="1" si="170"/>
        <v>0</v>
      </c>
      <c r="AF203" s="58">
        <f t="shared" ca="1" si="154"/>
        <v>0</v>
      </c>
      <c r="AG203" s="58">
        <f t="shared" ca="1" si="155"/>
        <v>1</v>
      </c>
      <c r="AH203" s="58">
        <f t="shared" ca="1" si="156"/>
        <v>8</v>
      </c>
      <c r="AJ203" s="56">
        <f t="shared" ca="1" si="157"/>
        <v>0</v>
      </c>
      <c r="AK203" s="55">
        <f t="shared" ca="1" si="158"/>
        <v>0</v>
      </c>
      <c r="AL203" s="55">
        <f t="shared" ca="1" si="159"/>
        <v>388.56077090456944</v>
      </c>
      <c r="AM203" s="56">
        <f t="shared" ca="1" si="160"/>
        <v>2.2505626406601476E-3</v>
      </c>
      <c r="AN203" s="55">
        <f t="shared" ca="1" si="161"/>
        <v>5191.1718992850465</v>
      </c>
      <c r="AO203" s="55">
        <f t="shared" ca="1" si="162"/>
        <v>0</v>
      </c>
      <c r="AP203" s="55">
        <f ca="1">AN203-MAX(AN203:$AN$258)</f>
        <v>0</v>
      </c>
      <c r="AQ203" s="56">
        <f ca="1">(AN203-MAX(AN203:$AN$258))/MAX(AN203:$AN$258)</f>
        <v>0</v>
      </c>
      <c r="AS203" s="55">
        <f t="shared" si="171"/>
        <v>2.9999999999999361E-2</v>
      </c>
      <c r="AT203" s="55">
        <f t="shared" si="172"/>
        <v>2.9999999999999361E-2</v>
      </c>
      <c r="AU203" s="55">
        <f t="shared" si="173"/>
        <v>0</v>
      </c>
      <c r="AV203" s="55">
        <f ca="1">IF(AV204=0,AVERAGE(AT203:OFFSET(AT203,$AY$3-1,0)),(AV204*($AY$3-1)+AT203)/$AY$3)</f>
        <v>8.3854611719845207E-2</v>
      </c>
      <c r="AW203" s="55">
        <f ca="1">IF(AW204=0,AVERAGE(AU203:OFFSET(AU203,$AY$3-1,0)),(AW204*($AY$3-1)+AU203)/$AY$3)</f>
        <v>4.6222472581979916E-2</v>
      </c>
      <c r="AX203" s="55">
        <f t="shared" ca="1" si="174"/>
        <v>1.8141524465425587</v>
      </c>
      <c r="AY203" s="55">
        <f t="shared" ca="1" si="175"/>
        <v>64.465322366292185</v>
      </c>
      <c r="BA203" s="58">
        <f t="shared" ca="1" si="176"/>
        <v>0</v>
      </c>
      <c r="BB203" s="58">
        <f t="shared" ca="1" si="177"/>
        <v>0</v>
      </c>
      <c r="BC203" s="58">
        <f t="shared" ca="1" si="185"/>
        <v>1</v>
      </c>
      <c r="BD203" s="58">
        <f t="shared" ca="1" si="163"/>
        <v>8</v>
      </c>
      <c r="BF203" s="56">
        <f t="shared" ca="1" si="164"/>
        <v>0</v>
      </c>
      <c r="BG203" s="75">
        <f t="shared" ca="1" si="165"/>
        <v>0</v>
      </c>
      <c r="BH203" s="55">
        <f t="shared" ca="1" si="166"/>
        <v>388.56077090456944</v>
      </c>
      <c r="BI203" s="56">
        <f t="shared" ca="1" si="167"/>
        <v>2.2505626406601476E-3</v>
      </c>
      <c r="BJ203" s="55">
        <f t="shared" ca="1" si="186"/>
        <v>5191.1718992850465</v>
      </c>
      <c r="BK203" s="76">
        <f t="shared" ca="1" si="178"/>
        <v>0</v>
      </c>
      <c r="BL203" s="55">
        <f ca="1">BJ203-MAX(BJ203:$BJ$258)</f>
        <v>0</v>
      </c>
      <c r="BM203" s="56">
        <f ca="1">(BJ203-MAX(BJ203:$BJ$258))/MAX(BJ203:$BJ$258)</f>
        <v>0</v>
      </c>
      <c r="BN203" s="17"/>
      <c r="BO203" s="55">
        <f t="shared" ca="1" si="179"/>
        <v>8.1256069925542249</v>
      </c>
      <c r="BQ203" s="58">
        <f t="shared" ca="1" si="180"/>
        <v>0</v>
      </c>
      <c r="BR203" s="58">
        <f t="shared" ca="1" si="181"/>
        <v>0</v>
      </c>
      <c r="BS203" s="58">
        <f t="shared" ca="1" si="187"/>
        <v>1</v>
      </c>
      <c r="BT203" s="58">
        <f t="shared" ca="1" si="168"/>
        <v>8</v>
      </c>
      <c r="BV203" s="56">
        <f t="shared" ca="1" si="182"/>
        <v>0</v>
      </c>
      <c r="BW203" s="76">
        <f t="shared" ca="1" si="183"/>
        <v>0</v>
      </c>
      <c r="BX203" s="55">
        <f t="shared" ca="1" si="188"/>
        <v>388.56077090456944</v>
      </c>
      <c r="BY203" s="56">
        <f t="shared" ca="1" si="184"/>
        <v>2.2505626406601476E-3</v>
      </c>
      <c r="BZ203" s="55">
        <f t="shared" ca="1" si="142"/>
        <v>5191.1718992850465</v>
      </c>
      <c r="CA203" s="76">
        <f t="shared" ca="1" si="143"/>
        <v>0</v>
      </c>
      <c r="CB203" s="55">
        <f ca="1">BZ203-MAX($BZ203:BZ$258)</f>
        <v>0</v>
      </c>
      <c r="CC203" s="56">
        <f ca="1">(BZ203-MAX($BZ203:BZ$258))/MAX($BZ203:BZ$258)</f>
        <v>0</v>
      </c>
    </row>
    <row r="204" spans="1:81" s="58" customFormat="1" x14ac:dyDescent="0.25">
      <c r="A204" s="54">
        <v>44322</v>
      </c>
      <c r="B204" s="55">
        <v>13.41</v>
      </c>
      <c r="C204" s="55">
        <v>13.422000000000001</v>
      </c>
      <c r="D204" s="55">
        <v>13.228</v>
      </c>
      <c r="E204" s="55">
        <v>13.33</v>
      </c>
      <c r="F204" s="56">
        <f t="shared" si="144"/>
        <v>1.0513667768097257E-3</v>
      </c>
      <c r="G204" s="57"/>
      <c r="H204" s="56"/>
      <c r="I204" s="17"/>
      <c r="J204" s="55">
        <f ca="1">AVERAGE(E204:OFFSET(E204,$J$3-1,0))</f>
        <v>13.1976</v>
      </c>
      <c r="K204" s="55">
        <f ca="1">AVERAGE(E204:OFFSET(E204,$K$3-1,0))</f>
        <v>12.797933333333331</v>
      </c>
      <c r="M204" s="58">
        <f t="shared" ca="1" si="145"/>
        <v>0</v>
      </c>
      <c r="N204" s="58">
        <f t="shared" ca="1" si="146"/>
        <v>0</v>
      </c>
      <c r="O204" s="58">
        <f t="shared" ca="1" si="147"/>
        <v>1</v>
      </c>
      <c r="P204" s="58">
        <f t="shared" ca="1" si="148"/>
        <v>5</v>
      </c>
      <c r="R204" s="56">
        <f t="shared" ca="1" si="149"/>
        <v>0</v>
      </c>
      <c r="S204" s="55">
        <f t="shared" ca="1" si="150"/>
        <v>0</v>
      </c>
      <c r="T204" s="55">
        <f t="shared" ca="1" si="151"/>
        <v>377.70055899682734</v>
      </c>
      <c r="U204" s="56">
        <f t="shared" ca="1" si="152"/>
        <v>1.0513667768097257E-3</v>
      </c>
      <c r="V204" s="55">
        <f t="shared" ca="1" si="169"/>
        <v>5034.7484514277066</v>
      </c>
      <c r="W204" s="55">
        <f t="shared" ca="1" si="153"/>
        <v>0</v>
      </c>
      <c r="X204" s="55">
        <f ca="1">V204-MAX(V204:$V$258)</f>
        <v>0</v>
      </c>
      <c r="Y204" s="56">
        <f ca="1">(V204-MAX(V204:$V$258))/MAX(V204:$V$258)</f>
        <v>0</v>
      </c>
      <c r="Z204" s="56"/>
      <c r="AA204" s="17"/>
      <c r="AB204" s="55">
        <f ca="1">E204*(2/($AB$3+1))+IF(AB205=0,AVERAGE(E205:OFFSET(E205,$AB$3-1,0))*(1-(2/($AB$3+1))),AB205*(1-(2/($AB$3+1))))</f>
        <v>13.198288283646567</v>
      </c>
      <c r="AC204" s="59">
        <f ca="1">E204*(2/($AC$3+1))+IF(AC205=0,AVERAGE(E205:OFFSET(E205,$AC$3-1,0))*(1-(2/($AC$3+1))),AC205*(1-(2/($AC$3+1))))</f>
        <v>12.798265684787076</v>
      </c>
      <c r="AE204" s="58">
        <f t="shared" ca="1" si="170"/>
        <v>0</v>
      </c>
      <c r="AF204" s="58">
        <f t="shared" ca="1" si="154"/>
        <v>0</v>
      </c>
      <c r="AG204" s="58">
        <f t="shared" ca="1" si="155"/>
        <v>1</v>
      </c>
      <c r="AH204" s="58">
        <f t="shared" ca="1" si="156"/>
        <v>7</v>
      </c>
      <c r="AJ204" s="56">
        <f t="shared" ca="1" si="157"/>
        <v>0</v>
      </c>
      <c r="AK204" s="55">
        <f t="shared" ca="1" si="158"/>
        <v>0</v>
      </c>
      <c r="AL204" s="55">
        <f t="shared" ca="1" si="159"/>
        <v>388.56077090456944</v>
      </c>
      <c r="AM204" s="56">
        <f t="shared" ca="1" si="160"/>
        <v>1.0513667768097257E-3</v>
      </c>
      <c r="AN204" s="55">
        <f t="shared" ca="1" si="161"/>
        <v>5179.5150761579098</v>
      </c>
      <c r="AO204" s="55">
        <f t="shared" ca="1" si="162"/>
        <v>0</v>
      </c>
      <c r="AP204" s="55">
        <f ca="1">AN204-MAX(AN204:$AN$258)</f>
        <v>0</v>
      </c>
      <c r="AQ204" s="56">
        <f ca="1">(AN204-MAX(AN204:$AN$258))/MAX(AN204:$AN$258)</f>
        <v>0</v>
      </c>
      <c r="AS204" s="55">
        <f t="shared" si="171"/>
        <v>1.3999999999999346E-2</v>
      </c>
      <c r="AT204" s="55">
        <f t="shared" si="172"/>
        <v>1.3999999999999346E-2</v>
      </c>
      <c r="AU204" s="55">
        <f t="shared" si="173"/>
        <v>0</v>
      </c>
      <c r="AV204" s="55">
        <f ca="1">IF(AV205=0,AVERAGE(AT204:OFFSET(AT204,$AY$3-1,0)),(AV205*($AY$3-1)+AT204)/$AY$3)</f>
        <v>8.7997274159833341E-2</v>
      </c>
      <c r="AW204" s="55">
        <f ca="1">IF(AW205=0,AVERAGE(AU204:OFFSET(AU204,$AY$3-1,0)),(AW205*($AY$3-1)+AU204)/$AY$3)</f>
        <v>4.9778047395978367E-2</v>
      </c>
      <c r="AX204" s="55">
        <f t="shared" ca="1" si="174"/>
        <v>1.7677928075367366</v>
      </c>
      <c r="AY204" s="55">
        <f t="shared" ca="1" si="175"/>
        <v>63.870127948992902</v>
      </c>
      <c r="BA204" s="58">
        <f t="shared" ca="1" si="176"/>
        <v>0</v>
      </c>
      <c r="BB204" s="58">
        <f t="shared" ca="1" si="177"/>
        <v>0</v>
      </c>
      <c r="BC204" s="58">
        <f t="shared" ca="1" si="185"/>
        <v>1</v>
      </c>
      <c r="BD204" s="58">
        <f t="shared" ca="1" si="163"/>
        <v>7</v>
      </c>
      <c r="BF204" s="56">
        <f t="shared" ca="1" si="164"/>
        <v>0</v>
      </c>
      <c r="BG204" s="75">
        <f t="shared" ca="1" si="165"/>
        <v>0</v>
      </c>
      <c r="BH204" s="55">
        <f t="shared" ca="1" si="166"/>
        <v>388.56077090456944</v>
      </c>
      <c r="BI204" s="56">
        <f t="shared" ca="1" si="167"/>
        <v>1.0513667768097257E-3</v>
      </c>
      <c r="BJ204" s="55">
        <f t="shared" ca="1" si="186"/>
        <v>5179.5150761579098</v>
      </c>
      <c r="BK204" s="76">
        <f t="shared" ca="1" si="178"/>
        <v>0</v>
      </c>
      <c r="BL204" s="55">
        <f ca="1">BJ204-MAX(BJ204:$BJ$258)</f>
        <v>0</v>
      </c>
      <c r="BM204" s="56">
        <f ca="1">(BJ204-MAX(BJ204:$BJ$258))/MAX(BJ204:$BJ$258)</f>
        <v>0</v>
      </c>
      <c r="BN204" s="17"/>
      <c r="BO204" s="55">
        <f t="shared" ca="1" si="179"/>
        <v>7.1715709921209125</v>
      </c>
      <c r="BQ204" s="58">
        <f t="shared" ca="1" si="180"/>
        <v>0</v>
      </c>
      <c r="BR204" s="58">
        <f t="shared" ca="1" si="181"/>
        <v>0</v>
      </c>
      <c r="BS204" s="58">
        <f t="shared" ca="1" si="187"/>
        <v>1</v>
      </c>
      <c r="BT204" s="58">
        <f t="shared" ca="1" si="168"/>
        <v>7</v>
      </c>
      <c r="BV204" s="56">
        <f t="shared" ca="1" si="182"/>
        <v>0</v>
      </c>
      <c r="BW204" s="76">
        <f t="shared" ca="1" si="183"/>
        <v>0</v>
      </c>
      <c r="BX204" s="55">
        <f t="shared" ca="1" si="188"/>
        <v>388.56077090456944</v>
      </c>
      <c r="BY204" s="56">
        <f t="shared" ca="1" si="184"/>
        <v>1.0513667768097257E-3</v>
      </c>
      <c r="BZ204" s="55">
        <f t="shared" ca="1" si="142"/>
        <v>5179.5150761579098</v>
      </c>
      <c r="CA204" s="76">
        <f t="shared" ca="1" si="143"/>
        <v>0</v>
      </c>
      <c r="CB204" s="55">
        <f ca="1">BZ204-MAX($BZ204:BZ$258)</f>
        <v>0</v>
      </c>
      <c r="CC204" s="56">
        <f ca="1">(BZ204-MAX($BZ204:BZ$258))/MAX($BZ204:BZ$258)</f>
        <v>0</v>
      </c>
    </row>
    <row r="205" spans="1:81" s="58" customFormat="1" x14ac:dyDescent="0.25">
      <c r="A205" s="54">
        <v>44321</v>
      </c>
      <c r="B205" s="55">
        <v>13.183999999999999</v>
      </c>
      <c r="C205" s="55">
        <v>13.336</v>
      </c>
      <c r="D205" s="55">
        <v>13.167999999999999</v>
      </c>
      <c r="E205" s="55">
        <v>13.316000000000001</v>
      </c>
      <c r="F205" s="56">
        <f t="shared" si="144"/>
        <v>2.6044074587763921E-2</v>
      </c>
      <c r="G205" s="57"/>
      <c r="H205" s="56"/>
      <c r="I205" s="17"/>
      <c r="J205" s="55">
        <f ca="1">AVERAGE(E205:OFFSET(E205,$J$3-1,0))</f>
        <v>13.1792</v>
      </c>
      <c r="K205" s="55">
        <f ca="1">AVERAGE(E205:OFFSET(E205,$K$3-1,0))</f>
        <v>12.770999999999997</v>
      </c>
      <c r="M205" s="58">
        <f t="shared" ca="1" si="145"/>
        <v>0</v>
      </c>
      <c r="N205" s="58">
        <f t="shared" ca="1" si="146"/>
        <v>0</v>
      </c>
      <c r="O205" s="58">
        <f t="shared" ca="1" si="147"/>
        <v>1</v>
      </c>
      <c r="P205" s="58">
        <f t="shared" ca="1" si="148"/>
        <v>4</v>
      </c>
      <c r="R205" s="56">
        <f t="shared" ca="1" si="149"/>
        <v>0</v>
      </c>
      <c r="S205" s="55">
        <f t="shared" ca="1" si="150"/>
        <v>0</v>
      </c>
      <c r="T205" s="55">
        <f t="shared" ca="1" si="151"/>
        <v>377.70055899682734</v>
      </c>
      <c r="U205" s="56">
        <f t="shared" ca="1" si="152"/>
        <v>2.6044074587763921E-2</v>
      </c>
      <c r="V205" s="55">
        <f t="shared" ca="1" si="169"/>
        <v>5029.4606436017521</v>
      </c>
      <c r="W205" s="55">
        <f t="shared" ca="1" si="153"/>
        <v>0</v>
      </c>
      <c r="X205" s="55">
        <f ca="1">V205-MAX(V205:$V$258)</f>
        <v>0</v>
      </c>
      <c r="Y205" s="56">
        <f ca="1">(V205-MAX(V205:$V$258))/MAX(V205:$V$258)</f>
        <v>0</v>
      </c>
      <c r="Z205" s="56"/>
      <c r="AA205" s="17"/>
      <c r="AB205" s="55">
        <f ca="1">E205*(2/($AB$3+1))+IF(AB206=0,AVERAGE(E206:OFFSET(E206,$AB$3-1,0))*(1-(2/($AB$3+1))),AB206*(1-(2/($AB$3+1))))</f>
        <v>13.132432425469849</v>
      </c>
      <c r="AC205" s="59">
        <f ca="1">E205*(2/($AC$3+1))+IF(AC206=0,AVERAGE(E206:OFFSET(E206,$AC$3-1,0))*(1-(2/($AC$3+1))),AC206*(1-(2/($AC$3+1))))</f>
        <v>12.761594352703426</v>
      </c>
      <c r="AE205" s="58">
        <f t="shared" ca="1" si="170"/>
        <v>0</v>
      </c>
      <c r="AF205" s="58">
        <f t="shared" ca="1" si="154"/>
        <v>0</v>
      </c>
      <c r="AG205" s="58">
        <f t="shared" ca="1" si="155"/>
        <v>1</v>
      </c>
      <c r="AH205" s="58">
        <f t="shared" ca="1" si="156"/>
        <v>6</v>
      </c>
      <c r="AJ205" s="56">
        <f t="shared" ca="1" si="157"/>
        <v>0</v>
      </c>
      <c r="AK205" s="55">
        <f t="shared" ca="1" si="158"/>
        <v>0</v>
      </c>
      <c r="AL205" s="55">
        <f t="shared" ca="1" si="159"/>
        <v>388.56077090456944</v>
      </c>
      <c r="AM205" s="56">
        <f t="shared" ca="1" si="160"/>
        <v>2.6044074587763921E-2</v>
      </c>
      <c r="AN205" s="55">
        <f t="shared" ca="1" si="161"/>
        <v>5174.0752253652463</v>
      </c>
      <c r="AO205" s="55">
        <f t="shared" ca="1" si="162"/>
        <v>0</v>
      </c>
      <c r="AP205" s="55">
        <f ca="1">AN205-MAX(AN205:$AN$258)</f>
        <v>0</v>
      </c>
      <c r="AQ205" s="56">
        <f ca="1">(AN205-MAX(AN205:$AN$258))/MAX(AN205:$AN$258)</f>
        <v>0</v>
      </c>
      <c r="AS205" s="55">
        <f t="shared" si="171"/>
        <v>0.33800000000000097</v>
      </c>
      <c r="AT205" s="55">
        <f t="shared" si="172"/>
        <v>0.33800000000000097</v>
      </c>
      <c r="AU205" s="55">
        <f t="shared" si="173"/>
        <v>0</v>
      </c>
      <c r="AV205" s="55">
        <f ca="1">IF(AV206=0,AVERAGE(AT205:OFFSET(AT205,$AY$3-1,0)),(AV206*($AY$3-1)+AT205)/$AY$3)</f>
        <v>9.3689372172128263E-2</v>
      </c>
      <c r="AW205" s="55">
        <f ca="1">IF(AW206=0,AVERAGE(AU205:OFFSET(AU205,$AY$3-1,0)),(AW206*($AY$3-1)+AU205)/$AY$3)</f>
        <v>5.3607127964899783E-2</v>
      </c>
      <c r="AX205" s="55">
        <f t="shared" ca="1" si="174"/>
        <v>1.7477036306342142</v>
      </c>
      <c r="AY205" s="55">
        <f t="shared" ca="1" si="175"/>
        <v>63.605973044145813</v>
      </c>
      <c r="BA205" s="58">
        <f t="shared" ca="1" si="176"/>
        <v>0</v>
      </c>
      <c r="BB205" s="58">
        <f t="shared" ca="1" si="177"/>
        <v>0</v>
      </c>
      <c r="BC205" s="58">
        <f t="shared" ca="1" si="185"/>
        <v>1</v>
      </c>
      <c r="BD205" s="58">
        <f t="shared" ca="1" si="163"/>
        <v>6</v>
      </c>
      <c r="BF205" s="56">
        <f t="shared" ca="1" si="164"/>
        <v>0</v>
      </c>
      <c r="BG205" s="75">
        <f t="shared" ca="1" si="165"/>
        <v>0</v>
      </c>
      <c r="BH205" s="55">
        <f t="shared" ca="1" si="166"/>
        <v>388.56077090456944</v>
      </c>
      <c r="BI205" s="56">
        <f t="shared" ca="1" si="167"/>
        <v>2.6044074587763921E-2</v>
      </c>
      <c r="BJ205" s="55">
        <f t="shared" ca="1" si="186"/>
        <v>5174.0752253652463</v>
      </c>
      <c r="BK205" s="76">
        <f t="shared" ca="1" si="178"/>
        <v>0</v>
      </c>
      <c r="BL205" s="55">
        <f ca="1">BJ205-MAX(BJ205:$BJ$258)</f>
        <v>0</v>
      </c>
      <c r="BM205" s="56">
        <f ca="1">(BJ205-MAX(BJ205:$BJ$258))/MAX(BJ205:$BJ$258)</f>
        <v>0</v>
      </c>
      <c r="BN205" s="17"/>
      <c r="BO205" s="55">
        <f t="shared" ca="1" si="179"/>
        <v>3.1608304927177144</v>
      </c>
      <c r="BQ205" s="58">
        <f t="shared" ca="1" si="180"/>
        <v>0</v>
      </c>
      <c r="BR205" s="58">
        <f t="shared" ca="1" si="181"/>
        <v>0</v>
      </c>
      <c r="BS205" s="58">
        <f t="shared" ca="1" si="187"/>
        <v>1</v>
      </c>
      <c r="BT205" s="58">
        <f t="shared" ca="1" si="168"/>
        <v>6</v>
      </c>
      <c r="BV205" s="56">
        <f t="shared" ca="1" si="182"/>
        <v>0</v>
      </c>
      <c r="BW205" s="76">
        <f t="shared" ca="1" si="183"/>
        <v>0</v>
      </c>
      <c r="BX205" s="55">
        <f t="shared" ca="1" si="188"/>
        <v>388.56077090456944</v>
      </c>
      <c r="BY205" s="56">
        <f t="shared" ca="1" si="184"/>
        <v>2.6044074587763921E-2</v>
      </c>
      <c r="BZ205" s="55">
        <f t="shared" ca="1" si="142"/>
        <v>5174.0752253652463</v>
      </c>
      <c r="CA205" s="76">
        <f t="shared" ca="1" si="143"/>
        <v>0</v>
      </c>
      <c r="CB205" s="55">
        <f ca="1">BZ205-MAX($BZ205:BZ$258)</f>
        <v>0</v>
      </c>
      <c r="CC205" s="56">
        <f ca="1">(BZ205-MAX($BZ205:BZ$258))/MAX($BZ205:BZ$258)</f>
        <v>0</v>
      </c>
    </row>
    <row r="206" spans="1:81" s="58" customFormat="1" x14ac:dyDescent="0.25">
      <c r="A206" s="54">
        <v>44320</v>
      </c>
      <c r="B206" s="55">
        <v>13.228</v>
      </c>
      <c r="C206" s="55">
        <v>13.327999999999999</v>
      </c>
      <c r="D206" s="55">
        <v>12.968</v>
      </c>
      <c r="E206" s="55">
        <v>12.978</v>
      </c>
      <c r="F206" s="56">
        <f t="shared" si="144"/>
        <v>-1.5475648611743331E-2</v>
      </c>
      <c r="G206" s="57"/>
      <c r="H206" s="56"/>
      <c r="I206" s="17"/>
      <c r="J206" s="55">
        <f ca="1">AVERAGE(E206:OFFSET(E206,$J$3-1,0))</f>
        <v>13.128800000000002</v>
      </c>
      <c r="K206" s="55">
        <f ca="1">AVERAGE(E206:OFFSET(E206,$K$3-1,0))</f>
        <v>12.745599999999998</v>
      </c>
      <c r="M206" s="58">
        <f t="shared" ca="1" si="145"/>
        <v>0</v>
      </c>
      <c r="N206" s="58">
        <f t="shared" ca="1" si="146"/>
        <v>0</v>
      </c>
      <c r="O206" s="58">
        <f t="shared" ca="1" si="147"/>
        <v>1</v>
      </c>
      <c r="P206" s="58">
        <f t="shared" ca="1" si="148"/>
        <v>3</v>
      </c>
      <c r="R206" s="56">
        <f t="shared" ca="1" si="149"/>
        <v>0</v>
      </c>
      <c r="S206" s="55">
        <f t="shared" ca="1" si="150"/>
        <v>0</v>
      </c>
      <c r="T206" s="55">
        <f t="shared" ca="1" si="151"/>
        <v>377.70055899682734</v>
      </c>
      <c r="U206" s="56">
        <f t="shared" ca="1" si="152"/>
        <v>-1.5475648611743331E-2</v>
      </c>
      <c r="V206" s="55">
        <f t="shared" ca="1" si="169"/>
        <v>4901.7978546608247</v>
      </c>
      <c r="W206" s="55">
        <f t="shared" ca="1" si="153"/>
        <v>0</v>
      </c>
      <c r="X206" s="55">
        <f ca="1">V206-MAX(V206:$V$258)</f>
        <v>-98.202145339175331</v>
      </c>
      <c r="Y206" s="56">
        <f ca="1">(V206-MAX(V206:$V$258))/MAX(V206:$V$258)</f>
        <v>-1.9640429067835065E-2</v>
      </c>
      <c r="Z206" s="56"/>
      <c r="AA206" s="17"/>
      <c r="AB206" s="55">
        <f ca="1">E206*(2/($AB$3+1))+IF(AB207=0,AVERAGE(E207:OFFSET(E207,$AB$3-1,0))*(1-(2/($AB$3+1))),AB207*(1-(2/($AB$3+1))))</f>
        <v>13.040648638204772</v>
      </c>
      <c r="AC206" s="59">
        <f ca="1">E206*(2/($AC$3+1))+IF(AC207=0,AVERAGE(E207:OFFSET(E207,$AC$3-1,0))*(1-(2/($AC$3+1))),AC207*(1-(2/($AC$3+1))))</f>
        <v>12.723359480476073</v>
      </c>
      <c r="AE206" s="58">
        <f t="shared" ca="1" si="170"/>
        <v>0</v>
      </c>
      <c r="AF206" s="58">
        <f t="shared" ca="1" si="154"/>
        <v>0</v>
      </c>
      <c r="AG206" s="58">
        <f t="shared" ca="1" si="155"/>
        <v>1</v>
      </c>
      <c r="AH206" s="58">
        <f t="shared" ca="1" si="156"/>
        <v>5</v>
      </c>
      <c r="AJ206" s="56">
        <f t="shared" ca="1" si="157"/>
        <v>0</v>
      </c>
      <c r="AK206" s="55">
        <f t="shared" ca="1" si="158"/>
        <v>0</v>
      </c>
      <c r="AL206" s="55">
        <f t="shared" ca="1" si="159"/>
        <v>388.56077090456944</v>
      </c>
      <c r="AM206" s="56">
        <f t="shared" ca="1" si="160"/>
        <v>-1.5475648611743331E-2</v>
      </c>
      <c r="AN206" s="55">
        <f t="shared" ca="1" si="161"/>
        <v>5042.7416847995019</v>
      </c>
      <c r="AO206" s="55">
        <f t="shared" ca="1" si="162"/>
        <v>0</v>
      </c>
      <c r="AP206" s="55">
        <f ca="1">AN206-MAX(AN206:$AN$258)</f>
        <v>-101.0258004351881</v>
      </c>
      <c r="AQ206" s="56">
        <f ca="1">(AN206-MAX(AN206:$AN$258))/MAX(AN206:$AN$258)</f>
        <v>-1.964042906783503E-2</v>
      </c>
      <c r="AS206" s="55">
        <f t="shared" si="171"/>
        <v>-0.20400000000000063</v>
      </c>
      <c r="AT206" s="55">
        <f t="shared" si="172"/>
        <v>0</v>
      </c>
      <c r="AU206" s="55">
        <f t="shared" si="173"/>
        <v>0.20400000000000063</v>
      </c>
      <c r="AV206" s="55">
        <f ca="1">IF(AV207=0,AVERAGE(AT206:OFFSET(AT206,$AY$3-1,0)),(AV207*($AY$3-1)+AT206)/$AY$3)</f>
        <v>7.4896246954599607E-2</v>
      </c>
      <c r="AW206" s="55">
        <f ca="1">IF(AW207=0,AVERAGE(AU206:OFFSET(AU206,$AY$3-1,0)),(AW207*($AY$3-1)+AU206)/$AY$3)</f>
        <v>5.7730753192968998E-2</v>
      </c>
      <c r="AX206" s="55">
        <f t="shared" ca="1" si="174"/>
        <v>1.2973370831358075</v>
      </c>
      <c r="AY206" s="55">
        <f t="shared" ca="1" si="175"/>
        <v>56.471342088161258</v>
      </c>
      <c r="BA206" s="58">
        <f t="shared" ca="1" si="176"/>
        <v>0</v>
      </c>
      <c r="BB206" s="58">
        <f t="shared" ca="1" si="177"/>
        <v>0</v>
      </c>
      <c r="BC206" s="58">
        <f t="shared" ca="1" si="185"/>
        <v>1</v>
      </c>
      <c r="BD206" s="58">
        <f t="shared" ca="1" si="163"/>
        <v>5</v>
      </c>
      <c r="BF206" s="56">
        <f t="shared" ca="1" si="164"/>
        <v>0</v>
      </c>
      <c r="BG206" s="75">
        <f t="shared" ca="1" si="165"/>
        <v>0</v>
      </c>
      <c r="BH206" s="55">
        <f t="shared" ca="1" si="166"/>
        <v>388.56077090456944</v>
      </c>
      <c r="BI206" s="56">
        <f t="shared" ca="1" si="167"/>
        <v>-1.5475648611743331E-2</v>
      </c>
      <c r="BJ206" s="55">
        <f t="shared" ca="1" si="186"/>
        <v>5042.7416847995019</v>
      </c>
      <c r="BK206" s="76">
        <f t="shared" ca="1" si="178"/>
        <v>0</v>
      </c>
      <c r="BL206" s="55">
        <f ca="1">BJ206-MAX(BJ206:$BJ$258)</f>
        <v>-101.0258004351881</v>
      </c>
      <c r="BM206" s="56">
        <f ca="1">(BJ206-MAX(BJ206:$BJ$258))/MAX(BJ206:$BJ$258)</f>
        <v>-1.964042906783503E-2</v>
      </c>
      <c r="BN206" s="17"/>
      <c r="BO206" s="55">
        <f t="shared" ca="1" si="179"/>
        <v>1.3114754098360493</v>
      </c>
      <c r="BQ206" s="58">
        <f t="shared" ca="1" si="180"/>
        <v>0</v>
      </c>
      <c r="BR206" s="58">
        <f t="shared" ca="1" si="181"/>
        <v>0</v>
      </c>
      <c r="BS206" s="58">
        <f t="shared" ca="1" si="187"/>
        <v>1</v>
      </c>
      <c r="BT206" s="58">
        <f t="shared" ca="1" si="168"/>
        <v>5</v>
      </c>
      <c r="BV206" s="56">
        <f t="shared" ca="1" si="182"/>
        <v>0</v>
      </c>
      <c r="BW206" s="76">
        <f t="shared" ca="1" si="183"/>
        <v>0</v>
      </c>
      <c r="BX206" s="55">
        <f t="shared" ca="1" si="188"/>
        <v>388.56077090456944</v>
      </c>
      <c r="BY206" s="56">
        <f t="shared" ca="1" si="184"/>
        <v>-1.5475648611743331E-2</v>
      </c>
      <c r="BZ206" s="55">
        <f t="shared" ca="1" si="142"/>
        <v>5042.7416847995019</v>
      </c>
      <c r="CA206" s="76">
        <f t="shared" ca="1" si="143"/>
        <v>0</v>
      </c>
      <c r="CB206" s="55">
        <f ca="1">BZ206-MAX($BZ206:BZ$258)</f>
        <v>-101.0258004351881</v>
      </c>
      <c r="CC206" s="56">
        <f ca="1">(BZ206-MAX($BZ206:BZ$258))/MAX($BZ206:BZ$258)</f>
        <v>-1.964042906783503E-2</v>
      </c>
    </row>
    <row r="207" spans="1:81" s="58" customFormat="1" x14ac:dyDescent="0.25">
      <c r="A207" s="54">
        <v>44319</v>
      </c>
      <c r="B207" s="55">
        <v>13.226000000000001</v>
      </c>
      <c r="C207" s="55">
        <v>13.231999999999999</v>
      </c>
      <c r="D207" s="55">
        <v>13.082000000000001</v>
      </c>
      <c r="E207" s="55">
        <v>13.182</v>
      </c>
      <c r="F207" s="56">
        <f t="shared" si="144"/>
        <v>0</v>
      </c>
      <c r="G207" s="57"/>
      <c r="H207" s="56"/>
      <c r="I207" s="17"/>
      <c r="J207" s="55">
        <f ca="1">AVERAGE(E207:OFFSET(E207,$J$3-1,0))</f>
        <v>13.106800000000002</v>
      </c>
      <c r="K207" s="55">
        <f ca="1">AVERAGE(E207:OFFSET(E207,$K$3-1,0))</f>
        <v>12.736533333333332</v>
      </c>
      <c r="M207" s="58">
        <f t="shared" ca="1" si="145"/>
        <v>0</v>
      </c>
      <c r="N207" s="58">
        <f t="shared" ca="1" si="146"/>
        <v>0</v>
      </c>
      <c r="O207" s="58">
        <f t="shared" ca="1" si="147"/>
        <v>1</v>
      </c>
      <c r="P207" s="58">
        <f t="shared" ca="1" si="148"/>
        <v>2</v>
      </c>
      <c r="R207" s="56">
        <f t="shared" ca="1" si="149"/>
        <v>0</v>
      </c>
      <c r="S207" s="55">
        <f t="shared" ca="1" si="150"/>
        <v>0</v>
      </c>
      <c r="T207" s="55">
        <f t="shared" ca="1" si="151"/>
        <v>377.70055899682734</v>
      </c>
      <c r="U207" s="56">
        <f t="shared" ca="1" si="152"/>
        <v>0</v>
      </c>
      <c r="V207" s="55">
        <f t="shared" ca="1" si="169"/>
        <v>4978.848768696178</v>
      </c>
      <c r="W207" s="55">
        <f t="shared" ca="1" si="153"/>
        <v>0</v>
      </c>
      <c r="X207" s="55">
        <f ca="1">V207-MAX(V207:$V$258)</f>
        <v>-21.151231303821987</v>
      </c>
      <c r="Y207" s="56">
        <f ca="1">(V207-MAX(V207:$V$258))/MAX(V207:$V$258)</f>
        <v>-4.2302462607643971E-3</v>
      </c>
      <c r="Z207" s="56"/>
      <c r="AA207" s="17"/>
      <c r="AB207" s="55">
        <f ca="1">E207*(2/($AB$3+1))+IF(AB208=0,AVERAGE(E208:OFFSET(E208,$AB$3-1,0))*(1-(2/($AB$3+1))),AB208*(1-(2/($AB$3+1))))</f>
        <v>13.071972957307155</v>
      </c>
      <c r="AC207" s="59">
        <f ca="1">E207*(2/($AC$3+1))+IF(AC208=0,AVERAGE(E208:OFFSET(E208,$AC$3-1,0))*(1-(2/($AC$3+1))),AC208*(1-(2/($AC$3+1))))</f>
        <v>12.705798065336493</v>
      </c>
      <c r="AE207" s="58">
        <f t="shared" ca="1" si="170"/>
        <v>0</v>
      </c>
      <c r="AF207" s="58">
        <f t="shared" ca="1" si="154"/>
        <v>0</v>
      </c>
      <c r="AG207" s="58">
        <f t="shared" ca="1" si="155"/>
        <v>1</v>
      </c>
      <c r="AH207" s="58">
        <f t="shared" ca="1" si="156"/>
        <v>4</v>
      </c>
      <c r="AJ207" s="56">
        <f t="shared" ca="1" si="157"/>
        <v>0</v>
      </c>
      <c r="AK207" s="55">
        <f t="shared" ca="1" si="158"/>
        <v>0</v>
      </c>
      <c r="AL207" s="55">
        <f t="shared" ca="1" si="159"/>
        <v>388.56077090456944</v>
      </c>
      <c r="AM207" s="56">
        <f t="shared" ca="1" si="160"/>
        <v>0</v>
      </c>
      <c r="AN207" s="55">
        <f t="shared" ca="1" si="161"/>
        <v>5122.0080820640342</v>
      </c>
      <c r="AO207" s="55">
        <f t="shared" ca="1" si="162"/>
        <v>0</v>
      </c>
      <c r="AP207" s="55">
        <f ca="1">AN207-MAX(AN207:$AN$258)</f>
        <v>-21.759403170655787</v>
      </c>
      <c r="AQ207" s="56">
        <f ca="1">(AN207-MAX(AN207:$AN$258))/MAX(AN207:$AN$258)</f>
        <v>-4.2302462607644465E-3</v>
      </c>
      <c r="AS207" s="55">
        <f t="shared" si="171"/>
        <v>0</v>
      </c>
      <c r="AT207" s="55">
        <f t="shared" si="172"/>
        <v>0</v>
      </c>
      <c r="AU207" s="55">
        <f t="shared" si="173"/>
        <v>0</v>
      </c>
      <c r="AV207" s="55">
        <f ca="1">IF(AV208=0,AVERAGE(AT207:OFFSET(AT207,$AY$3-1,0)),(AV208*($AY$3-1)+AT207)/$AY$3)</f>
        <v>8.0657496720338034E-2</v>
      </c>
      <c r="AW207" s="55">
        <f ca="1">IF(AW208=0,AVERAGE(AU207:OFFSET(AU207,$AY$3-1,0)),(AW208*($AY$3-1)+AU207)/$AY$3)</f>
        <v>4.6479272669351181E-2</v>
      </c>
      <c r="AX207" s="55">
        <f t="shared" ca="1" si="174"/>
        <v>1.73534334958568</v>
      </c>
      <c r="AY207" s="55">
        <f t="shared" ca="1" si="175"/>
        <v>63.441518222877974</v>
      </c>
      <c r="BA207" s="58">
        <f t="shared" ca="1" si="176"/>
        <v>0</v>
      </c>
      <c r="BB207" s="58">
        <f t="shared" ca="1" si="177"/>
        <v>0</v>
      </c>
      <c r="BC207" s="58">
        <f t="shared" ca="1" si="185"/>
        <v>1</v>
      </c>
      <c r="BD207" s="58">
        <f t="shared" ca="1" si="163"/>
        <v>4</v>
      </c>
      <c r="BF207" s="56">
        <f t="shared" ca="1" si="164"/>
        <v>0</v>
      </c>
      <c r="BG207" s="75">
        <f t="shared" ca="1" si="165"/>
        <v>0</v>
      </c>
      <c r="BH207" s="55">
        <f t="shared" ca="1" si="166"/>
        <v>388.56077090456944</v>
      </c>
      <c r="BI207" s="56">
        <f t="shared" ca="1" si="167"/>
        <v>0</v>
      </c>
      <c r="BJ207" s="55">
        <f t="shared" ca="1" si="186"/>
        <v>5122.0080820640342</v>
      </c>
      <c r="BK207" s="76">
        <f t="shared" ca="1" si="178"/>
        <v>0</v>
      </c>
      <c r="BL207" s="55">
        <f ca="1">BJ207-MAX(BJ207:$BJ$258)</f>
        <v>-21.759403170655787</v>
      </c>
      <c r="BM207" s="56">
        <f ca="1">(BJ207-MAX(BJ207:$BJ$258))/MAX(BJ207:$BJ$258)</f>
        <v>-4.2302462607644465E-3</v>
      </c>
      <c r="BN207" s="17"/>
      <c r="BO207" s="55">
        <f t="shared" ca="1" si="179"/>
        <v>4.5692527367920066</v>
      </c>
      <c r="BQ207" s="58">
        <f t="shared" ca="1" si="180"/>
        <v>0</v>
      </c>
      <c r="BR207" s="58">
        <f t="shared" ca="1" si="181"/>
        <v>0</v>
      </c>
      <c r="BS207" s="58">
        <f t="shared" ca="1" si="187"/>
        <v>1</v>
      </c>
      <c r="BT207" s="58">
        <f t="shared" ca="1" si="168"/>
        <v>4</v>
      </c>
      <c r="BV207" s="56">
        <f t="shared" ca="1" si="182"/>
        <v>0</v>
      </c>
      <c r="BW207" s="76">
        <f t="shared" ca="1" si="183"/>
        <v>0</v>
      </c>
      <c r="BX207" s="55">
        <f t="shared" ca="1" si="188"/>
        <v>388.56077090456944</v>
      </c>
      <c r="BY207" s="56">
        <f t="shared" ca="1" si="184"/>
        <v>0</v>
      </c>
      <c r="BZ207" s="55">
        <f t="shared" ca="1" si="142"/>
        <v>5122.0080820640342</v>
      </c>
      <c r="CA207" s="76">
        <f t="shared" ca="1" si="143"/>
        <v>0</v>
      </c>
      <c r="CB207" s="55">
        <f ca="1">BZ207-MAX($BZ207:BZ$258)</f>
        <v>-21.759403170655787</v>
      </c>
      <c r="CC207" s="56">
        <f ca="1">(BZ207-MAX($BZ207:BZ$258))/MAX($BZ207:BZ$258)</f>
        <v>-4.2302462607644465E-3</v>
      </c>
    </row>
    <row r="208" spans="1:81" s="58" customFormat="1" x14ac:dyDescent="0.25">
      <c r="A208" s="54">
        <v>44316</v>
      </c>
      <c r="B208" s="55">
        <v>13.148</v>
      </c>
      <c r="C208" s="55">
        <v>13.242000000000001</v>
      </c>
      <c r="D208" s="55">
        <v>13.096</v>
      </c>
      <c r="E208" s="55">
        <v>13.182</v>
      </c>
      <c r="F208" s="56">
        <f t="shared" si="144"/>
        <v>-4.2302462607644031E-3</v>
      </c>
      <c r="G208" s="57"/>
      <c r="H208" s="56"/>
      <c r="I208" s="17"/>
      <c r="J208" s="55">
        <f ca="1">AVERAGE(E208:OFFSET(E208,$J$3-1,0))</f>
        <v>12.999600000000001</v>
      </c>
      <c r="K208" s="55">
        <f ca="1">AVERAGE(E208:OFFSET(E208,$K$3-1,0))</f>
        <v>12.730399999999999</v>
      </c>
      <c r="M208" s="58">
        <f t="shared" ca="1" si="145"/>
        <v>0</v>
      </c>
      <c r="N208" s="58">
        <f t="shared" ca="1" si="146"/>
        <v>0</v>
      </c>
      <c r="O208" s="58">
        <f t="shared" ca="1" si="147"/>
        <v>1</v>
      </c>
      <c r="P208" s="58">
        <f t="shared" ca="1" si="148"/>
        <v>1</v>
      </c>
      <c r="R208" s="56">
        <f t="shared" ca="1" si="149"/>
        <v>0</v>
      </c>
      <c r="S208" s="55">
        <f t="shared" ca="1" si="150"/>
        <v>0</v>
      </c>
      <c r="T208" s="55">
        <f t="shared" ca="1" si="151"/>
        <v>377.70055899682734</v>
      </c>
      <c r="U208" s="56">
        <f t="shared" ca="1" si="152"/>
        <v>-4.2302462607644031E-3</v>
      </c>
      <c r="V208" s="55">
        <f t="shared" ca="1" si="169"/>
        <v>4978.848768696178</v>
      </c>
      <c r="W208" s="55">
        <f t="shared" ca="1" si="153"/>
        <v>0</v>
      </c>
      <c r="X208" s="55">
        <f ca="1">V208-MAX(V208:$V$258)</f>
        <v>-21.151231303821987</v>
      </c>
      <c r="Y208" s="56">
        <f ca="1">(V208-MAX(V208:$V$258))/MAX(V208:$V$258)</f>
        <v>-4.2302462607643971E-3</v>
      </c>
      <c r="Z208" s="56"/>
      <c r="AA208" s="17"/>
      <c r="AB208" s="55">
        <f ca="1">E208*(2/($AB$3+1))+IF(AB209=0,AVERAGE(E209:OFFSET(E209,$AB$3-1,0))*(1-(2/($AB$3+1))),AB209*(1-(2/($AB$3+1))))</f>
        <v>13.016959435960731</v>
      </c>
      <c r="AC208" s="59">
        <f ca="1">E208*(2/($AC$3+1))+IF(AC209=0,AVERAGE(E209:OFFSET(E209,$AC$3-1,0))*(1-(2/($AC$3+1))),AC209*(1-(2/($AC$3+1))))</f>
        <v>12.672956552601077</v>
      </c>
      <c r="AE208" s="58">
        <f t="shared" ca="1" si="170"/>
        <v>0</v>
      </c>
      <c r="AF208" s="58">
        <f t="shared" ca="1" si="154"/>
        <v>0</v>
      </c>
      <c r="AG208" s="58">
        <f t="shared" ca="1" si="155"/>
        <v>1</v>
      </c>
      <c r="AH208" s="58">
        <f t="shared" ca="1" si="156"/>
        <v>3</v>
      </c>
      <c r="AJ208" s="56">
        <f t="shared" ca="1" si="157"/>
        <v>0</v>
      </c>
      <c r="AK208" s="55">
        <f t="shared" ca="1" si="158"/>
        <v>0</v>
      </c>
      <c r="AL208" s="55">
        <f t="shared" ca="1" si="159"/>
        <v>388.56077090456944</v>
      </c>
      <c r="AM208" s="56">
        <f t="shared" ca="1" si="160"/>
        <v>-4.2302462607644031E-3</v>
      </c>
      <c r="AN208" s="55">
        <f t="shared" ca="1" si="161"/>
        <v>5122.0080820640342</v>
      </c>
      <c r="AO208" s="55">
        <f t="shared" ca="1" si="162"/>
        <v>0</v>
      </c>
      <c r="AP208" s="55">
        <f ca="1">AN208-MAX(AN208:$AN$258)</f>
        <v>-21.759403170655787</v>
      </c>
      <c r="AQ208" s="56">
        <f ca="1">(AN208-MAX(AN208:$AN$258))/MAX(AN208:$AN$258)</f>
        <v>-4.2302462607644465E-3</v>
      </c>
      <c r="AS208" s="55">
        <f t="shared" si="171"/>
        <v>-5.5999999999999162E-2</v>
      </c>
      <c r="AT208" s="55">
        <f t="shared" si="172"/>
        <v>0</v>
      </c>
      <c r="AU208" s="55">
        <f t="shared" si="173"/>
        <v>5.5999999999999162E-2</v>
      </c>
      <c r="AV208" s="55">
        <f ca="1">IF(AV209=0,AVERAGE(AT208:OFFSET(AT208,$AY$3-1,0)),(AV209*($AY$3-1)+AT208)/$AY$3)</f>
        <v>8.6861919544979418E-2</v>
      </c>
      <c r="AW208" s="55">
        <f ca="1">IF(AW209=0,AVERAGE(AU208:OFFSET(AU208,$AY$3-1,0)),(AW209*($AY$3-1)+AU208)/$AY$3)</f>
        <v>5.0054601336224344E-2</v>
      </c>
      <c r="AX208" s="55">
        <f t="shared" ca="1" si="174"/>
        <v>1.7353433495856803</v>
      </c>
      <c r="AY208" s="55">
        <f t="shared" ca="1" si="175"/>
        <v>63.441518222877981</v>
      </c>
      <c r="BA208" s="58">
        <f t="shared" ca="1" si="176"/>
        <v>0</v>
      </c>
      <c r="BB208" s="58">
        <f t="shared" ca="1" si="177"/>
        <v>0</v>
      </c>
      <c r="BC208" s="58">
        <f t="shared" ca="1" si="185"/>
        <v>1</v>
      </c>
      <c r="BD208" s="58">
        <f t="shared" ca="1" si="163"/>
        <v>3</v>
      </c>
      <c r="BF208" s="56">
        <f t="shared" ca="1" si="164"/>
        <v>0</v>
      </c>
      <c r="BG208" s="75">
        <f t="shared" ca="1" si="165"/>
        <v>0</v>
      </c>
      <c r="BH208" s="55">
        <f t="shared" ca="1" si="166"/>
        <v>388.56077090456944</v>
      </c>
      <c r="BI208" s="56">
        <f t="shared" ca="1" si="167"/>
        <v>-4.2302462607644031E-3</v>
      </c>
      <c r="BJ208" s="55">
        <f t="shared" ca="1" si="186"/>
        <v>5122.0080820640342</v>
      </c>
      <c r="BK208" s="76">
        <f t="shared" ca="1" si="178"/>
        <v>0</v>
      </c>
      <c r="BL208" s="55">
        <f ca="1">BJ208-MAX(BJ208:$BJ$258)</f>
        <v>-21.759403170655787</v>
      </c>
      <c r="BM208" s="56">
        <f ca="1">(BJ208-MAX(BJ208:$BJ$258))/MAX(BJ208:$BJ$258)</f>
        <v>-4.2302462607644465E-3</v>
      </c>
      <c r="BN208" s="17"/>
      <c r="BO208" s="55">
        <f t="shared" ca="1" si="179"/>
        <v>3.3072100313479735</v>
      </c>
      <c r="BQ208" s="58">
        <f t="shared" ca="1" si="180"/>
        <v>0</v>
      </c>
      <c r="BR208" s="58">
        <f t="shared" ca="1" si="181"/>
        <v>0</v>
      </c>
      <c r="BS208" s="58">
        <f t="shared" ca="1" si="187"/>
        <v>1</v>
      </c>
      <c r="BT208" s="58">
        <f t="shared" ca="1" si="168"/>
        <v>3</v>
      </c>
      <c r="BV208" s="56">
        <f t="shared" ca="1" si="182"/>
        <v>0</v>
      </c>
      <c r="BW208" s="76">
        <f t="shared" ca="1" si="183"/>
        <v>0</v>
      </c>
      <c r="BX208" s="55">
        <f t="shared" ca="1" si="188"/>
        <v>388.56077090456944</v>
      </c>
      <c r="BY208" s="56">
        <f t="shared" ca="1" si="184"/>
        <v>-4.2302462607644031E-3</v>
      </c>
      <c r="BZ208" s="55">
        <f t="shared" ca="1" si="142"/>
        <v>5122.0080820640342</v>
      </c>
      <c r="CA208" s="76">
        <f t="shared" ca="1" si="143"/>
        <v>0</v>
      </c>
      <c r="CB208" s="55">
        <f ca="1">BZ208-MAX($BZ208:BZ$258)</f>
        <v>-21.759403170655787</v>
      </c>
      <c r="CC208" s="56">
        <f ca="1">(BZ208-MAX($BZ208:BZ$258))/MAX($BZ208:BZ$258)</f>
        <v>-4.2302462607644465E-3</v>
      </c>
    </row>
    <row r="209" spans="1:81" s="58" customFormat="1" x14ac:dyDescent="0.25">
      <c r="A209" s="54">
        <v>44315</v>
      </c>
      <c r="B209" s="55">
        <v>13.13</v>
      </c>
      <c r="C209" s="55">
        <v>13.353999999999999</v>
      </c>
      <c r="D209" s="55">
        <v>13.108000000000001</v>
      </c>
      <c r="E209" s="55">
        <v>13.238</v>
      </c>
      <c r="F209" s="56">
        <f t="shared" si="144"/>
        <v>1.3319044703000493E-2</v>
      </c>
      <c r="G209" s="57"/>
      <c r="H209" s="56"/>
      <c r="I209" s="17"/>
      <c r="J209" s="55">
        <f ca="1">AVERAGE(E209:OFFSET(E209,$J$3-1,0))</f>
        <v>12.843200000000001</v>
      </c>
      <c r="K209" s="55">
        <f ca="1">AVERAGE(E209:OFFSET(E209,$K$3-1,0))</f>
        <v>12.715666666666666</v>
      </c>
      <c r="M209" s="58">
        <f t="shared" ca="1" si="145"/>
        <v>1</v>
      </c>
      <c r="N209" s="58">
        <f t="shared" ca="1" si="146"/>
        <v>0</v>
      </c>
      <c r="O209" s="58">
        <f t="shared" ca="1" si="147"/>
        <v>1</v>
      </c>
      <c r="P209" s="58">
        <f t="shared" ca="1" si="148"/>
        <v>0</v>
      </c>
      <c r="R209" s="56">
        <f t="shared" ca="1" si="149"/>
        <v>0</v>
      </c>
      <c r="S209" s="55">
        <f t="shared" ca="1" si="150"/>
        <v>0</v>
      </c>
      <c r="T209" s="55">
        <f t="shared" ca="1" si="151"/>
        <v>377.70055899682734</v>
      </c>
      <c r="U209" s="56">
        <f t="shared" ca="1" si="152"/>
        <v>0</v>
      </c>
      <c r="V209" s="55">
        <f t="shared" ca="1" si="169"/>
        <v>5000</v>
      </c>
      <c r="W209" s="55">
        <f t="shared" ca="1" si="153"/>
        <v>0</v>
      </c>
      <c r="X209" s="55">
        <f ca="1">V209-MAX(V209:$V$258)</f>
        <v>0</v>
      </c>
      <c r="Y209" s="56">
        <f ca="1">(V209-MAX(V209:$V$258))/MAX(V209:$V$258)</f>
        <v>0</v>
      </c>
      <c r="Z209" s="56"/>
      <c r="AA209" s="17"/>
      <c r="AB209" s="55">
        <f ca="1">E209*(2/($AB$3+1))+IF(AB210=0,AVERAGE(E210:OFFSET(E210,$AB$3-1,0))*(1-(2/($AB$3+1))),AB210*(1-(2/($AB$3+1))))</f>
        <v>12.934439153941094</v>
      </c>
      <c r="AC209" s="59">
        <f ca="1">E209*(2/($AC$3+1))+IF(AC210=0,AVERAGE(E210:OFFSET(E210,$AC$3-1,0))*(1-(2/($AC$3+1))),AC210*(1-(2/($AC$3+1))))</f>
        <v>12.637850107952874</v>
      </c>
      <c r="AE209" s="58">
        <f t="shared" ca="1" si="170"/>
        <v>0</v>
      </c>
      <c r="AF209" s="58">
        <f t="shared" ca="1" si="154"/>
        <v>0</v>
      </c>
      <c r="AG209" s="58">
        <f t="shared" ca="1" si="155"/>
        <v>1</v>
      </c>
      <c r="AH209" s="58">
        <f t="shared" ca="1" si="156"/>
        <v>2</v>
      </c>
      <c r="AJ209" s="56">
        <f t="shared" ca="1" si="157"/>
        <v>0</v>
      </c>
      <c r="AK209" s="55">
        <f t="shared" ca="1" si="158"/>
        <v>0</v>
      </c>
      <c r="AL209" s="55">
        <f t="shared" ca="1" si="159"/>
        <v>388.56077090456944</v>
      </c>
      <c r="AM209" s="56">
        <f t="shared" ca="1" si="160"/>
        <v>1.3319044703000493E-2</v>
      </c>
      <c r="AN209" s="55">
        <f t="shared" ca="1" si="161"/>
        <v>5143.76748523469</v>
      </c>
      <c r="AO209" s="55">
        <f t="shared" ca="1" si="162"/>
        <v>0</v>
      </c>
      <c r="AP209" s="55">
        <f ca="1">AN209-MAX(AN209:$AN$258)</f>
        <v>0</v>
      </c>
      <c r="AQ209" s="56">
        <f ca="1">(AN209-MAX(AN209:$AN$258))/MAX(AN209:$AN$258)</f>
        <v>0</v>
      </c>
      <c r="AS209" s="55">
        <f t="shared" si="171"/>
        <v>0.17399999999999949</v>
      </c>
      <c r="AT209" s="55">
        <f t="shared" si="172"/>
        <v>0.17399999999999949</v>
      </c>
      <c r="AU209" s="55">
        <f t="shared" si="173"/>
        <v>0</v>
      </c>
      <c r="AV209" s="55">
        <f ca="1">IF(AV210=0,AVERAGE(AT209:OFFSET(AT209,$AY$3-1,0)),(AV210*($AY$3-1)+AT209)/$AY$3)</f>
        <v>9.3543605663823984E-2</v>
      </c>
      <c r="AW209" s="55">
        <f ca="1">IF(AW210=0,AVERAGE(AU209:OFFSET(AU209,$AY$3-1,0)),(AW210*($AY$3-1)+AU209)/$AY$3)</f>
        <v>4.9597262977472432E-2</v>
      </c>
      <c r="AX209" s="55">
        <f t="shared" ca="1" si="174"/>
        <v>1.8860638682080584</v>
      </c>
      <c r="AY209" s="55">
        <f t="shared" ca="1" si="175"/>
        <v>65.350732150605708</v>
      </c>
      <c r="BA209" s="58">
        <f t="shared" ca="1" si="176"/>
        <v>0</v>
      </c>
      <c r="BB209" s="58">
        <f t="shared" ca="1" si="177"/>
        <v>0</v>
      </c>
      <c r="BC209" s="58">
        <f t="shared" ca="1" si="185"/>
        <v>1</v>
      </c>
      <c r="BD209" s="58">
        <f t="shared" ca="1" si="163"/>
        <v>2</v>
      </c>
      <c r="BF209" s="56">
        <f t="shared" ca="1" si="164"/>
        <v>0</v>
      </c>
      <c r="BG209" s="75">
        <f t="shared" ca="1" si="165"/>
        <v>0</v>
      </c>
      <c r="BH209" s="55">
        <f t="shared" ca="1" si="166"/>
        <v>388.56077090456944</v>
      </c>
      <c r="BI209" s="56">
        <f t="shared" ca="1" si="167"/>
        <v>1.3319044703000493E-2</v>
      </c>
      <c r="BJ209" s="55">
        <f t="shared" ca="1" si="186"/>
        <v>5143.76748523469</v>
      </c>
      <c r="BK209" s="76">
        <f t="shared" ca="1" si="178"/>
        <v>0</v>
      </c>
      <c r="BL209" s="55">
        <f ca="1">BJ209-MAX(BJ209:$BJ$258)</f>
        <v>0</v>
      </c>
      <c r="BM209" s="56">
        <f ca="1">(BJ209-MAX(BJ209:$BJ$258))/MAX(BJ209:$BJ$258)</f>
        <v>0</v>
      </c>
      <c r="BN209" s="17"/>
      <c r="BO209" s="55">
        <f t="shared" ca="1" si="179"/>
        <v>4.1706011960969347</v>
      </c>
      <c r="BQ209" s="58">
        <f t="shared" ca="1" si="180"/>
        <v>0</v>
      </c>
      <c r="BR209" s="58">
        <f t="shared" ca="1" si="181"/>
        <v>0</v>
      </c>
      <c r="BS209" s="58">
        <f t="shared" ca="1" si="187"/>
        <v>1</v>
      </c>
      <c r="BT209" s="58">
        <f t="shared" ca="1" si="168"/>
        <v>2</v>
      </c>
      <c r="BV209" s="56">
        <f t="shared" ca="1" si="182"/>
        <v>0</v>
      </c>
      <c r="BW209" s="76">
        <f t="shared" ca="1" si="183"/>
        <v>0</v>
      </c>
      <c r="BX209" s="55">
        <f t="shared" ca="1" si="188"/>
        <v>388.56077090456944</v>
      </c>
      <c r="BY209" s="56">
        <f t="shared" ca="1" si="184"/>
        <v>1.3319044703000493E-2</v>
      </c>
      <c r="BZ209" s="55">
        <f t="shared" ca="1" si="142"/>
        <v>5143.76748523469</v>
      </c>
      <c r="CA209" s="76">
        <f t="shared" ca="1" si="143"/>
        <v>0</v>
      </c>
      <c r="CB209" s="55">
        <f ca="1">BZ209-MAX($BZ209:BZ$258)</f>
        <v>0</v>
      </c>
      <c r="CC209" s="56">
        <f ca="1">(BZ209-MAX($BZ209:BZ$258))/MAX($BZ209:BZ$258)</f>
        <v>0</v>
      </c>
    </row>
    <row r="210" spans="1:81" s="58" customFormat="1" x14ac:dyDescent="0.25">
      <c r="A210" s="54">
        <v>44314</v>
      </c>
      <c r="B210" s="55">
        <v>12.97</v>
      </c>
      <c r="C210" s="55">
        <v>13.07</v>
      </c>
      <c r="D210" s="55">
        <v>12.89</v>
      </c>
      <c r="E210" s="55">
        <v>13.064</v>
      </c>
      <c r="F210" s="56">
        <f t="shared" si="144"/>
        <v>1.5231582219459083E-2</v>
      </c>
      <c r="G210" s="57"/>
      <c r="H210" s="56"/>
      <c r="I210" s="17"/>
      <c r="J210" s="55">
        <f ca="1">AVERAGE(E210:OFFSET(E210,$J$3-1,0))</f>
        <v>12.671200000000001</v>
      </c>
      <c r="K210" s="55">
        <f ca="1">AVERAGE(E210:OFFSET(E210,$K$3-1,0))</f>
        <v>12.695600000000001</v>
      </c>
      <c r="M210" s="58">
        <f t="shared" ca="1" si="145"/>
        <v>0</v>
      </c>
      <c r="N210" s="58">
        <f t="shared" ca="1" si="146"/>
        <v>0</v>
      </c>
      <c r="O210" s="58">
        <f t="shared" ca="1" si="147"/>
        <v>0</v>
      </c>
      <c r="P210" s="58">
        <f t="shared" ca="1" si="148"/>
        <v>125</v>
      </c>
      <c r="R210" s="56">
        <f t="shared" ca="1" si="149"/>
        <v>0</v>
      </c>
      <c r="S210" s="55">
        <f t="shared" ca="1" si="150"/>
        <v>0</v>
      </c>
      <c r="T210" s="55">
        <f t="shared" ca="1" si="151"/>
        <v>0</v>
      </c>
      <c r="U210" s="56">
        <f t="shared" ca="1" si="152"/>
        <v>0</v>
      </c>
      <c r="V210" s="55">
        <f t="shared" ca="1" si="169"/>
        <v>5000</v>
      </c>
      <c r="W210" s="55">
        <f t="shared" ca="1" si="153"/>
        <v>0</v>
      </c>
      <c r="X210" s="55">
        <f ca="1">V210-MAX(V210:$V$258)</f>
        <v>0</v>
      </c>
      <c r="Y210" s="56">
        <f ca="1">(V210-MAX(V210:$V$258))/MAX(V210:$V$258)</f>
        <v>0</v>
      </c>
      <c r="Z210" s="56"/>
      <c r="AA210" s="17"/>
      <c r="AB210" s="55">
        <f ca="1">E210*(2/($AB$3+1))+IF(AB211=0,AVERAGE(E211:OFFSET(E211,$AB$3-1,0))*(1-(2/($AB$3+1))),AB211*(1-(2/($AB$3+1))))</f>
        <v>12.782658730911638</v>
      </c>
      <c r="AC210" s="59">
        <f ca="1">E210*(2/($AC$3+1))+IF(AC211=0,AVERAGE(E211:OFFSET(E211,$AC$3-1,0))*(1-(2/($AC$3+1))),AC211*(1-(2/($AC$3+1))))</f>
        <v>12.596460460225485</v>
      </c>
      <c r="AE210" s="58">
        <f t="shared" ca="1" si="170"/>
        <v>0</v>
      </c>
      <c r="AF210" s="58">
        <f t="shared" ca="1" si="154"/>
        <v>0</v>
      </c>
      <c r="AG210" s="58">
        <f t="shared" ca="1" si="155"/>
        <v>1</v>
      </c>
      <c r="AH210" s="58">
        <f t="shared" ca="1" si="156"/>
        <v>1</v>
      </c>
      <c r="AJ210" s="56">
        <f t="shared" ca="1" si="157"/>
        <v>0</v>
      </c>
      <c r="AK210" s="55">
        <f t="shared" ca="1" si="158"/>
        <v>0</v>
      </c>
      <c r="AL210" s="55">
        <f t="shared" ca="1" si="159"/>
        <v>388.56077090456944</v>
      </c>
      <c r="AM210" s="56">
        <f t="shared" ca="1" si="160"/>
        <v>1.5231582219459083E-2</v>
      </c>
      <c r="AN210" s="55">
        <f t="shared" ca="1" si="161"/>
        <v>5076.1579110972953</v>
      </c>
      <c r="AO210" s="55">
        <f t="shared" ca="1" si="162"/>
        <v>0</v>
      </c>
      <c r="AP210" s="55">
        <f ca="1">AN210-MAX(AN210:$AN$258)</f>
        <v>0</v>
      </c>
      <c r="AQ210" s="56">
        <f ca="1">(AN210-MAX(AN210:$AN$258))/MAX(AN210:$AN$258)</f>
        <v>0</v>
      </c>
      <c r="AS210" s="55">
        <f t="shared" si="171"/>
        <v>0.19599999999999973</v>
      </c>
      <c r="AT210" s="55">
        <f t="shared" si="172"/>
        <v>0.19599999999999973</v>
      </c>
      <c r="AU210" s="55">
        <f t="shared" si="173"/>
        <v>0</v>
      </c>
      <c r="AV210" s="55">
        <f ca="1">IF(AV211=0,AVERAGE(AT210:OFFSET(AT210,$AY$3-1,0)),(AV211*($AY$3-1)+AT210)/$AY$3)</f>
        <v>8.7354652253348944E-2</v>
      </c>
      <c r="AW210" s="55">
        <f ca="1">IF(AW211=0,AVERAGE(AU210:OFFSET(AU210,$AY$3-1,0)),(AW211*($AY$3-1)+AU210)/$AY$3)</f>
        <v>5.3412437052662624E-2</v>
      </c>
      <c r="AX210" s="55">
        <f t="shared" ca="1" si="174"/>
        <v>1.6354740033153812</v>
      </c>
      <c r="AY210" s="55">
        <f t="shared" ca="1" si="175"/>
        <v>62.056161482070507</v>
      </c>
      <c r="BA210" s="58">
        <f t="shared" ca="1" si="176"/>
        <v>0</v>
      </c>
      <c r="BB210" s="58">
        <f t="shared" ca="1" si="177"/>
        <v>0</v>
      </c>
      <c r="BC210" s="58">
        <f t="shared" ca="1" si="185"/>
        <v>1</v>
      </c>
      <c r="BD210" s="58">
        <f t="shared" ca="1" si="163"/>
        <v>1</v>
      </c>
      <c r="BF210" s="56">
        <f t="shared" ca="1" si="164"/>
        <v>0</v>
      </c>
      <c r="BG210" s="75">
        <f t="shared" ca="1" si="165"/>
        <v>0</v>
      </c>
      <c r="BH210" s="55">
        <f t="shared" ca="1" si="166"/>
        <v>388.56077090456944</v>
      </c>
      <c r="BI210" s="56">
        <f t="shared" ca="1" si="167"/>
        <v>1.5231582219459083E-2</v>
      </c>
      <c r="BJ210" s="55">
        <f t="shared" ca="1" si="186"/>
        <v>5076.1579110972953</v>
      </c>
      <c r="BK210" s="76">
        <f t="shared" ca="1" si="178"/>
        <v>0</v>
      </c>
      <c r="BL210" s="55">
        <f ca="1">BJ210-MAX(BJ210:$BJ$258)</f>
        <v>0</v>
      </c>
      <c r="BM210" s="56">
        <f ca="1">(BJ210-MAX(BJ210:$BJ$258))/MAX(BJ210:$BJ$258)</f>
        <v>0</v>
      </c>
      <c r="BN210" s="17"/>
      <c r="BO210" s="55">
        <f t="shared" ca="1" si="179"/>
        <v>2.3182957393483639</v>
      </c>
      <c r="BQ210" s="58">
        <f t="shared" ca="1" si="180"/>
        <v>0</v>
      </c>
      <c r="BR210" s="58">
        <f t="shared" ca="1" si="181"/>
        <v>0</v>
      </c>
      <c r="BS210" s="58">
        <f t="shared" ca="1" si="187"/>
        <v>1</v>
      </c>
      <c r="BT210" s="58">
        <f t="shared" ca="1" si="168"/>
        <v>1</v>
      </c>
      <c r="BV210" s="56">
        <f t="shared" ca="1" si="182"/>
        <v>0</v>
      </c>
      <c r="BW210" s="76">
        <f t="shared" ca="1" si="183"/>
        <v>0</v>
      </c>
      <c r="BX210" s="55">
        <f t="shared" ca="1" si="188"/>
        <v>388.56077090456944</v>
      </c>
      <c r="BY210" s="56">
        <f t="shared" ca="1" si="184"/>
        <v>1.5231582219459083E-2</v>
      </c>
      <c r="BZ210" s="55">
        <f t="shared" ca="1" si="142"/>
        <v>5076.1579110972953</v>
      </c>
      <c r="CA210" s="76">
        <f t="shared" ca="1" si="143"/>
        <v>0</v>
      </c>
      <c r="CB210" s="55">
        <f ca="1">BZ210-MAX($BZ210:BZ$258)</f>
        <v>0</v>
      </c>
      <c r="CC210" s="56">
        <f ca="1">(BZ210-MAX($BZ210:BZ$258))/MAX($BZ210:BZ$258)</f>
        <v>0</v>
      </c>
    </row>
    <row r="211" spans="1:81" s="58" customFormat="1" x14ac:dyDescent="0.25">
      <c r="A211" s="54">
        <v>44313</v>
      </c>
      <c r="B211" s="55">
        <v>12.67</v>
      </c>
      <c r="C211" s="55">
        <v>12.868</v>
      </c>
      <c r="D211" s="55">
        <v>12.587999999999999</v>
      </c>
      <c r="E211" s="55">
        <v>12.868</v>
      </c>
      <c r="F211" s="56">
        <f t="shared" si="144"/>
        <v>1.7554958089514461E-2</v>
      </c>
      <c r="G211" s="57"/>
      <c r="H211" s="56"/>
      <c r="I211" s="17"/>
      <c r="J211" s="55">
        <f ca="1">AVERAGE(E211:OFFSET(E211,$J$3-1,0))</f>
        <v>12.5296</v>
      </c>
      <c r="K211" s="55">
        <f ca="1">AVERAGE(E211:OFFSET(E211,$K$3-1,0))</f>
        <v>12.6806</v>
      </c>
      <c r="M211" s="58">
        <f t="shared" ca="1" si="145"/>
        <v>0</v>
      </c>
      <c r="N211" s="58">
        <f t="shared" ca="1" si="146"/>
        <v>0</v>
      </c>
      <c r="O211" s="58">
        <f t="shared" ca="1" si="147"/>
        <v>0</v>
      </c>
      <c r="P211" s="58">
        <f t="shared" ca="1" si="148"/>
        <v>124</v>
      </c>
      <c r="R211" s="56">
        <f t="shared" ca="1" si="149"/>
        <v>0</v>
      </c>
      <c r="S211" s="55">
        <f t="shared" ca="1" si="150"/>
        <v>0</v>
      </c>
      <c r="T211" s="55">
        <f t="shared" ca="1" si="151"/>
        <v>0</v>
      </c>
      <c r="U211" s="56">
        <f t="shared" ca="1" si="152"/>
        <v>0</v>
      </c>
      <c r="V211" s="55">
        <f t="shared" ca="1" si="169"/>
        <v>5000</v>
      </c>
      <c r="W211" s="55">
        <f t="shared" ca="1" si="153"/>
        <v>0</v>
      </c>
      <c r="X211" s="55">
        <f ca="1">V211-MAX(V211:$V$258)</f>
        <v>0</v>
      </c>
      <c r="Y211" s="56">
        <f ca="1">(V211-MAX(V211:$V$258))/MAX(V211:$V$258)</f>
        <v>0</v>
      </c>
      <c r="Z211" s="56"/>
      <c r="AA211" s="17"/>
      <c r="AB211" s="55">
        <f ca="1">E211*(2/($AB$3+1))+IF(AB212=0,AVERAGE(E212:OFFSET(E212,$AB$3-1,0))*(1-(2/($AB$3+1))),AB212*(1-(2/($AB$3+1))))</f>
        <v>12.641988096367456</v>
      </c>
      <c r="AC211" s="59">
        <f ca="1">E211*(2/($AC$3+1))+IF(AC212=0,AVERAGE(E212:OFFSET(E212,$AC$3-1,0))*(1-(2/($AC$3+1))),AC212*(1-(2/($AC$3+1))))</f>
        <v>12.564216354034137</v>
      </c>
      <c r="AE211" s="58">
        <f t="shared" ca="1" si="170"/>
        <v>1</v>
      </c>
      <c r="AF211" s="58">
        <f t="shared" ca="1" si="154"/>
        <v>0</v>
      </c>
      <c r="AG211" s="58">
        <f t="shared" ca="1" si="155"/>
        <v>1</v>
      </c>
      <c r="AH211" s="58">
        <f t="shared" ca="1" si="156"/>
        <v>0</v>
      </c>
      <c r="AJ211" s="56">
        <f t="shared" ca="1" si="157"/>
        <v>0</v>
      </c>
      <c r="AK211" s="55">
        <f t="shared" ca="1" si="158"/>
        <v>0</v>
      </c>
      <c r="AL211" s="55">
        <f t="shared" ca="1" si="159"/>
        <v>388.56077090456944</v>
      </c>
      <c r="AM211" s="56">
        <f t="shared" ca="1" si="160"/>
        <v>0</v>
      </c>
      <c r="AN211" s="55">
        <f t="shared" ca="1" si="161"/>
        <v>5000</v>
      </c>
      <c r="AO211" s="55">
        <f t="shared" ca="1" si="162"/>
        <v>0</v>
      </c>
      <c r="AP211" s="55">
        <f ca="1">AN211-MAX(AN211:$AN$258)</f>
        <v>0</v>
      </c>
      <c r="AQ211" s="56">
        <f ca="1">(AN211-MAX(AN211:$AN$258))/MAX(AN211:$AN$258)</f>
        <v>0</v>
      </c>
      <c r="AS211" s="55">
        <f t="shared" si="171"/>
        <v>0.22199999999999953</v>
      </c>
      <c r="AT211" s="55">
        <f t="shared" si="172"/>
        <v>0.22199999999999953</v>
      </c>
      <c r="AU211" s="55">
        <f t="shared" si="173"/>
        <v>0</v>
      </c>
      <c r="AV211" s="55">
        <f ca="1">IF(AV212=0,AVERAGE(AT211:OFFSET(AT211,$AY$3-1,0)),(AV212*($AY$3-1)+AT211)/$AY$3)</f>
        <v>7.8997317811298887E-2</v>
      </c>
      <c r="AW211" s="55">
        <f ca="1">IF(AW212=0,AVERAGE(AU211:OFFSET(AU211,$AY$3-1,0)),(AW212*($AY$3-1)+AU211)/$AY$3)</f>
        <v>5.7521086056713591E-2</v>
      </c>
      <c r="AX211" s="55">
        <f t="shared" ca="1" si="174"/>
        <v>1.37336276532419</v>
      </c>
      <c r="AY211" s="55">
        <f t="shared" ca="1" si="175"/>
        <v>57.865691051936395</v>
      </c>
      <c r="BA211" s="58">
        <f t="shared" ca="1" si="176"/>
        <v>1</v>
      </c>
      <c r="BB211" s="58">
        <f t="shared" ca="1" si="177"/>
        <v>0</v>
      </c>
      <c r="BC211" s="58">
        <f t="shared" ca="1" si="185"/>
        <v>1</v>
      </c>
      <c r="BD211" s="58">
        <f t="shared" ca="1" si="163"/>
        <v>0</v>
      </c>
      <c r="BF211" s="56">
        <f t="shared" ca="1" si="164"/>
        <v>0</v>
      </c>
      <c r="BG211" s="75">
        <f t="shared" ca="1" si="165"/>
        <v>0</v>
      </c>
      <c r="BH211" s="55">
        <f t="shared" ca="1" si="166"/>
        <v>388.56077090456944</v>
      </c>
      <c r="BI211" s="56">
        <f t="shared" ca="1" si="167"/>
        <v>0</v>
      </c>
      <c r="BJ211" s="55">
        <f t="shared" ca="1" si="186"/>
        <v>5000</v>
      </c>
      <c r="BK211" s="76">
        <f t="shared" ca="1" si="178"/>
        <v>0</v>
      </c>
      <c r="BL211" s="55">
        <f ca="1">BJ211-MAX(BJ211:$BJ$258)</f>
        <v>0</v>
      </c>
      <c r="BM211" s="56">
        <f ca="1">(BJ211-MAX(BJ211:$BJ$258))/MAX(BJ211:$BJ$258)</f>
        <v>0</v>
      </c>
      <c r="BN211" s="17"/>
      <c r="BO211" s="55">
        <f t="shared" ca="1" si="179"/>
        <v>1.0364321608040239</v>
      </c>
      <c r="BQ211" s="58">
        <f t="shared" ca="1" si="180"/>
        <v>1</v>
      </c>
      <c r="BR211" s="58">
        <f t="shared" ca="1" si="181"/>
        <v>0</v>
      </c>
      <c r="BS211" s="58">
        <f t="shared" ca="1" si="187"/>
        <v>1</v>
      </c>
      <c r="BT211" s="58">
        <f t="shared" ca="1" si="168"/>
        <v>0</v>
      </c>
      <c r="BV211" s="56">
        <f t="shared" ca="1" si="182"/>
        <v>0</v>
      </c>
      <c r="BW211" s="76">
        <f t="shared" ca="1" si="183"/>
        <v>0</v>
      </c>
      <c r="BX211" s="55">
        <f t="shared" ca="1" si="188"/>
        <v>388.56077090456944</v>
      </c>
      <c r="BY211" s="56">
        <f t="shared" ca="1" si="184"/>
        <v>0</v>
      </c>
      <c r="BZ211" s="55">
        <f t="shared" ca="1" si="142"/>
        <v>5000</v>
      </c>
      <c r="CA211" s="76">
        <f t="shared" ca="1" si="143"/>
        <v>0</v>
      </c>
      <c r="CB211" s="55">
        <f ca="1">BZ211-MAX($BZ211:BZ$258)</f>
        <v>0</v>
      </c>
      <c r="CC211" s="56">
        <f ca="1">(BZ211-MAX($BZ211:BZ$258))/MAX($BZ211:BZ$258)</f>
        <v>0</v>
      </c>
    </row>
    <row r="212" spans="1:81" s="58" customFormat="1" x14ac:dyDescent="0.25">
      <c r="A212" s="54">
        <v>44312</v>
      </c>
      <c r="B212" s="55">
        <v>12.426</v>
      </c>
      <c r="C212" s="55">
        <v>12.667999999999999</v>
      </c>
      <c r="D212" s="55">
        <v>12.33</v>
      </c>
      <c r="E212" s="55">
        <v>12.646000000000001</v>
      </c>
      <c r="F212" s="56">
        <f t="shared" si="144"/>
        <v>1.9838709677419297E-2</v>
      </c>
      <c r="G212" s="57"/>
      <c r="H212" s="56"/>
      <c r="I212" s="17"/>
      <c r="J212" s="55">
        <f ca="1">AVERAGE(E212:OFFSET(E212,$J$3-1,0))</f>
        <v>12.4436</v>
      </c>
      <c r="K212" s="55">
        <f ca="1">AVERAGE(E212:OFFSET(E212,$K$3-1,0))</f>
        <v>12.676466666666666</v>
      </c>
      <c r="M212" s="58">
        <f t="shared" ca="1" si="145"/>
        <v>0</v>
      </c>
      <c r="N212" s="58">
        <f t="shared" ca="1" si="146"/>
        <v>0</v>
      </c>
      <c r="O212" s="58">
        <f t="shared" ca="1" si="147"/>
        <v>0</v>
      </c>
      <c r="P212" s="58">
        <f t="shared" ca="1" si="148"/>
        <v>123</v>
      </c>
      <c r="R212" s="56">
        <f t="shared" ca="1" si="149"/>
        <v>0</v>
      </c>
      <c r="S212" s="55">
        <f t="shared" ca="1" si="150"/>
        <v>0</v>
      </c>
      <c r="T212" s="55">
        <f t="shared" ca="1" si="151"/>
        <v>0</v>
      </c>
      <c r="U212" s="56">
        <f t="shared" ca="1" si="152"/>
        <v>0</v>
      </c>
      <c r="V212" s="55">
        <f t="shared" ca="1" si="169"/>
        <v>5000</v>
      </c>
      <c r="W212" s="55">
        <f t="shared" ca="1" si="153"/>
        <v>0</v>
      </c>
      <c r="X212" s="55">
        <f ca="1">V212-MAX(V212:$V$258)</f>
        <v>0</v>
      </c>
      <c r="Y212" s="56">
        <f ca="1">(V212-MAX(V212:$V$258))/MAX(V212:$V$258)</f>
        <v>0</v>
      </c>
      <c r="Z212" s="56"/>
      <c r="AA212" s="17"/>
      <c r="AB212" s="55">
        <f ca="1">E212*(2/($AB$3+1))+IF(AB213=0,AVERAGE(E213:OFFSET(E213,$AB$3-1,0))*(1-(2/($AB$3+1))),AB213*(1-(2/($AB$3+1))))</f>
        <v>12.528982144551181</v>
      </c>
      <c r="AC212" s="59">
        <f ca="1">E212*(2/($AC$3+1))+IF(AC213=0,AVERAGE(E213:OFFSET(E213,$AC$3-1,0))*(1-(2/($AC$3+1))),AC213*(1-(2/($AC$3+1))))</f>
        <v>12.543265757760627</v>
      </c>
      <c r="AE212" s="58">
        <f t="shared" ca="1" si="170"/>
        <v>0</v>
      </c>
      <c r="AF212" s="58">
        <f t="shared" ca="1" si="154"/>
        <v>0</v>
      </c>
      <c r="AG212" s="58">
        <f t="shared" ca="1" si="155"/>
        <v>0</v>
      </c>
      <c r="AH212" s="58">
        <f t="shared" ca="1" si="156"/>
        <v>123</v>
      </c>
      <c r="AJ212" s="56">
        <f t="shared" ca="1" si="157"/>
        <v>0</v>
      </c>
      <c r="AK212" s="55">
        <f t="shared" ca="1" si="158"/>
        <v>0</v>
      </c>
      <c r="AL212" s="55">
        <f t="shared" ca="1" si="159"/>
        <v>0</v>
      </c>
      <c r="AM212" s="56">
        <f t="shared" ca="1" si="160"/>
        <v>0</v>
      </c>
      <c r="AN212" s="55">
        <f t="shared" ca="1" si="161"/>
        <v>5000</v>
      </c>
      <c r="AO212" s="55">
        <f t="shared" ca="1" si="162"/>
        <v>0</v>
      </c>
      <c r="AP212" s="55">
        <f ca="1">AN212-MAX(AN212:$AN$258)</f>
        <v>0</v>
      </c>
      <c r="AQ212" s="56">
        <f ca="1">(AN212-MAX(AN212:$AN$258))/MAX(AN212:$AN$258)</f>
        <v>0</v>
      </c>
      <c r="AS212" s="55">
        <f t="shared" si="171"/>
        <v>0.24600000000000044</v>
      </c>
      <c r="AT212" s="55">
        <f t="shared" si="172"/>
        <v>0.24600000000000044</v>
      </c>
      <c r="AU212" s="55">
        <f t="shared" si="173"/>
        <v>0</v>
      </c>
      <c r="AV212" s="55">
        <f ca="1">IF(AV213=0,AVERAGE(AT212:OFFSET(AT212,$AY$3-1,0)),(AV213*($AY$3-1)+AT212)/$AY$3)</f>
        <v>6.7997111489091142E-2</v>
      </c>
      <c r="AW212" s="55">
        <f ca="1">IF(AW213=0,AVERAGE(AU212:OFFSET(AU212,$AY$3-1,0)),(AW213*($AY$3-1)+AU212)/$AY$3)</f>
        <v>6.1945784984153103E-2</v>
      </c>
      <c r="AX212" s="55">
        <f t="shared" ca="1" si="174"/>
        <v>1.0976874618101309</v>
      </c>
      <c r="AY212" s="55">
        <f t="shared" ca="1" si="175"/>
        <v>52.328456063846488</v>
      </c>
      <c r="BA212" s="58">
        <f t="shared" ca="1" si="176"/>
        <v>0</v>
      </c>
      <c r="BB212" s="58">
        <f t="shared" ca="1" si="177"/>
        <v>0</v>
      </c>
      <c r="BC212" s="58">
        <f t="shared" ca="1" si="185"/>
        <v>0</v>
      </c>
      <c r="BD212" s="58">
        <f t="shared" ca="1" si="163"/>
        <v>123</v>
      </c>
      <c r="BF212" s="56">
        <f t="shared" ca="1" si="164"/>
        <v>0</v>
      </c>
      <c r="BG212" s="75">
        <f t="shared" ca="1" si="165"/>
        <v>0</v>
      </c>
      <c r="BH212" s="55">
        <f t="shared" ca="1" si="166"/>
        <v>0</v>
      </c>
      <c r="BI212" s="56">
        <f t="shared" ca="1" si="167"/>
        <v>0</v>
      </c>
      <c r="BJ212" s="55">
        <f t="shared" ca="1" si="186"/>
        <v>5000</v>
      </c>
      <c r="BK212" s="76">
        <f t="shared" ca="1" si="178"/>
        <v>0</v>
      </c>
      <c r="BL212" s="55">
        <f ca="1">BJ212-MAX(BJ212:$BJ$258)</f>
        <v>0</v>
      </c>
      <c r="BM212" s="56">
        <f ca="1">(BJ212-MAX(BJ212:$BJ$258))/MAX(BJ212:$BJ$258)</f>
        <v>0</v>
      </c>
      <c r="BN212" s="17"/>
      <c r="BO212" s="55">
        <f t="shared" ca="1" si="179"/>
        <v>-1.2494143370295085</v>
      </c>
      <c r="BQ212" s="58">
        <f t="shared" ca="1" si="180"/>
        <v>0</v>
      </c>
      <c r="BR212" s="58">
        <f t="shared" ca="1" si="181"/>
        <v>0</v>
      </c>
      <c r="BS212" s="58">
        <f t="shared" ca="1" si="187"/>
        <v>0</v>
      </c>
      <c r="BT212" s="58">
        <f t="shared" ca="1" si="168"/>
        <v>123</v>
      </c>
      <c r="BV212" s="56">
        <f t="shared" ca="1" si="182"/>
        <v>0</v>
      </c>
      <c r="BW212" s="76">
        <f t="shared" ca="1" si="183"/>
        <v>0</v>
      </c>
      <c r="BX212" s="55">
        <f t="shared" ca="1" si="188"/>
        <v>0</v>
      </c>
      <c r="BY212" s="56">
        <f t="shared" ca="1" si="184"/>
        <v>0</v>
      </c>
      <c r="BZ212" s="55">
        <f t="shared" ca="1" si="142"/>
        <v>5000</v>
      </c>
      <c r="CA212" s="76">
        <f t="shared" ca="1" si="143"/>
        <v>0</v>
      </c>
      <c r="CB212" s="55">
        <f ca="1">BZ212-MAX($BZ212:BZ$258)</f>
        <v>0</v>
      </c>
      <c r="CC212" s="56">
        <f ca="1">(BZ212-MAX($BZ212:BZ$258))/MAX($BZ212:BZ$258)</f>
        <v>0</v>
      </c>
    </row>
    <row r="213" spans="1:81" s="58" customFormat="1" x14ac:dyDescent="0.25">
      <c r="A213" s="54">
        <v>44309</v>
      </c>
      <c r="B213" s="55">
        <v>12.34</v>
      </c>
      <c r="C213" s="55">
        <v>12.412000000000001</v>
      </c>
      <c r="D213" s="55">
        <v>12.276</v>
      </c>
      <c r="E213" s="55">
        <v>12.4</v>
      </c>
      <c r="F213" s="56">
        <f t="shared" si="144"/>
        <v>1.7773469058006697E-3</v>
      </c>
      <c r="G213" s="57"/>
      <c r="H213" s="56"/>
      <c r="I213" s="17"/>
      <c r="J213" s="55">
        <f ca="1">AVERAGE(E213:OFFSET(E213,$J$3-1,0))</f>
        <v>12.496</v>
      </c>
      <c r="K213" s="55">
        <f ca="1">AVERAGE(E213:OFFSET(E213,$K$3-1,0))</f>
        <v>12.674133333333335</v>
      </c>
      <c r="M213" s="58">
        <f t="shared" ca="1" si="145"/>
        <v>0</v>
      </c>
      <c r="N213" s="58">
        <f t="shared" ca="1" si="146"/>
        <v>0</v>
      </c>
      <c r="O213" s="58">
        <f t="shared" ca="1" si="147"/>
        <v>0</v>
      </c>
      <c r="P213" s="58">
        <f t="shared" ca="1" si="148"/>
        <v>122</v>
      </c>
      <c r="R213" s="56">
        <f t="shared" ca="1" si="149"/>
        <v>0</v>
      </c>
      <c r="S213" s="55">
        <f t="shared" ca="1" si="150"/>
        <v>0</v>
      </c>
      <c r="T213" s="55">
        <f t="shared" ca="1" si="151"/>
        <v>0</v>
      </c>
      <c r="U213" s="56">
        <f t="shared" ca="1" si="152"/>
        <v>0</v>
      </c>
      <c r="V213" s="55">
        <f t="shared" ca="1" si="169"/>
        <v>5000</v>
      </c>
      <c r="W213" s="55">
        <f t="shared" ca="1" si="153"/>
        <v>0</v>
      </c>
      <c r="X213" s="55">
        <f ca="1">V213-MAX(V213:$V$258)</f>
        <v>0</v>
      </c>
      <c r="Y213" s="56">
        <f ca="1">(V213-MAX(V213:$V$258))/MAX(V213:$V$258)</f>
        <v>0</v>
      </c>
      <c r="Z213" s="56"/>
      <c r="AA213" s="17"/>
      <c r="AB213" s="55">
        <f ca="1">E213*(2/($AB$3+1))+IF(AB214=0,AVERAGE(E214:OFFSET(E214,$AB$3-1,0))*(1-(2/($AB$3+1))),AB214*(1-(2/($AB$3+1))))</f>
        <v>12.47047321682677</v>
      </c>
      <c r="AC213" s="59">
        <f ca="1">E213*(2/($AC$3+1))+IF(AC214=0,AVERAGE(E214:OFFSET(E214,$AC$3-1,0))*(1-(2/($AC$3+1))),AC214*(1-(2/($AC$3+1))))</f>
        <v>12.536180637606188</v>
      </c>
      <c r="AE213" s="58">
        <f t="shared" ca="1" si="170"/>
        <v>0</v>
      </c>
      <c r="AF213" s="58">
        <f t="shared" ca="1" si="154"/>
        <v>0</v>
      </c>
      <c r="AG213" s="58">
        <f t="shared" ca="1" si="155"/>
        <v>0</v>
      </c>
      <c r="AH213" s="58">
        <f t="shared" ca="1" si="156"/>
        <v>122</v>
      </c>
      <c r="AJ213" s="56">
        <f t="shared" ca="1" si="157"/>
        <v>0</v>
      </c>
      <c r="AK213" s="55">
        <f t="shared" ca="1" si="158"/>
        <v>0</v>
      </c>
      <c r="AL213" s="55">
        <f t="shared" ca="1" si="159"/>
        <v>0</v>
      </c>
      <c r="AM213" s="56">
        <f t="shared" ca="1" si="160"/>
        <v>0</v>
      </c>
      <c r="AN213" s="55">
        <f t="shared" ca="1" si="161"/>
        <v>5000</v>
      </c>
      <c r="AO213" s="55">
        <f t="shared" ca="1" si="162"/>
        <v>0</v>
      </c>
      <c r="AP213" s="55">
        <f ca="1">AN213-MAX(AN213:$AN$258)</f>
        <v>0</v>
      </c>
      <c r="AQ213" s="56">
        <f ca="1">(AN213-MAX(AN213:$AN$258))/MAX(AN213:$AN$258)</f>
        <v>0</v>
      </c>
      <c r="AS213" s="55">
        <f t="shared" si="171"/>
        <v>2.2000000000000242E-2</v>
      </c>
      <c r="AT213" s="55">
        <f t="shared" si="172"/>
        <v>2.2000000000000242E-2</v>
      </c>
      <c r="AU213" s="55">
        <f t="shared" si="173"/>
        <v>0</v>
      </c>
      <c r="AV213" s="55">
        <f ca="1">IF(AV214=0,AVERAGE(AT213:OFFSET(AT213,$AY$3-1,0)),(AV214*($AY$3-1)+AT213)/$AY$3)</f>
        <v>5.430458160363659E-2</v>
      </c>
      <c r="AW213" s="55">
        <f ca="1">IF(AW214=0,AVERAGE(AU213:OFFSET(AU213,$AY$3-1,0)),(AW214*($AY$3-1)+AU213)/$AY$3)</f>
        <v>6.6710845367549496E-2</v>
      </c>
      <c r="AX213" s="55">
        <f t="shared" ca="1" si="174"/>
        <v>0.81402928271168706</v>
      </c>
      <c r="AY213" s="55">
        <f t="shared" ca="1" si="175"/>
        <v>44.874098255726167</v>
      </c>
      <c r="BA213" s="58">
        <f t="shared" ca="1" si="176"/>
        <v>0</v>
      </c>
      <c r="BB213" s="58">
        <f t="shared" ca="1" si="177"/>
        <v>0</v>
      </c>
      <c r="BC213" s="58">
        <f t="shared" ca="1" si="185"/>
        <v>0</v>
      </c>
      <c r="BD213" s="58">
        <f t="shared" ca="1" si="163"/>
        <v>122</v>
      </c>
      <c r="BF213" s="56">
        <f t="shared" ca="1" si="164"/>
        <v>0</v>
      </c>
      <c r="BG213" s="75">
        <f t="shared" ca="1" si="165"/>
        <v>0</v>
      </c>
      <c r="BH213" s="55">
        <f t="shared" ca="1" si="166"/>
        <v>0</v>
      </c>
      <c r="BI213" s="56">
        <f t="shared" ca="1" si="167"/>
        <v>0</v>
      </c>
      <c r="BJ213" s="55">
        <f t="shared" ca="1" si="186"/>
        <v>5000</v>
      </c>
      <c r="BK213" s="76">
        <f t="shared" ca="1" si="178"/>
        <v>0</v>
      </c>
      <c r="BL213" s="55">
        <f ca="1">BJ213-MAX(BJ213:$BJ$258)</f>
        <v>0</v>
      </c>
      <c r="BM213" s="56">
        <f ca="1">(BJ213-MAX(BJ213:$BJ$258))/MAX(BJ213:$BJ$258)</f>
        <v>0</v>
      </c>
      <c r="BN213" s="17"/>
      <c r="BO213" s="55">
        <f t="shared" ca="1" si="179"/>
        <v>-3.4267912772585674</v>
      </c>
      <c r="BQ213" s="58">
        <f t="shared" ca="1" si="180"/>
        <v>0</v>
      </c>
      <c r="BR213" s="58">
        <f t="shared" ca="1" si="181"/>
        <v>0</v>
      </c>
      <c r="BS213" s="58">
        <f t="shared" ca="1" si="187"/>
        <v>0</v>
      </c>
      <c r="BT213" s="58">
        <f t="shared" ca="1" si="168"/>
        <v>122</v>
      </c>
      <c r="BV213" s="56">
        <f t="shared" ca="1" si="182"/>
        <v>0</v>
      </c>
      <c r="BW213" s="76">
        <f t="shared" ca="1" si="183"/>
        <v>0</v>
      </c>
      <c r="BX213" s="55">
        <f t="shared" ca="1" si="188"/>
        <v>0</v>
      </c>
      <c r="BY213" s="56">
        <f t="shared" ca="1" si="184"/>
        <v>0</v>
      </c>
      <c r="BZ213" s="55">
        <f t="shared" ca="1" si="142"/>
        <v>5000</v>
      </c>
      <c r="CA213" s="76">
        <f t="shared" ca="1" si="143"/>
        <v>0</v>
      </c>
      <c r="CB213" s="55">
        <f ca="1">BZ213-MAX($BZ213:BZ$258)</f>
        <v>0</v>
      </c>
      <c r="CC213" s="56">
        <f ca="1">(BZ213-MAX($BZ213:BZ$258))/MAX($BZ213:BZ$258)</f>
        <v>0</v>
      </c>
    </row>
    <row r="214" spans="1:81" s="58" customFormat="1" x14ac:dyDescent="0.25">
      <c r="A214" s="54">
        <v>44308</v>
      </c>
      <c r="B214" s="55">
        <v>12.4</v>
      </c>
      <c r="C214" s="55">
        <v>12.4</v>
      </c>
      <c r="D214" s="55">
        <v>12.3</v>
      </c>
      <c r="E214" s="55">
        <v>12.378</v>
      </c>
      <c r="F214" s="56">
        <f t="shared" si="144"/>
        <v>1.7805114923923337E-3</v>
      </c>
      <c r="G214" s="57"/>
      <c r="H214" s="56"/>
      <c r="I214" s="17"/>
      <c r="J214" s="55">
        <f ca="1">AVERAGE(E214:OFFSET(E214,$J$3-1,0))</f>
        <v>12.578000000000001</v>
      </c>
      <c r="K214" s="55">
        <f ca="1">AVERAGE(E214:OFFSET(E214,$K$3-1,0))</f>
        <v>12.685133333333336</v>
      </c>
      <c r="M214" s="58">
        <f t="shared" ca="1" si="145"/>
        <v>0</v>
      </c>
      <c r="N214" s="58">
        <f t="shared" ca="1" si="146"/>
        <v>0</v>
      </c>
      <c r="O214" s="58">
        <f t="shared" ca="1" si="147"/>
        <v>0</v>
      </c>
      <c r="P214" s="58">
        <f t="shared" ca="1" si="148"/>
        <v>121</v>
      </c>
      <c r="R214" s="56">
        <f t="shared" ca="1" si="149"/>
        <v>0</v>
      </c>
      <c r="S214" s="55">
        <f t="shared" ca="1" si="150"/>
        <v>0</v>
      </c>
      <c r="T214" s="55">
        <f t="shared" ca="1" si="151"/>
        <v>0</v>
      </c>
      <c r="U214" s="56">
        <f t="shared" ca="1" si="152"/>
        <v>0</v>
      </c>
      <c r="V214" s="55">
        <f t="shared" ca="1" si="169"/>
        <v>5000</v>
      </c>
      <c r="W214" s="55">
        <f t="shared" ca="1" si="153"/>
        <v>0</v>
      </c>
      <c r="X214" s="55">
        <f ca="1">V214-MAX(V214:$V$258)</f>
        <v>0</v>
      </c>
      <c r="Y214" s="56">
        <f ca="1">(V214-MAX(V214:$V$258))/MAX(V214:$V$258)</f>
        <v>0</v>
      </c>
      <c r="Z214" s="56"/>
      <c r="AA214" s="17"/>
      <c r="AB214" s="55">
        <f ca="1">E214*(2/($AB$3+1))+IF(AB215=0,AVERAGE(E215:OFFSET(E215,$AB$3-1,0))*(1-(2/($AB$3+1))),AB215*(1-(2/($AB$3+1))))</f>
        <v>12.505709825240155</v>
      </c>
      <c r="AC214" s="59">
        <f ca="1">E214*(2/($AC$3+1))+IF(AC215=0,AVERAGE(E215:OFFSET(E215,$AC$3-1,0))*(1-(2/($AC$3+1))),AC215*(1-(2/($AC$3+1))))</f>
        <v>12.545572405716959</v>
      </c>
      <c r="AE214" s="58">
        <f t="shared" ca="1" si="170"/>
        <v>0</v>
      </c>
      <c r="AF214" s="58">
        <f t="shared" ca="1" si="154"/>
        <v>0</v>
      </c>
      <c r="AG214" s="58">
        <f t="shared" ca="1" si="155"/>
        <v>0</v>
      </c>
      <c r="AH214" s="58">
        <f t="shared" ca="1" si="156"/>
        <v>121</v>
      </c>
      <c r="AJ214" s="56">
        <f t="shared" ca="1" si="157"/>
        <v>0</v>
      </c>
      <c r="AK214" s="55">
        <f t="shared" ca="1" si="158"/>
        <v>0</v>
      </c>
      <c r="AL214" s="55">
        <f t="shared" ca="1" si="159"/>
        <v>0</v>
      </c>
      <c r="AM214" s="56">
        <f t="shared" ca="1" si="160"/>
        <v>0</v>
      </c>
      <c r="AN214" s="55">
        <f t="shared" ca="1" si="161"/>
        <v>5000</v>
      </c>
      <c r="AO214" s="55">
        <f t="shared" ca="1" si="162"/>
        <v>0</v>
      </c>
      <c r="AP214" s="55">
        <f ca="1">AN214-MAX(AN214:$AN$258)</f>
        <v>0</v>
      </c>
      <c r="AQ214" s="56">
        <f ca="1">(AN214-MAX(AN214:$AN$258))/MAX(AN214:$AN$258)</f>
        <v>0</v>
      </c>
      <c r="AS214" s="55">
        <f t="shared" si="171"/>
        <v>2.2000000000000242E-2</v>
      </c>
      <c r="AT214" s="55">
        <f t="shared" si="172"/>
        <v>2.2000000000000242E-2</v>
      </c>
      <c r="AU214" s="55">
        <f t="shared" si="173"/>
        <v>0</v>
      </c>
      <c r="AV214" s="55">
        <f ca="1">IF(AV215=0,AVERAGE(AT214:OFFSET(AT214,$AY$3-1,0)),(AV215*($AY$3-1)+AT214)/$AY$3)</f>
        <v>5.6789549419300922E-2</v>
      </c>
      <c r="AW214" s="55">
        <f ca="1">IF(AW215=0,AVERAGE(AU214:OFFSET(AU214,$AY$3-1,0)),(AW215*($AY$3-1)+AU214)/$AY$3)</f>
        <v>7.1842448857361005E-2</v>
      </c>
      <c r="AX214" s="55">
        <f t="shared" ca="1" si="174"/>
        <v>0.79047346412221087</v>
      </c>
      <c r="AY214" s="55">
        <f t="shared" ca="1" si="175"/>
        <v>44.148851125796753</v>
      </c>
      <c r="BA214" s="58">
        <f t="shared" ca="1" si="176"/>
        <v>0</v>
      </c>
      <c r="BB214" s="58">
        <f t="shared" ca="1" si="177"/>
        <v>0</v>
      </c>
      <c r="BC214" s="58">
        <f t="shared" ca="1" si="185"/>
        <v>0</v>
      </c>
      <c r="BD214" s="58">
        <f t="shared" ca="1" si="163"/>
        <v>121</v>
      </c>
      <c r="BF214" s="56">
        <f t="shared" ca="1" si="164"/>
        <v>0</v>
      </c>
      <c r="BG214" s="75">
        <f t="shared" ca="1" si="165"/>
        <v>0</v>
      </c>
      <c r="BH214" s="55">
        <f t="shared" ca="1" si="166"/>
        <v>0</v>
      </c>
      <c r="BI214" s="56">
        <f t="shared" ca="1" si="167"/>
        <v>0</v>
      </c>
      <c r="BJ214" s="55">
        <f t="shared" ca="1" si="186"/>
        <v>5000</v>
      </c>
      <c r="BK214" s="76">
        <f t="shared" ca="1" si="178"/>
        <v>0</v>
      </c>
      <c r="BL214" s="55">
        <f ca="1">BJ214-MAX(BJ214:$BJ$258)</f>
        <v>0</v>
      </c>
      <c r="BM214" s="56">
        <f ca="1">(BJ214-MAX(BJ214:$BJ$258))/MAX(BJ214:$BJ$258)</f>
        <v>0</v>
      </c>
      <c r="BN214" s="17"/>
      <c r="BO214" s="55">
        <f t="shared" ca="1" si="179"/>
        <v>-3.2968749999999991</v>
      </c>
      <c r="BQ214" s="58">
        <f t="shared" ca="1" si="180"/>
        <v>0</v>
      </c>
      <c r="BR214" s="58">
        <f t="shared" ca="1" si="181"/>
        <v>0</v>
      </c>
      <c r="BS214" s="58">
        <f t="shared" ca="1" si="187"/>
        <v>0</v>
      </c>
      <c r="BT214" s="58">
        <f t="shared" ca="1" si="168"/>
        <v>121</v>
      </c>
      <c r="BV214" s="56">
        <f t="shared" ca="1" si="182"/>
        <v>0</v>
      </c>
      <c r="BW214" s="76">
        <f t="shared" ca="1" si="183"/>
        <v>0</v>
      </c>
      <c r="BX214" s="55">
        <f t="shared" ca="1" si="188"/>
        <v>0</v>
      </c>
      <c r="BY214" s="56">
        <f t="shared" ca="1" si="184"/>
        <v>0</v>
      </c>
      <c r="BZ214" s="55">
        <f t="shared" ca="1" si="142"/>
        <v>5000</v>
      </c>
      <c r="CA214" s="76">
        <f t="shared" ca="1" si="143"/>
        <v>0</v>
      </c>
      <c r="CB214" s="55">
        <f ca="1">BZ214-MAX($BZ214:BZ$258)</f>
        <v>0</v>
      </c>
      <c r="CC214" s="56">
        <f ca="1">(BZ214-MAX($BZ214:BZ$258))/MAX($BZ214:BZ$258)</f>
        <v>0</v>
      </c>
    </row>
    <row r="215" spans="1:81" s="58" customFormat="1" x14ac:dyDescent="0.25">
      <c r="A215" s="54">
        <v>44307</v>
      </c>
      <c r="B215" s="55">
        <v>12.49</v>
      </c>
      <c r="C215" s="55">
        <v>12.598000000000001</v>
      </c>
      <c r="D215" s="55">
        <v>12.23</v>
      </c>
      <c r="E215" s="55">
        <v>12.356</v>
      </c>
      <c r="F215" s="56">
        <f t="shared" si="144"/>
        <v>-6.592699790963219E-3</v>
      </c>
      <c r="G215" s="57"/>
      <c r="H215" s="56"/>
      <c r="I215" s="17"/>
      <c r="J215" s="55">
        <f ca="1">AVERAGE(E215:OFFSET(E215,$J$3-1,0))</f>
        <v>12.6236</v>
      </c>
      <c r="K215" s="55">
        <f ca="1">AVERAGE(E215:OFFSET(E215,$K$3-1,0))</f>
        <v>12.697733333333334</v>
      </c>
      <c r="M215" s="58">
        <f t="shared" ca="1" si="145"/>
        <v>0</v>
      </c>
      <c r="N215" s="58">
        <f t="shared" ca="1" si="146"/>
        <v>0</v>
      </c>
      <c r="O215" s="58">
        <f t="shared" ca="1" si="147"/>
        <v>0</v>
      </c>
      <c r="P215" s="58">
        <f t="shared" ca="1" si="148"/>
        <v>120</v>
      </c>
      <c r="R215" s="56">
        <f t="shared" ca="1" si="149"/>
        <v>0</v>
      </c>
      <c r="S215" s="55">
        <f t="shared" ca="1" si="150"/>
        <v>0</v>
      </c>
      <c r="T215" s="55">
        <f t="shared" ca="1" si="151"/>
        <v>0</v>
      </c>
      <c r="U215" s="56">
        <f t="shared" ca="1" si="152"/>
        <v>0</v>
      </c>
      <c r="V215" s="55">
        <f t="shared" ca="1" si="169"/>
        <v>5000</v>
      </c>
      <c r="W215" s="55">
        <f t="shared" ca="1" si="153"/>
        <v>0</v>
      </c>
      <c r="X215" s="55">
        <f ca="1">V215-MAX(V215:$V$258)</f>
        <v>0</v>
      </c>
      <c r="Y215" s="56">
        <f ca="1">(V215-MAX(V215:$V$258))/MAX(V215:$V$258)</f>
        <v>0</v>
      </c>
      <c r="Z215" s="56"/>
      <c r="AA215" s="17"/>
      <c r="AB215" s="55">
        <f ca="1">E215*(2/($AB$3+1))+IF(AB216=0,AVERAGE(E216:OFFSET(E216,$AB$3-1,0))*(1-(2/($AB$3+1))),AB216*(1-(2/($AB$3+1))))</f>
        <v>12.569564737860231</v>
      </c>
      <c r="AC215" s="59">
        <f ca="1">E215*(2/($AC$3+1))+IF(AC216=0,AVERAGE(E216:OFFSET(E216,$AC$3-1,0))*(1-(2/($AC$3+1))),AC216*(1-(2/($AC$3+1))))</f>
        <v>12.55712912335261</v>
      </c>
      <c r="AE215" s="58">
        <f t="shared" ca="1" si="170"/>
        <v>0</v>
      </c>
      <c r="AF215" s="58">
        <f t="shared" ca="1" si="154"/>
        <v>0</v>
      </c>
      <c r="AG215" s="58">
        <f t="shared" ca="1" si="155"/>
        <v>0</v>
      </c>
      <c r="AH215" s="58">
        <f t="shared" ca="1" si="156"/>
        <v>120</v>
      </c>
      <c r="AJ215" s="56">
        <f t="shared" ca="1" si="157"/>
        <v>0</v>
      </c>
      <c r="AK215" s="55">
        <f t="shared" ca="1" si="158"/>
        <v>0</v>
      </c>
      <c r="AL215" s="55">
        <f t="shared" ca="1" si="159"/>
        <v>0</v>
      </c>
      <c r="AM215" s="56">
        <f t="shared" ca="1" si="160"/>
        <v>0</v>
      </c>
      <c r="AN215" s="55">
        <f t="shared" ca="1" si="161"/>
        <v>5000</v>
      </c>
      <c r="AO215" s="55">
        <f t="shared" ca="1" si="162"/>
        <v>0</v>
      </c>
      <c r="AP215" s="55">
        <f ca="1">AN215-MAX(AN215:$AN$258)</f>
        <v>0</v>
      </c>
      <c r="AQ215" s="56">
        <f ca="1">(AN215-MAX(AN215:$AN$258))/MAX(AN215:$AN$258)</f>
        <v>0</v>
      </c>
      <c r="AS215" s="55">
        <f t="shared" si="171"/>
        <v>-8.2000000000000739E-2</v>
      </c>
      <c r="AT215" s="55">
        <f t="shared" si="172"/>
        <v>0</v>
      </c>
      <c r="AU215" s="55">
        <f t="shared" si="173"/>
        <v>8.2000000000000739E-2</v>
      </c>
      <c r="AV215" s="55">
        <f ca="1">IF(AV216=0,AVERAGE(AT215:OFFSET(AT215,$AY$3-1,0)),(AV216*($AY$3-1)+AT215)/$AY$3)</f>
        <v>5.9465668605400979E-2</v>
      </c>
      <c r="AW215" s="55">
        <f ca="1">IF(AW216=0,AVERAGE(AU215:OFFSET(AU215,$AY$3-1,0)),(AW216*($AY$3-1)+AU215)/$AY$3)</f>
        <v>7.7368791077158008E-2</v>
      </c>
      <c r="AX215" s="55">
        <f t="shared" ca="1" si="174"/>
        <v>0.76860020400341167</v>
      </c>
      <c r="AY215" s="55">
        <f t="shared" ca="1" si="175"/>
        <v>43.458108975878474</v>
      </c>
      <c r="BA215" s="58">
        <f t="shared" ca="1" si="176"/>
        <v>0</v>
      </c>
      <c r="BB215" s="58">
        <f t="shared" ca="1" si="177"/>
        <v>0</v>
      </c>
      <c r="BC215" s="58">
        <f t="shared" ca="1" si="185"/>
        <v>0</v>
      </c>
      <c r="BD215" s="58">
        <f t="shared" ca="1" si="163"/>
        <v>120</v>
      </c>
      <c r="BF215" s="56">
        <f t="shared" ca="1" si="164"/>
        <v>0</v>
      </c>
      <c r="BG215" s="75">
        <f t="shared" ca="1" si="165"/>
        <v>0</v>
      </c>
      <c r="BH215" s="55">
        <f t="shared" ca="1" si="166"/>
        <v>0</v>
      </c>
      <c r="BI215" s="56">
        <f t="shared" ca="1" si="167"/>
        <v>0</v>
      </c>
      <c r="BJ215" s="55">
        <f t="shared" ca="1" si="186"/>
        <v>5000</v>
      </c>
      <c r="BK215" s="76">
        <f t="shared" ca="1" si="178"/>
        <v>0</v>
      </c>
      <c r="BL215" s="55">
        <f ca="1">BJ215-MAX(BJ215:$BJ$258)</f>
        <v>0</v>
      </c>
      <c r="BM215" s="56">
        <f ca="1">(BJ215-MAX(BJ215:$BJ$258))/MAX(BJ215:$BJ$258)</f>
        <v>0</v>
      </c>
      <c r="BN215" s="17"/>
      <c r="BO215" s="55">
        <f t="shared" ca="1" si="179"/>
        <v>-3.1053952321204559</v>
      </c>
      <c r="BQ215" s="58">
        <f t="shared" ca="1" si="180"/>
        <v>0</v>
      </c>
      <c r="BR215" s="58">
        <f t="shared" ca="1" si="181"/>
        <v>0</v>
      </c>
      <c r="BS215" s="58">
        <f t="shared" ca="1" si="187"/>
        <v>0</v>
      </c>
      <c r="BT215" s="58">
        <f t="shared" ca="1" si="168"/>
        <v>120</v>
      </c>
      <c r="BV215" s="56">
        <f t="shared" ca="1" si="182"/>
        <v>0</v>
      </c>
      <c r="BW215" s="76">
        <f t="shared" ca="1" si="183"/>
        <v>0</v>
      </c>
      <c r="BX215" s="55">
        <f t="shared" ca="1" si="188"/>
        <v>0</v>
      </c>
      <c r="BY215" s="56">
        <f t="shared" ca="1" si="184"/>
        <v>0</v>
      </c>
      <c r="BZ215" s="55">
        <f t="shared" ca="1" si="142"/>
        <v>5000</v>
      </c>
      <c r="CA215" s="76">
        <f t="shared" ca="1" si="143"/>
        <v>0</v>
      </c>
      <c r="CB215" s="55">
        <f ca="1">BZ215-MAX($BZ215:BZ$258)</f>
        <v>0</v>
      </c>
      <c r="CC215" s="56">
        <f ca="1">(BZ215-MAX($BZ215:BZ$258))/MAX($BZ215:BZ$258)</f>
        <v>0</v>
      </c>
    </row>
    <row r="216" spans="1:81" s="58" customFormat="1" x14ac:dyDescent="0.25">
      <c r="A216" s="54">
        <v>44306</v>
      </c>
      <c r="B216" s="55">
        <v>12.894</v>
      </c>
      <c r="C216" s="55">
        <v>12.894</v>
      </c>
      <c r="D216" s="55">
        <v>12.416</v>
      </c>
      <c r="E216" s="55">
        <v>12.438000000000001</v>
      </c>
      <c r="F216" s="56">
        <f t="shared" si="144"/>
        <v>-3.6411527734738103E-2</v>
      </c>
      <c r="G216" s="57"/>
      <c r="H216" s="56"/>
      <c r="I216" s="17"/>
      <c r="J216" s="55">
        <f ca="1">AVERAGE(E216:OFFSET(E216,$J$3-1,0))</f>
        <v>12.7044</v>
      </c>
      <c r="K216" s="55">
        <f ca="1">AVERAGE(E216:OFFSET(E216,$K$3-1,0))</f>
        <v>12.715466666666666</v>
      </c>
      <c r="M216" s="58">
        <f t="shared" ca="1" si="145"/>
        <v>0</v>
      </c>
      <c r="N216" s="58">
        <f t="shared" ca="1" si="146"/>
        <v>0</v>
      </c>
      <c r="O216" s="58">
        <f t="shared" ca="1" si="147"/>
        <v>0</v>
      </c>
      <c r="P216" s="58">
        <f t="shared" ca="1" si="148"/>
        <v>119</v>
      </c>
      <c r="R216" s="56">
        <f t="shared" ca="1" si="149"/>
        <v>0</v>
      </c>
      <c r="S216" s="55">
        <f t="shared" ca="1" si="150"/>
        <v>0</v>
      </c>
      <c r="T216" s="55">
        <f t="shared" ca="1" si="151"/>
        <v>0</v>
      </c>
      <c r="U216" s="56">
        <f t="shared" ca="1" si="152"/>
        <v>0</v>
      </c>
      <c r="V216" s="55">
        <f t="shared" ca="1" si="169"/>
        <v>5000</v>
      </c>
      <c r="W216" s="55">
        <f t="shared" ca="1" si="153"/>
        <v>0</v>
      </c>
      <c r="X216" s="55">
        <f ca="1">V216-MAX(V216:$V$258)</f>
        <v>0</v>
      </c>
      <c r="Y216" s="56">
        <f ca="1">(V216-MAX(V216:$V$258))/MAX(V216:$V$258)</f>
        <v>0</v>
      </c>
      <c r="Z216" s="56"/>
      <c r="AA216" s="17"/>
      <c r="AB216" s="55">
        <f ca="1">E216*(2/($AB$3+1))+IF(AB217=0,AVERAGE(E217:OFFSET(E217,$AB$3-1,0))*(1-(2/($AB$3+1))),AB217*(1-(2/($AB$3+1))))</f>
        <v>12.676347106790345</v>
      </c>
      <c r="AC216" s="59">
        <f ca="1">E216*(2/($AC$3+1))+IF(AC217=0,AVERAGE(E217:OFFSET(E217,$AC$3-1,0))*(1-(2/($AC$3+1))),AC217*(1-(2/($AC$3+1))))</f>
        <v>12.571000097376926</v>
      </c>
      <c r="AE216" s="58">
        <f t="shared" ca="1" si="170"/>
        <v>0</v>
      </c>
      <c r="AF216" s="58">
        <f t="shared" ca="1" si="154"/>
        <v>0</v>
      </c>
      <c r="AG216" s="58">
        <f t="shared" ca="1" si="155"/>
        <v>0</v>
      </c>
      <c r="AH216" s="58">
        <f t="shared" ca="1" si="156"/>
        <v>119</v>
      </c>
      <c r="AJ216" s="56">
        <f t="shared" ca="1" si="157"/>
        <v>0</v>
      </c>
      <c r="AK216" s="55">
        <f t="shared" ca="1" si="158"/>
        <v>0</v>
      </c>
      <c r="AL216" s="55">
        <f t="shared" ca="1" si="159"/>
        <v>0</v>
      </c>
      <c r="AM216" s="56">
        <f t="shared" ca="1" si="160"/>
        <v>0</v>
      </c>
      <c r="AN216" s="55">
        <f t="shared" ca="1" si="161"/>
        <v>5000</v>
      </c>
      <c r="AO216" s="55">
        <f t="shared" ca="1" si="162"/>
        <v>0</v>
      </c>
      <c r="AP216" s="55">
        <f ca="1">AN216-MAX(AN216:$AN$258)</f>
        <v>0</v>
      </c>
      <c r="AQ216" s="56">
        <f ca="1">(AN216-MAX(AN216:$AN$258))/MAX(AN216:$AN$258)</f>
        <v>0</v>
      </c>
      <c r="AS216" s="55">
        <f t="shared" si="171"/>
        <v>-0.46999999999999886</v>
      </c>
      <c r="AT216" s="55">
        <f t="shared" si="172"/>
        <v>0</v>
      </c>
      <c r="AU216" s="55">
        <f t="shared" si="173"/>
        <v>0.46999999999999886</v>
      </c>
      <c r="AV216" s="55">
        <f ca="1">IF(AV217=0,AVERAGE(AT216:OFFSET(AT216,$AY$3-1,0)),(AV217*($AY$3-1)+AT216)/$AY$3)</f>
        <v>6.403995080581644E-2</v>
      </c>
      <c r="AW216" s="55">
        <f ca="1">IF(AW217=0,AVERAGE(AU216:OFFSET(AU216,$AY$3-1,0)),(AW217*($AY$3-1)+AU216)/$AY$3)</f>
        <v>7.7012544236939331E-2</v>
      </c>
      <c r="AX216" s="55">
        <f t="shared" ca="1" si="174"/>
        <v>0.8315522028306066</v>
      </c>
      <c r="AY216" s="55">
        <f t="shared" ca="1" si="175"/>
        <v>45.401501608606551</v>
      </c>
      <c r="BA216" s="58">
        <f t="shared" ca="1" si="176"/>
        <v>0</v>
      </c>
      <c r="BB216" s="58">
        <f t="shared" ca="1" si="177"/>
        <v>0</v>
      </c>
      <c r="BC216" s="58">
        <f t="shared" ca="1" si="185"/>
        <v>0</v>
      </c>
      <c r="BD216" s="58">
        <f t="shared" ca="1" si="163"/>
        <v>119</v>
      </c>
      <c r="BF216" s="56">
        <f t="shared" ca="1" si="164"/>
        <v>0</v>
      </c>
      <c r="BG216" s="75">
        <f t="shared" ca="1" si="165"/>
        <v>0</v>
      </c>
      <c r="BH216" s="55">
        <f t="shared" ca="1" si="166"/>
        <v>0</v>
      </c>
      <c r="BI216" s="56">
        <f t="shared" ca="1" si="167"/>
        <v>0</v>
      </c>
      <c r="BJ216" s="55">
        <f t="shared" ca="1" si="186"/>
        <v>5000</v>
      </c>
      <c r="BK216" s="76">
        <f t="shared" ca="1" si="178"/>
        <v>0</v>
      </c>
      <c r="BL216" s="55">
        <f ca="1">BJ216-MAX(BJ216:$BJ$258)</f>
        <v>0</v>
      </c>
      <c r="BM216" s="56">
        <f ca="1">(BJ216-MAX(BJ216:$BJ$258))/MAX(BJ216:$BJ$258)</f>
        <v>0</v>
      </c>
      <c r="BN216" s="17"/>
      <c r="BO216" s="55">
        <f t="shared" ca="1" si="179"/>
        <v>-2.2477208425023543</v>
      </c>
      <c r="BQ216" s="58">
        <f t="shared" ca="1" si="180"/>
        <v>0</v>
      </c>
      <c r="BR216" s="58">
        <f t="shared" ca="1" si="181"/>
        <v>0</v>
      </c>
      <c r="BS216" s="58">
        <f t="shared" ca="1" si="187"/>
        <v>0</v>
      </c>
      <c r="BT216" s="58">
        <f t="shared" ca="1" si="168"/>
        <v>119</v>
      </c>
      <c r="BV216" s="56">
        <f t="shared" ca="1" si="182"/>
        <v>0</v>
      </c>
      <c r="BW216" s="76">
        <f t="shared" ca="1" si="183"/>
        <v>0</v>
      </c>
      <c r="BX216" s="55">
        <f t="shared" ca="1" si="188"/>
        <v>0</v>
      </c>
      <c r="BY216" s="56">
        <f t="shared" ca="1" si="184"/>
        <v>0</v>
      </c>
      <c r="BZ216" s="55">
        <f t="shared" ca="1" si="142"/>
        <v>5000</v>
      </c>
      <c r="CA216" s="76">
        <f t="shared" ca="1" si="143"/>
        <v>0</v>
      </c>
      <c r="CB216" s="55">
        <f ca="1">BZ216-MAX($BZ216:BZ$258)</f>
        <v>0</v>
      </c>
      <c r="CC216" s="56">
        <f ca="1">(BZ216-MAX($BZ216:BZ$258))/MAX($BZ216:BZ$258)</f>
        <v>0</v>
      </c>
    </row>
    <row r="217" spans="1:81" s="58" customFormat="1" x14ac:dyDescent="0.25">
      <c r="A217" s="54">
        <v>44305</v>
      </c>
      <c r="B217" s="55">
        <v>12.834</v>
      </c>
      <c r="C217" s="55">
        <v>12.954000000000001</v>
      </c>
      <c r="D217" s="55">
        <v>12.76</v>
      </c>
      <c r="E217" s="55">
        <v>12.907999999999999</v>
      </c>
      <c r="F217" s="56">
        <f t="shared" si="144"/>
        <v>7.6502732240435467E-3</v>
      </c>
      <c r="G217" s="57"/>
      <c r="H217" s="56"/>
      <c r="I217" s="17"/>
      <c r="J217" s="55">
        <f ca="1">AVERAGE(E217:OFFSET(E217,$J$3-1,0))</f>
        <v>12.758399999999998</v>
      </c>
      <c r="K217" s="55">
        <f ca="1">AVERAGE(E217:OFFSET(E217,$K$3-1,0))</f>
        <v>12.7166</v>
      </c>
      <c r="M217" s="58">
        <f t="shared" ca="1" si="145"/>
        <v>0</v>
      </c>
      <c r="N217" s="58">
        <f t="shared" ca="1" si="146"/>
        <v>0</v>
      </c>
      <c r="O217" s="58">
        <f t="shared" ca="1" si="147"/>
        <v>0</v>
      </c>
      <c r="P217" s="58">
        <f t="shared" ca="1" si="148"/>
        <v>118</v>
      </c>
      <c r="R217" s="56">
        <f t="shared" ca="1" si="149"/>
        <v>0</v>
      </c>
      <c r="S217" s="55">
        <f t="shared" ca="1" si="150"/>
        <v>0</v>
      </c>
      <c r="T217" s="55">
        <f t="shared" ca="1" si="151"/>
        <v>0</v>
      </c>
      <c r="U217" s="56">
        <f t="shared" ca="1" si="152"/>
        <v>0</v>
      </c>
      <c r="V217" s="55">
        <f t="shared" ca="1" si="169"/>
        <v>5000</v>
      </c>
      <c r="W217" s="55">
        <f t="shared" ca="1" si="153"/>
        <v>0</v>
      </c>
      <c r="X217" s="55">
        <f ca="1">V217-MAX(V217:$V$258)</f>
        <v>0</v>
      </c>
      <c r="Y217" s="56">
        <f ca="1">(V217-MAX(V217:$V$258))/MAX(V217:$V$258)</f>
        <v>0</v>
      </c>
      <c r="Z217" s="56"/>
      <c r="AA217" s="17"/>
      <c r="AB217" s="55">
        <f ca="1">E217*(2/($AB$3+1))+IF(AB218=0,AVERAGE(E218:OFFSET(E218,$AB$3-1,0))*(1-(2/($AB$3+1))),AB218*(1-(2/($AB$3+1))))</f>
        <v>12.795520660185517</v>
      </c>
      <c r="AC217" s="59">
        <f ca="1">E217*(2/($AC$3+1))+IF(AC218=0,AVERAGE(E218:OFFSET(E218,$AC$3-1,0))*(1-(2/($AC$3+1))),AC218*(1-(2/($AC$3+1))))</f>
        <v>12.580172517885678</v>
      </c>
      <c r="AE217" s="58">
        <f t="shared" ca="1" si="170"/>
        <v>0</v>
      </c>
      <c r="AF217" s="58">
        <f t="shared" ca="1" si="154"/>
        <v>0</v>
      </c>
      <c r="AG217" s="58">
        <f t="shared" ca="1" si="155"/>
        <v>0</v>
      </c>
      <c r="AH217" s="58">
        <f t="shared" ca="1" si="156"/>
        <v>118</v>
      </c>
      <c r="AJ217" s="56">
        <f t="shared" ca="1" si="157"/>
        <v>0</v>
      </c>
      <c r="AK217" s="55">
        <f t="shared" ca="1" si="158"/>
        <v>0</v>
      </c>
      <c r="AL217" s="55">
        <f t="shared" ca="1" si="159"/>
        <v>0</v>
      </c>
      <c r="AM217" s="56">
        <f t="shared" ca="1" si="160"/>
        <v>0</v>
      </c>
      <c r="AN217" s="55">
        <f t="shared" ca="1" si="161"/>
        <v>5000</v>
      </c>
      <c r="AO217" s="55">
        <f t="shared" ca="1" si="162"/>
        <v>0</v>
      </c>
      <c r="AP217" s="55">
        <f ca="1">AN217-MAX(AN217:$AN$258)</f>
        <v>0</v>
      </c>
      <c r="AQ217" s="56">
        <f ca="1">(AN217-MAX(AN217:$AN$258))/MAX(AN217:$AN$258)</f>
        <v>0</v>
      </c>
      <c r="AS217" s="55">
        <f t="shared" si="171"/>
        <v>9.7999999999998977E-2</v>
      </c>
      <c r="AT217" s="55">
        <f t="shared" si="172"/>
        <v>9.7999999999998977E-2</v>
      </c>
      <c r="AU217" s="55">
        <f t="shared" si="173"/>
        <v>0</v>
      </c>
      <c r="AV217" s="55">
        <f ca="1">IF(AV218=0,AVERAGE(AT217:OFFSET(AT217,$AY$3-1,0)),(AV218*($AY$3-1)+AT217)/$AY$3)</f>
        <v>6.8966100867802319E-2</v>
      </c>
      <c r="AW217" s="55">
        <f ca="1">IF(AW218=0,AVERAGE(AU217:OFFSET(AU217,$AY$3-1,0)),(AW218*($AY$3-1)+AU217)/$AY$3)</f>
        <v>4.6782739947473208E-2</v>
      </c>
      <c r="AX217" s="55">
        <f t="shared" ca="1" si="174"/>
        <v>1.4741783175854211</v>
      </c>
      <c r="AY217" s="55">
        <f t="shared" ca="1" si="175"/>
        <v>59.582541286841796</v>
      </c>
      <c r="BA217" s="58">
        <f t="shared" ca="1" si="176"/>
        <v>0</v>
      </c>
      <c r="BB217" s="58">
        <f t="shared" ca="1" si="177"/>
        <v>0</v>
      </c>
      <c r="BC217" s="58">
        <f t="shared" ca="1" si="185"/>
        <v>0</v>
      </c>
      <c r="BD217" s="58">
        <f t="shared" ca="1" si="163"/>
        <v>118</v>
      </c>
      <c r="BF217" s="56">
        <f t="shared" ca="1" si="164"/>
        <v>0</v>
      </c>
      <c r="BG217" s="75">
        <f t="shared" ca="1" si="165"/>
        <v>0</v>
      </c>
      <c r="BH217" s="55">
        <f t="shared" ca="1" si="166"/>
        <v>0</v>
      </c>
      <c r="BI217" s="56">
        <f t="shared" ca="1" si="167"/>
        <v>0</v>
      </c>
      <c r="BJ217" s="55">
        <f t="shared" ca="1" si="186"/>
        <v>5000</v>
      </c>
      <c r="BK217" s="76">
        <f t="shared" ca="1" si="178"/>
        <v>0</v>
      </c>
      <c r="BL217" s="55">
        <f ca="1">BJ217-MAX(BJ217:$BJ$258)</f>
        <v>0</v>
      </c>
      <c r="BM217" s="56">
        <f ca="1">(BJ217-MAX(BJ217:$BJ$258))/MAX(BJ217:$BJ$258)</f>
        <v>0</v>
      </c>
      <c r="BN217" s="17"/>
      <c r="BO217" s="55">
        <f t="shared" ca="1" si="179"/>
        <v>0.10857763300760048</v>
      </c>
      <c r="BQ217" s="58">
        <f t="shared" ca="1" si="180"/>
        <v>0</v>
      </c>
      <c r="BR217" s="58">
        <f t="shared" ca="1" si="181"/>
        <v>0</v>
      </c>
      <c r="BS217" s="58">
        <f t="shared" ca="1" si="187"/>
        <v>0</v>
      </c>
      <c r="BT217" s="58">
        <f t="shared" ca="1" si="168"/>
        <v>118</v>
      </c>
      <c r="BV217" s="56">
        <f t="shared" ca="1" si="182"/>
        <v>0</v>
      </c>
      <c r="BW217" s="76">
        <f t="shared" ca="1" si="183"/>
        <v>0</v>
      </c>
      <c r="BX217" s="55">
        <f t="shared" ca="1" si="188"/>
        <v>0</v>
      </c>
      <c r="BY217" s="56">
        <f t="shared" ca="1" si="184"/>
        <v>0</v>
      </c>
      <c r="BZ217" s="55">
        <f t="shared" ref="BZ217:BZ257" ca="1" si="189">BZ218*(1+BY217)</f>
        <v>5000</v>
      </c>
      <c r="CA217" s="76">
        <f t="shared" ca="1" si="143"/>
        <v>0</v>
      </c>
      <c r="CB217" s="55">
        <f ca="1">BZ217-MAX($BZ217:BZ$258)</f>
        <v>0</v>
      </c>
      <c r="CC217" s="56">
        <f ca="1">(BZ217-MAX($BZ217:BZ$258))/MAX($BZ217:BZ$258)</f>
        <v>0</v>
      </c>
    </row>
    <row r="218" spans="1:81" s="58" customFormat="1" x14ac:dyDescent="0.25">
      <c r="A218" s="54">
        <v>44302</v>
      </c>
      <c r="B218" s="55">
        <v>12.667999999999999</v>
      </c>
      <c r="C218" s="55">
        <v>12.818</v>
      </c>
      <c r="D218" s="55">
        <v>12.667999999999999</v>
      </c>
      <c r="E218" s="55">
        <v>12.81</v>
      </c>
      <c r="F218" s="56">
        <f t="shared" si="144"/>
        <v>1.6182770109471667E-2</v>
      </c>
      <c r="G218" s="57"/>
      <c r="H218" s="56"/>
      <c r="I218" s="17"/>
      <c r="J218" s="55">
        <f ca="1">AVERAGE(E218:OFFSET(E218,$J$3-1,0))</f>
        <v>12.730399999999999</v>
      </c>
      <c r="K218" s="55">
        <f ca="1">AVERAGE(E218:OFFSET(E218,$K$3-1,0))</f>
        <v>12.697866666666666</v>
      </c>
      <c r="M218" s="58">
        <f t="shared" ca="1" si="145"/>
        <v>0</v>
      </c>
      <c r="N218" s="58">
        <f t="shared" ca="1" si="146"/>
        <v>0</v>
      </c>
      <c r="O218" s="58">
        <f t="shared" ca="1" si="147"/>
        <v>0</v>
      </c>
      <c r="P218" s="58">
        <f t="shared" ca="1" si="148"/>
        <v>117</v>
      </c>
      <c r="R218" s="56">
        <f t="shared" ca="1" si="149"/>
        <v>0</v>
      </c>
      <c r="S218" s="55">
        <f t="shared" ca="1" si="150"/>
        <v>0</v>
      </c>
      <c r="T218" s="55">
        <f t="shared" ca="1" si="151"/>
        <v>0</v>
      </c>
      <c r="U218" s="56">
        <f t="shared" ca="1" si="152"/>
        <v>0</v>
      </c>
      <c r="V218" s="55">
        <f ca="1">V219*(1+U218)</f>
        <v>5000</v>
      </c>
      <c r="W218" s="55">
        <f t="shared" ca="1" si="153"/>
        <v>0</v>
      </c>
      <c r="X218" s="55">
        <f ca="1">V218-MAX(V218:$V$258)</f>
        <v>0</v>
      </c>
      <c r="Y218" s="56">
        <f ca="1">(V218-MAX(V218:$V$258))/MAX(V218:$V$258)</f>
        <v>0</v>
      </c>
      <c r="Z218" s="56"/>
      <c r="AA218" s="17"/>
      <c r="AB218" s="55">
        <f ca="1">E218*(2/($AB$3+1))+IF(AB219=0,AVERAGE(E219:OFFSET(E219,$AB$3-1,0))*(1-(2/($AB$3+1))),AB219*(1-(2/($AB$3+1))))</f>
        <v>12.739280990278274</v>
      </c>
      <c r="AC218" s="59">
        <f ca="1">E218*(2/($AC$3+1))+IF(AC219=0,AVERAGE(E219:OFFSET(E219,$AC$3-1,0))*(1-(2/($AC$3+1))),AC219*(1-(2/($AC$3+1))))</f>
        <v>12.557563726015724</v>
      </c>
      <c r="AE218" s="58">
        <f t="shared" ca="1" si="170"/>
        <v>0</v>
      </c>
      <c r="AF218" s="58">
        <f t="shared" ca="1" si="154"/>
        <v>0</v>
      </c>
      <c r="AG218" s="58">
        <f t="shared" ca="1" si="155"/>
        <v>0</v>
      </c>
      <c r="AH218" s="58">
        <f t="shared" ca="1" si="156"/>
        <v>117</v>
      </c>
      <c r="AJ218" s="56">
        <f t="shared" ca="1" si="157"/>
        <v>0</v>
      </c>
      <c r="AK218" s="55">
        <f t="shared" ca="1" si="158"/>
        <v>0</v>
      </c>
      <c r="AL218" s="55">
        <f t="shared" ca="1" si="159"/>
        <v>0</v>
      </c>
      <c r="AM218" s="56">
        <f t="shared" ca="1" si="160"/>
        <v>0</v>
      </c>
      <c r="AN218" s="55">
        <f t="shared" ca="1" si="161"/>
        <v>5000</v>
      </c>
      <c r="AO218" s="55">
        <f t="shared" ca="1" si="162"/>
        <v>0</v>
      </c>
      <c r="AP218" s="55">
        <f ca="1">AN218-MAX(AN218:$AN$258)</f>
        <v>0</v>
      </c>
      <c r="AQ218" s="56">
        <f ca="1">(AN218-MAX(AN218:$AN$258))/MAX(AN218:$AN$258)</f>
        <v>0</v>
      </c>
      <c r="AS218" s="55">
        <f t="shared" si="171"/>
        <v>0.20400000000000063</v>
      </c>
      <c r="AT218" s="55">
        <f t="shared" si="172"/>
        <v>0.20400000000000063</v>
      </c>
      <c r="AU218" s="55">
        <f t="shared" si="173"/>
        <v>0</v>
      </c>
      <c r="AV218" s="55">
        <f ca="1">IF(AV219=0,AVERAGE(AT218:OFFSET(AT218,$AY$3-1,0)),(AV219*($AY$3-1)+AT218)/$AY$3)</f>
        <v>6.6732724011479491E-2</v>
      </c>
      <c r="AW218" s="55">
        <f ca="1">IF(AW219=0,AVERAGE(AU218:OFFSET(AU218,$AY$3-1,0)),(AW219*($AY$3-1)+AU218)/$AY$3)</f>
        <v>5.0381412251124989E-2</v>
      </c>
      <c r="AX218" s="55">
        <f t="shared" ca="1" si="174"/>
        <v>1.3245504845884781</v>
      </c>
      <c r="AY218" s="55">
        <f t="shared" ca="1" si="175"/>
        <v>56.980930006472505</v>
      </c>
      <c r="BA218" s="58">
        <f t="shared" ca="1" si="176"/>
        <v>0</v>
      </c>
      <c r="BB218" s="58">
        <f t="shared" ca="1" si="177"/>
        <v>0</v>
      </c>
      <c r="BC218" s="58">
        <f t="shared" ca="1" si="185"/>
        <v>0</v>
      </c>
      <c r="BD218" s="58">
        <f t="shared" ca="1" si="163"/>
        <v>117</v>
      </c>
      <c r="BF218" s="56">
        <f t="shared" ca="1" si="164"/>
        <v>0</v>
      </c>
      <c r="BG218" s="75">
        <f t="shared" ca="1" si="165"/>
        <v>0</v>
      </c>
      <c r="BH218" s="55">
        <f t="shared" ca="1" si="166"/>
        <v>0</v>
      </c>
      <c r="BI218" s="56">
        <f t="shared" ca="1" si="167"/>
        <v>0</v>
      </c>
      <c r="BJ218" s="55">
        <f t="shared" ca="1" si="186"/>
        <v>5000</v>
      </c>
      <c r="BK218" s="76">
        <f t="shared" ca="1" si="178"/>
        <v>0</v>
      </c>
      <c r="BL218" s="55">
        <f ca="1">BJ218-MAX(BJ218:$BJ$258)</f>
        <v>0</v>
      </c>
      <c r="BM218" s="56">
        <f ca="1">(BJ218-MAX(BJ218:$BJ$258))/MAX(BJ218:$BJ$258)</f>
        <v>0</v>
      </c>
      <c r="BN218" s="17"/>
      <c r="BO218" s="55">
        <f t="shared" ca="1" si="179"/>
        <v>2.0717131474103478</v>
      </c>
      <c r="BQ218" s="58">
        <f t="shared" ca="1" si="180"/>
        <v>0</v>
      </c>
      <c r="BR218" s="58">
        <f t="shared" ca="1" si="181"/>
        <v>0</v>
      </c>
      <c r="BS218" s="58">
        <f t="shared" ca="1" si="187"/>
        <v>0</v>
      </c>
      <c r="BT218" s="58">
        <f t="shared" ca="1" si="168"/>
        <v>117</v>
      </c>
      <c r="BV218" s="56">
        <f t="shared" ca="1" si="182"/>
        <v>0</v>
      </c>
      <c r="BW218" s="76">
        <f t="shared" ca="1" si="183"/>
        <v>0</v>
      </c>
      <c r="BX218" s="55">
        <f t="shared" ca="1" si="188"/>
        <v>0</v>
      </c>
      <c r="BY218" s="56">
        <f t="shared" ca="1" si="184"/>
        <v>0</v>
      </c>
      <c r="BZ218" s="55">
        <f t="shared" ca="1" si="189"/>
        <v>5000</v>
      </c>
      <c r="CA218" s="76">
        <f t="shared" ca="1" si="143"/>
        <v>0</v>
      </c>
      <c r="CB218" s="55">
        <f ca="1">BZ218-MAX($BZ218:BZ$258)</f>
        <v>0</v>
      </c>
      <c r="CC218" s="56">
        <f ca="1">(BZ218-MAX($BZ218:BZ$258))/MAX($BZ218:BZ$258)</f>
        <v>0</v>
      </c>
    </row>
    <row r="219" spans="1:81" s="58" customFormat="1" x14ac:dyDescent="0.25">
      <c r="A219" s="54">
        <v>44301</v>
      </c>
      <c r="B219" s="55">
        <v>12.77</v>
      </c>
      <c r="C219" s="55">
        <v>12.786</v>
      </c>
      <c r="D219" s="55">
        <v>12.606</v>
      </c>
      <c r="E219" s="55">
        <v>12.606</v>
      </c>
      <c r="F219" s="56">
        <f t="shared" si="144"/>
        <v>-1.2068965517241348E-2</v>
      </c>
      <c r="G219" s="57"/>
      <c r="H219" s="56"/>
      <c r="I219" s="17"/>
      <c r="J219" s="55">
        <f ca="1">AVERAGE(E219:OFFSET(E219,$J$3-1,0))</f>
        <v>12.7156</v>
      </c>
      <c r="K219" s="55">
        <f ca="1">AVERAGE(E219:OFFSET(E219,$K$3-1,0))</f>
        <v>12.684266666666664</v>
      </c>
      <c r="M219" s="58">
        <f t="shared" ca="1" si="145"/>
        <v>0</v>
      </c>
      <c r="N219" s="58">
        <f t="shared" ca="1" si="146"/>
        <v>0</v>
      </c>
      <c r="O219" s="58">
        <f t="shared" ca="1" si="147"/>
        <v>0</v>
      </c>
      <c r="P219" s="58">
        <f t="shared" ca="1" si="148"/>
        <v>116</v>
      </c>
      <c r="R219" s="56">
        <f t="shared" ca="1" si="149"/>
        <v>0</v>
      </c>
      <c r="S219" s="55">
        <f t="shared" ca="1" si="150"/>
        <v>0</v>
      </c>
      <c r="T219" s="55">
        <f t="shared" ca="1" si="151"/>
        <v>0</v>
      </c>
      <c r="U219" s="56">
        <f t="shared" ca="1" si="152"/>
        <v>0</v>
      </c>
      <c r="V219" s="55">
        <f ca="1">V220*(1+U219)</f>
        <v>5000</v>
      </c>
      <c r="W219" s="55">
        <f t="shared" ca="1" si="153"/>
        <v>0</v>
      </c>
      <c r="X219" s="55">
        <f ca="1">V219-MAX(V219:$V$258)</f>
        <v>0</v>
      </c>
      <c r="Y219" s="56">
        <f ca="1">(V219-MAX(V219:$V$258))/MAX(V219:$V$258)</f>
        <v>0</v>
      </c>
      <c r="Z219" s="56"/>
      <c r="AA219" s="17"/>
      <c r="AB219" s="55">
        <f ca="1">E219*(2/($AB$3+1))+IF(AB220=0,AVERAGE(E220:OFFSET(E220,$AB$3-1,0))*(1-(2/($AB$3+1))),AB220*(1-(2/($AB$3+1))))</f>
        <v>12.703921485417411</v>
      </c>
      <c r="AC219" s="59">
        <f ca="1">E219*(2/($AC$3+1))+IF(AC220=0,AVERAGE(E220:OFFSET(E220,$AC$3-1,0))*(1-(2/($AC$3+1))),AC220*(1-(2/($AC$3+1))))</f>
        <v>12.540154327809912</v>
      </c>
      <c r="AE219" s="58">
        <f t="shared" ca="1" si="170"/>
        <v>0</v>
      </c>
      <c r="AF219" s="58">
        <f t="shared" ca="1" si="154"/>
        <v>0</v>
      </c>
      <c r="AG219" s="58">
        <f t="shared" ca="1" si="155"/>
        <v>0</v>
      </c>
      <c r="AH219" s="58">
        <f t="shared" ca="1" si="156"/>
        <v>116</v>
      </c>
      <c r="AJ219" s="56">
        <f t="shared" ca="1" si="157"/>
        <v>0</v>
      </c>
      <c r="AK219" s="55">
        <f t="shared" ca="1" si="158"/>
        <v>0</v>
      </c>
      <c r="AL219" s="55">
        <f t="shared" ca="1" si="159"/>
        <v>0</v>
      </c>
      <c r="AM219" s="56">
        <f t="shared" ca="1" si="160"/>
        <v>0</v>
      </c>
      <c r="AN219" s="55">
        <f t="shared" ca="1" si="161"/>
        <v>5000</v>
      </c>
      <c r="AO219" s="55">
        <f t="shared" ca="1" si="162"/>
        <v>0</v>
      </c>
      <c r="AP219" s="55">
        <f ca="1">AN219-MAX(AN219:$AN$258)</f>
        <v>0</v>
      </c>
      <c r="AQ219" s="56">
        <f ca="1">(AN219-MAX(AN219:$AN$258))/MAX(AN219:$AN$258)</f>
        <v>0</v>
      </c>
      <c r="AS219" s="55">
        <f t="shared" si="171"/>
        <v>-0.15399999999999991</v>
      </c>
      <c r="AT219" s="55">
        <f t="shared" si="172"/>
        <v>0</v>
      </c>
      <c r="AU219" s="55">
        <f t="shared" si="173"/>
        <v>0.15399999999999991</v>
      </c>
      <c r="AV219" s="55">
        <f ca="1">IF(AV220=0,AVERAGE(AT219:OFFSET(AT219,$AY$3-1,0)),(AV220*($AY$3-1)+AT219)/$AY$3)</f>
        <v>5.6173702781593247E-2</v>
      </c>
      <c r="AW219" s="55">
        <f ca="1">IF(AW220=0,AVERAGE(AU219:OFFSET(AU219,$AY$3-1,0)),(AW220*($AY$3-1)+AU219)/$AY$3)</f>
        <v>5.4256905501211532E-2</v>
      </c>
      <c r="AX219" s="55">
        <f t="shared" ca="1" si="174"/>
        <v>1.0353281718276195</v>
      </c>
      <c r="AY219" s="55">
        <f t="shared" ca="1" si="175"/>
        <v>50.867874093146774</v>
      </c>
      <c r="BA219" s="58">
        <f t="shared" ca="1" si="176"/>
        <v>0</v>
      </c>
      <c r="BB219" s="58">
        <f t="shared" ca="1" si="177"/>
        <v>0</v>
      </c>
      <c r="BC219" s="58">
        <f t="shared" ca="1" si="185"/>
        <v>0</v>
      </c>
      <c r="BD219" s="58">
        <f t="shared" ca="1" si="163"/>
        <v>116</v>
      </c>
      <c r="BF219" s="56">
        <f t="shared" ca="1" si="164"/>
        <v>0</v>
      </c>
      <c r="BG219" s="75">
        <f t="shared" ca="1" si="165"/>
        <v>0</v>
      </c>
      <c r="BH219" s="55">
        <f t="shared" ca="1" si="166"/>
        <v>0</v>
      </c>
      <c r="BI219" s="56">
        <f t="shared" ca="1" si="167"/>
        <v>0</v>
      </c>
      <c r="BJ219" s="55">
        <f t="shared" ca="1" si="186"/>
        <v>5000</v>
      </c>
      <c r="BK219" s="76">
        <f t="shared" ca="1" si="178"/>
        <v>0</v>
      </c>
      <c r="BL219" s="55">
        <f ca="1">BJ219-MAX(BJ219:$BJ$258)</f>
        <v>0</v>
      </c>
      <c r="BM219" s="56">
        <f ca="1">(BJ219-MAX(BJ219:$BJ$258))/MAX(BJ219:$BJ$258)</f>
        <v>0</v>
      </c>
      <c r="BN219" s="17"/>
      <c r="BO219" s="55">
        <f t="shared" ca="1" si="179"/>
        <v>-0.64627994955864798</v>
      </c>
      <c r="BQ219" s="58">
        <f t="shared" ca="1" si="180"/>
        <v>0</v>
      </c>
      <c r="BR219" s="58">
        <f t="shared" ca="1" si="181"/>
        <v>0</v>
      </c>
      <c r="BS219" s="58">
        <f t="shared" ca="1" si="187"/>
        <v>0</v>
      </c>
      <c r="BT219" s="58">
        <f t="shared" ca="1" si="168"/>
        <v>116</v>
      </c>
      <c r="BV219" s="56">
        <f t="shared" ca="1" si="182"/>
        <v>0</v>
      </c>
      <c r="BW219" s="76">
        <f t="shared" ca="1" si="183"/>
        <v>0</v>
      </c>
      <c r="BX219" s="55">
        <f t="shared" ca="1" si="188"/>
        <v>0</v>
      </c>
      <c r="BY219" s="56">
        <f t="shared" ca="1" si="184"/>
        <v>0</v>
      </c>
      <c r="BZ219" s="55">
        <f t="shared" ca="1" si="189"/>
        <v>5000</v>
      </c>
      <c r="CA219" s="76">
        <f t="shared" ca="1" si="143"/>
        <v>0</v>
      </c>
      <c r="CB219" s="55">
        <f ca="1">BZ219-MAX($BZ219:BZ$258)</f>
        <v>0</v>
      </c>
      <c r="CC219" s="56">
        <f ca="1">(BZ219-MAX($BZ219:BZ$258))/MAX($BZ219:BZ$258)</f>
        <v>0</v>
      </c>
    </row>
    <row r="220" spans="1:81" s="58" customFormat="1" x14ac:dyDescent="0.25">
      <c r="A220" s="54">
        <v>44300</v>
      </c>
      <c r="B220" s="55">
        <v>12.622</v>
      </c>
      <c r="C220" s="55">
        <v>12.78</v>
      </c>
      <c r="D220" s="55">
        <v>12.608000000000001</v>
      </c>
      <c r="E220" s="55">
        <v>12.76</v>
      </c>
      <c r="F220" s="56">
        <f t="shared" si="144"/>
        <v>4.0919106074912559E-3</v>
      </c>
      <c r="G220" s="57"/>
      <c r="H220" s="56"/>
      <c r="I220" s="17"/>
      <c r="J220" s="55">
        <f ca="1">AVERAGE(E220:OFFSET(E220,$J$3-1,0))</f>
        <v>12.755600000000001</v>
      </c>
      <c r="K220" s="55">
        <f ca="1">AVERAGE(E220:OFFSET(E220,$K$3-1,0))</f>
        <v>12.667799999999998</v>
      </c>
      <c r="M220" s="58">
        <f t="shared" ca="1" si="145"/>
        <v>0</v>
      </c>
      <c r="N220" s="58">
        <f t="shared" ca="1" si="146"/>
        <v>0</v>
      </c>
      <c r="O220" s="58">
        <f t="shared" ca="1" si="147"/>
        <v>0</v>
      </c>
      <c r="P220" s="58">
        <f t="shared" ca="1" si="148"/>
        <v>115</v>
      </c>
      <c r="R220" s="56">
        <f t="shared" ca="1" si="149"/>
        <v>0</v>
      </c>
      <c r="S220" s="55">
        <f t="shared" ca="1" si="150"/>
        <v>0</v>
      </c>
      <c r="T220" s="55">
        <f t="shared" ca="1" si="151"/>
        <v>0</v>
      </c>
      <c r="U220" s="56">
        <f t="shared" ca="1" si="152"/>
        <v>0</v>
      </c>
      <c r="V220" s="55">
        <f t="shared" ca="1" si="169"/>
        <v>5000</v>
      </c>
      <c r="W220" s="55">
        <f t="shared" ca="1" si="153"/>
        <v>0</v>
      </c>
      <c r="X220" s="55">
        <f ca="1">V220-MAX(V220:$V$258)</f>
        <v>0</v>
      </c>
      <c r="Y220" s="56">
        <f ca="1">(V220-MAX(V220:$V$258))/MAX(V220:$V$258)</f>
        <v>0</v>
      </c>
      <c r="Z220" s="56"/>
      <c r="AA220" s="17"/>
      <c r="AB220" s="55">
        <f ca="1">E220*(2/($AB$3+1))+IF(AB221=0,AVERAGE(E221:OFFSET(E221,$AB$3-1,0))*(1-(2/($AB$3+1))),AB221*(1-(2/($AB$3+1))))</f>
        <v>12.752882228126115</v>
      </c>
      <c r="AC220" s="59">
        <f ca="1">E220*(2/($AC$3+1))+IF(AC221=0,AVERAGE(E221:OFFSET(E221,$AC$3-1,0))*(1-(2/($AC$3+1))),AC221*(1-(2/($AC$3+1))))</f>
        <v>12.535613246969216</v>
      </c>
      <c r="AE220" s="58">
        <f t="shared" ca="1" si="170"/>
        <v>0</v>
      </c>
      <c r="AF220" s="58">
        <f t="shared" ca="1" si="154"/>
        <v>0</v>
      </c>
      <c r="AG220" s="58">
        <f t="shared" ca="1" si="155"/>
        <v>0</v>
      </c>
      <c r="AH220" s="58">
        <f t="shared" ca="1" si="156"/>
        <v>115</v>
      </c>
      <c r="AJ220" s="56">
        <f t="shared" ca="1" si="157"/>
        <v>0</v>
      </c>
      <c r="AK220" s="55">
        <f t="shared" ca="1" si="158"/>
        <v>0</v>
      </c>
      <c r="AL220" s="55">
        <f t="shared" ca="1" si="159"/>
        <v>0</v>
      </c>
      <c r="AM220" s="56">
        <f t="shared" ca="1" si="160"/>
        <v>0</v>
      </c>
      <c r="AN220" s="55">
        <f t="shared" ca="1" si="161"/>
        <v>5000</v>
      </c>
      <c r="AO220" s="55">
        <f t="shared" ca="1" si="162"/>
        <v>0</v>
      </c>
      <c r="AP220" s="55">
        <f ca="1">AN220-MAX(AN220:$AN$258)</f>
        <v>0</v>
      </c>
      <c r="AQ220" s="56">
        <f ca="1">(AN220-MAX(AN220:$AN$258))/MAX(AN220:$AN$258)</f>
        <v>0</v>
      </c>
      <c r="AS220" s="55">
        <f t="shared" si="171"/>
        <v>5.1999999999999602E-2</v>
      </c>
      <c r="AT220" s="55">
        <f t="shared" si="172"/>
        <v>5.1999999999999602E-2</v>
      </c>
      <c r="AU220" s="55">
        <f t="shared" si="173"/>
        <v>0</v>
      </c>
      <c r="AV220" s="55">
        <f ca="1">IF(AV221=0,AVERAGE(AT220:OFFSET(AT220,$AY$3-1,0)),(AV221*($AY$3-1)+AT220)/$AY$3)</f>
        <v>6.0494756841715805E-2</v>
      </c>
      <c r="AW220" s="55">
        <f ca="1">IF(AW221=0,AVERAGE(AU220:OFFSET(AU220,$AY$3-1,0)),(AW221*($AY$3-1)+AU220)/$AY$3)</f>
        <v>4.6584359770535502E-2</v>
      </c>
      <c r="AX220" s="55">
        <f t="shared" ca="1" si="174"/>
        <v>1.2986065954260166</v>
      </c>
      <c r="AY220" s="55">
        <f t="shared" ca="1" si="175"/>
        <v>56.495382811922056</v>
      </c>
      <c r="BA220" s="58">
        <f t="shared" ca="1" si="176"/>
        <v>0</v>
      </c>
      <c r="BB220" s="58">
        <f t="shared" ca="1" si="177"/>
        <v>0</v>
      </c>
      <c r="BC220" s="58">
        <f t="shared" ca="1" si="185"/>
        <v>0</v>
      </c>
      <c r="BD220" s="58">
        <f t="shared" ca="1" si="163"/>
        <v>115</v>
      </c>
      <c r="BF220" s="56">
        <f t="shared" ca="1" si="164"/>
        <v>0</v>
      </c>
      <c r="BG220" s="75">
        <f t="shared" ca="1" si="165"/>
        <v>0</v>
      </c>
      <c r="BH220" s="55">
        <f t="shared" ca="1" si="166"/>
        <v>0</v>
      </c>
      <c r="BI220" s="56">
        <f t="shared" ca="1" si="167"/>
        <v>0</v>
      </c>
      <c r="BJ220" s="55">
        <f t="shared" ca="1" si="186"/>
        <v>5000</v>
      </c>
      <c r="BK220" s="76">
        <f t="shared" ca="1" si="178"/>
        <v>0</v>
      </c>
      <c r="BL220" s="55">
        <f ca="1">BJ220-MAX(BJ220:$BJ$258)</f>
        <v>0</v>
      </c>
      <c r="BM220" s="56">
        <f ca="1">(BJ220-MAX(BJ220:$BJ$258))/MAX(BJ220:$BJ$258)</f>
        <v>0</v>
      </c>
      <c r="BN220" s="17"/>
      <c r="BO220" s="55">
        <f t="shared" ca="1" si="179"/>
        <v>1.6085363911450878</v>
      </c>
      <c r="BQ220" s="58">
        <f t="shared" ca="1" si="180"/>
        <v>0</v>
      </c>
      <c r="BR220" s="58">
        <f t="shared" ca="1" si="181"/>
        <v>0</v>
      </c>
      <c r="BS220" s="58">
        <f t="shared" ca="1" si="187"/>
        <v>0</v>
      </c>
      <c r="BT220" s="58">
        <f t="shared" ca="1" si="168"/>
        <v>115</v>
      </c>
      <c r="BV220" s="56">
        <f t="shared" ca="1" si="182"/>
        <v>0</v>
      </c>
      <c r="BW220" s="76">
        <f t="shared" ca="1" si="183"/>
        <v>0</v>
      </c>
      <c r="BX220" s="55">
        <f t="shared" ca="1" si="188"/>
        <v>0</v>
      </c>
      <c r="BY220" s="56">
        <f t="shared" ca="1" si="184"/>
        <v>0</v>
      </c>
      <c r="BZ220" s="55">
        <f t="shared" ca="1" si="189"/>
        <v>5000</v>
      </c>
      <c r="CA220" s="76">
        <f t="shared" ca="1" si="143"/>
        <v>0</v>
      </c>
      <c r="CB220" s="55">
        <f ca="1">BZ220-MAX($BZ220:BZ$258)</f>
        <v>0</v>
      </c>
      <c r="CC220" s="56">
        <f ca="1">(BZ220-MAX($BZ220:BZ$258))/MAX($BZ220:BZ$258)</f>
        <v>0</v>
      </c>
    </row>
    <row r="221" spans="1:81" s="58" customFormat="1" x14ac:dyDescent="0.25">
      <c r="A221" s="54">
        <v>44299</v>
      </c>
      <c r="B221" s="55">
        <v>12.814</v>
      </c>
      <c r="C221" s="55">
        <v>12.888</v>
      </c>
      <c r="D221" s="55">
        <v>12.625999999999999</v>
      </c>
      <c r="E221" s="55">
        <v>12.708</v>
      </c>
      <c r="F221" s="56">
        <f t="shared" si="144"/>
        <v>-4.6992481203007586E-3</v>
      </c>
      <c r="G221" s="57"/>
      <c r="H221" s="56"/>
      <c r="I221" s="17"/>
      <c r="J221" s="55">
        <f ca="1">AVERAGE(E221:OFFSET(E221,$J$3-1,0))</f>
        <v>12.771600000000001</v>
      </c>
      <c r="K221" s="55">
        <f ca="1">AVERAGE(E221:OFFSET(E221,$K$3-1,0))</f>
        <v>12.644466666666665</v>
      </c>
      <c r="M221" s="58">
        <f t="shared" ca="1" si="145"/>
        <v>0</v>
      </c>
      <c r="N221" s="58">
        <f t="shared" ca="1" si="146"/>
        <v>0</v>
      </c>
      <c r="O221" s="58">
        <f t="shared" ca="1" si="147"/>
        <v>0</v>
      </c>
      <c r="P221" s="58">
        <f t="shared" ca="1" si="148"/>
        <v>114</v>
      </c>
      <c r="R221" s="56">
        <f t="shared" ca="1" si="149"/>
        <v>0</v>
      </c>
      <c r="S221" s="55">
        <f t="shared" ca="1" si="150"/>
        <v>0</v>
      </c>
      <c r="T221" s="55">
        <f t="shared" ca="1" si="151"/>
        <v>0</v>
      </c>
      <c r="U221" s="56">
        <f t="shared" ca="1" si="152"/>
        <v>0</v>
      </c>
      <c r="V221" s="55">
        <f t="shared" ca="1" si="169"/>
        <v>5000</v>
      </c>
      <c r="W221" s="55">
        <f t="shared" ca="1" si="153"/>
        <v>0</v>
      </c>
      <c r="X221" s="55">
        <f ca="1">V221-MAX(V221:$V$258)</f>
        <v>0</v>
      </c>
      <c r="Y221" s="56">
        <f ca="1">(V221-MAX(V221:$V$258))/MAX(V221:$V$258)</f>
        <v>0</v>
      </c>
      <c r="Z221" s="56"/>
      <c r="AA221" s="17"/>
      <c r="AB221" s="55">
        <f ca="1">E221*(2/($AB$3+1))+IF(AB222=0,AVERAGE(E222:OFFSET(E222,$AB$3-1,0))*(1-(2/($AB$3+1))),AB222*(1-(2/($AB$3+1))))</f>
        <v>12.749323342189172</v>
      </c>
      <c r="AC221" s="59">
        <f ca="1">E221*(2/($AC$3+1))+IF(AC222=0,AVERAGE(E222:OFFSET(E222,$AC$3-1,0))*(1-(2/($AC$3+1))),AC222*(1-(2/($AC$3+1))))</f>
        <v>12.520138298484333</v>
      </c>
      <c r="AE221" s="58">
        <f t="shared" ca="1" si="170"/>
        <v>0</v>
      </c>
      <c r="AF221" s="58">
        <f t="shared" ca="1" si="154"/>
        <v>0</v>
      </c>
      <c r="AG221" s="58">
        <f t="shared" ca="1" si="155"/>
        <v>0</v>
      </c>
      <c r="AH221" s="58">
        <f t="shared" ca="1" si="156"/>
        <v>114</v>
      </c>
      <c r="AJ221" s="56">
        <f t="shared" ca="1" si="157"/>
        <v>0</v>
      </c>
      <c r="AK221" s="55">
        <f t="shared" ca="1" si="158"/>
        <v>0</v>
      </c>
      <c r="AL221" s="55">
        <f t="shared" ca="1" si="159"/>
        <v>0</v>
      </c>
      <c r="AM221" s="56">
        <f t="shared" ca="1" si="160"/>
        <v>0</v>
      </c>
      <c r="AN221" s="55">
        <f t="shared" ca="1" si="161"/>
        <v>5000</v>
      </c>
      <c r="AO221" s="55">
        <f t="shared" ca="1" si="162"/>
        <v>0</v>
      </c>
      <c r="AP221" s="55">
        <f ca="1">AN221-MAX(AN221:$AN$258)</f>
        <v>0</v>
      </c>
      <c r="AQ221" s="56">
        <f ca="1">(AN221-MAX(AN221:$AN$258))/MAX(AN221:$AN$258)</f>
        <v>0</v>
      </c>
      <c r="AS221" s="55">
        <f t="shared" si="171"/>
        <v>-6.0000000000000497E-2</v>
      </c>
      <c r="AT221" s="55">
        <f t="shared" si="172"/>
        <v>0</v>
      </c>
      <c r="AU221" s="55">
        <f t="shared" si="173"/>
        <v>6.0000000000000497E-2</v>
      </c>
      <c r="AV221" s="55">
        <f ca="1">IF(AV222=0,AVERAGE(AT221:OFFSET(AT221,$AY$3-1,0)),(AV222*($AY$3-1)+AT221)/$AY$3)</f>
        <v>6.114819967569398E-2</v>
      </c>
      <c r="AW221" s="55">
        <f ca="1">IF(AW222=0,AVERAGE(AU221:OFFSET(AU221,$AY$3-1,0)),(AW222*($AY$3-1)+AU221)/$AY$3)</f>
        <v>5.0167772060576696E-2</v>
      </c>
      <c r="AX221" s="55">
        <f t="shared" ca="1" si="174"/>
        <v>1.218874133016284</v>
      </c>
      <c r="AY221" s="55">
        <f t="shared" ca="1" si="175"/>
        <v>54.93209889104326</v>
      </c>
      <c r="BA221" s="58">
        <f t="shared" ca="1" si="176"/>
        <v>0</v>
      </c>
      <c r="BB221" s="58">
        <f t="shared" ca="1" si="177"/>
        <v>0</v>
      </c>
      <c r="BC221" s="58">
        <f t="shared" ca="1" si="185"/>
        <v>0</v>
      </c>
      <c r="BD221" s="58">
        <f t="shared" ca="1" si="163"/>
        <v>114</v>
      </c>
      <c r="BF221" s="56">
        <f t="shared" ca="1" si="164"/>
        <v>0</v>
      </c>
      <c r="BG221" s="75">
        <f t="shared" ca="1" si="165"/>
        <v>0</v>
      </c>
      <c r="BH221" s="55">
        <f t="shared" ca="1" si="166"/>
        <v>0</v>
      </c>
      <c r="BI221" s="56">
        <f t="shared" ca="1" si="167"/>
        <v>0</v>
      </c>
      <c r="BJ221" s="55">
        <f t="shared" ca="1" si="186"/>
        <v>5000</v>
      </c>
      <c r="BK221" s="76">
        <f t="shared" ca="1" si="178"/>
        <v>0</v>
      </c>
      <c r="BL221" s="55">
        <f ca="1">BJ221-MAX(BJ221:$BJ$258)</f>
        <v>0</v>
      </c>
      <c r="BM221" s="56">
        <f ca="1">(BJ221-MAX(BJ221:$BJ$258))/MAX(BJ221:$BJ$258)</f>
        <v>0</v>
      </c>
      <c r="BN221" s="17"/>
      <c r="BO221" s="55">
        <f t="shared" ca="1" si="179"/>
        <v>0.42674253200569723</v>
      </c>
      <c r="BQ221" s="58">
        <f t="shared" ca="1" si="180"/>
        <v>0</v>
      </c>
      <c r="BR221" s="58">
        <f t="shared" ca="1" si="181"/>
        <v>0</v>
      </c>
      <c r="BS221" s="58">
        <f t="shared" ca="1" si="187"/>
        <v>0</v>
      </c>
      <c r="BT221" s="58">
        <f t="shared" ca="1" si="168"/>
        <v>114</v>
      </c>
      <c r="BV221" s="56">
        <f t="shared" ca="1" si="182"/>
        <v>0</v>
      </c>
      <c r="BW221" s="76">
        <f t="shared" ca="1" si="183"/>
        <v>0</v>
      </c>
      <c r="BX221" s="55">
        <f t="shared" ca="1" si="188"/>
        <v>0</v>
      </c>
      <c r="BY221" s="56">
        <f t="shared" ca="1" si="184"/>
        <v>0</v>
      </c>
      <c r="BZ221" s="55">
        <f t="shared" ca="1" si="189"/>
        <v>5000</v>
      </c>
      <c r="CA221" s="76">
        <f t="shared" ca="1" si="143"/>
        <v>0</v>
      </c>
      <c r="CB221" s="55">
        <f ca="1">BZ221-MAX($BZ221:BZ$258)</f>
        <v>0</v>
      </c>
      <c r="CC221" s="56">
        <f ca="1">(BZ221-MAX($BZ221:BZ$258))/MAX($BZ221:BZ$258)</f>
        <v>0</v>
      </c>
    </row>
    <row r="222" spans="1:81" s="58" customFormat="1" x14ac:dyDescent="0.25">
      <c r="A222" s="54">
        <v>44298</v>
      </c>
      <c r="B222" s="55">
        <v>12.657999999999999</v>
      </c>
      <c r="C222" s="55">
        <v>12.827999999999999</v>
      </c>
      <c r="D222" s="55">
        <v>12.618</v>
      </c>
      <c r="E222" s="55">
        <v>12.768000000000001</v>
      </c>
      <c r="F222" s="56">
        <f t="shared" si="144"/>
        <v>2.5125628140703071E-3</v>
      </c>
      <c r="G222" s="57"/>
      <c r="H222" s="56"/>
      <c r="I222" s="17"/>
      <c r="J222" s="55">
        <f ca="1">AVERAGE(E222:OFFSET(E222,$J$3-1,0))</f>
        <v>12.790000000000001</v>
      </c>
      <c r="K222" s="55">
        <f ca="1">AVERAGE(E222:OFFSET(E222,$K$3-1,0))</f>
        <v>12.618933333333333</v>
      </c>
      <c r="M222" s="58">
        <f t="shared" ca="1" si="145"/>
        <v>0</v>
      </c>
      <c r="N222" s="58">
        <f t="shared" ca="1" si="146"/>
        <v>0</v>
      </c>
      <c r="O222" s="58">
        <f t="shared" ca="1" si="147"/>
        <v>0</v>
      </c>
      <c r="P222" s="58">
        <f t="shared" ca="1" si="148"/>
        <v>113</v>
      </c>
      <c r="R222" s="56">
        <f t="shared" ca="1" si="149"/>
        <v>0</v>
      </c>
      <c r="S222" s="55">
        <f t="shared" ca="1" si="150"/>
        <v>0</v>
      </c>
      <c r="T222" s="55">
        <f t="shared" ca="1" si="151"/>
        <v>0</v>
      </c>
      <c r="U222" s="56">
        <f t="shared" ca="1" si="152"/>
        <v>0</v>
      </c>
      <c r="V222" s="55">
        <f t="shared" ca="1" si="169"/>
        <v>5000</v>
      </c>
      <c r="W222" s="55">
        <f t="shared" ca="1" si="153"/>
        <v>0</v>
      </c>
      <c r="X222" s="55">
        <f ca="1">V222-MAX(V222:$V$258)</f>
        <v>0</v>
      </c>
      <c r="Y222" s="56">
        <f ca="1">(V222-MAX(V222:$V$258))/MAX(V222:$V$258)</f>
        <v>0</v>
      </c>
      <c r="Z222" s="56"/>
      <c r="AA222" s="17"/>
      <c r="AB222" s="55">
        <f ca="1">E222*(2/($AB$3+1))+IF(AB223=0,AVERAGE(E223:OFFSET(E223,$AB$3-1,0))*(1-(2/($AB$3+1))),AB223*(1-(2/($AB$3+1))))</f>
        <v>12.769985013283756</v>
      </c>
      <c r="AC222" s="59">
        <f ca="1">E222*(2/($AC$3+1))+IF(AC223=0,AVERAGE(E223:OFFSET(E223,$AC$3-1,0))*(1-(2/($AC$3+1))),AC223*(1-(2/($AC$3+1))))</f>
        <v>12.507182319069459</v>
      </c>
      <c r="AE222" s="58">
        <f t="shared" ca="1" si="170"/>
        <v>0</v>
      </c>
      <c r="AF222" s="58">
        <f t="shared" ca="1" si="154"/>
        <v>0</v>
      </c>
      <c r="AG222" s="58">
        <f t="shared" ca="1" si="155"/>
        <v>0</v>
      </c>
      <c r="AH222" s="58">
        <f t="shared" ca="1" si="156"/>
        <v>113</v>
      </c>
      <c r="AJ222" s="56">
        <f t="shared" ca="1" si="157"/>
        <v>0</v>
      </c>
      <c r="AK222" s="55">
        <f t="shared" ca="1" si="158"/>
        <v>0</v>
      </c>
      <c r="AL222" s="55">
        <f t="shared" ca="1" si="159"/>
        <v>0</v>
      </c>
      <c r="AM222" s="56">
        <f t="shared" ca="1" si="160"/>
        <v>0</v>
      </c>
      <c r="AN222" s="55">
        <f t="shared" ca="1" si="161"/>
        <v>5000</v>
      </c>
      <c r="AO222" s="55">
        <f t="shared" ca="1" si="162"/>
        <v>0</v>
      </c>
      <c r="AP222" s="55">
        <f ca="1">AN222-MAX(AN222:$AN$258)</f>
        <v>0</v>
      </c>
      <c r="AQ222" s="56">
        <f ca="1">(AN222-MAX(AN222:$AN$258))/MAX(AN222:$AN$258)</f>
        <v>0</v>
      </c>
      <c r="AS222" s="55">
        <f t="shared" si="171"/>
        <v>3.2000000000000028E-2</v>
      </c>
      <c r="AT222" s="55">
        <f t="shared" si="172"/>
        <v>3.2000000000000028E-2</v>
      </c>
      <c r="AU222" s="55">
        <f t="shared" si="173"/>
        <v>0</v>
      </c>
      <c r="AV222" s="55">
        <f ca="1">IF(AV223=0,AVERAGE(AT222:OFFSET(AT222,$AY$3-1,0)),(AV223*($AY$3-1)+AT222)/$AY$3)</f>
        <v>6.5851907343055058E-2</v>
      </c>
      <c r="AW222" s="55">
        <f ca="1">IF(AW223=0,AVERAGE(AU222:OFFSET(AU222,$AY$3-1,0)),(AW223*($AY$3-1)+AU222)/$AY$3)</f>
        <v>4.9411446834467174E-2</v>
      </c>
      <c r="AX222" s="55">
        <f t="shared" ca="1" si="174"/>
        <v>1.3327257459929258</v>
      </c>
      <c r="AY222" s="55">
        <f t="shared" ca="1" si="175"/>
        <v>57.131694468680479</v>
      </c>
      <c r="BA222" s="58">
        <f t="shared" ca="1" si="176"/>
        <v>0</v>
      </c>
      <c r="BB222" s="58">
        <f t="shared" ca="1" si="177"/>
        <v>0</v>
      </c>
      <c r="BC222" s="58">
        <f t="shared" ca="1" si="185"/>
        <v>0</v>
      </c>
      <c r="BD222" s="58">
        <f t="shared" ca="1" si="163"/>
        <v>113</v>
      </c>
      <c r="BF222" s="56">
        <f t="shared" ca="1" si="164"/>
        <v>0</v>
      </c>
      <c r="BG222" s="75">
        <f t="shared" ca="1" si="165"/>
        <v>0</v>
      </c>
      <c r="BH222" s="55">
        <f t="shared" ca="1" si="166"/>
        <v>0</v>
      </c>
      <c r="BI222" s="56">
        <f t="shared" ca="1" si="167"/>
        <v>0</v>
      </c>
      <c r="BJ222" s="55">
        <f t="shared" ca="1" si="186"/>
        <v>5000</v>
      </c>
      <c r="BK222" s="76">
        <f t="shared" ca="1" si="178"/>
        <v>0</v>
      </c>
      <c r="BL222" s="55">
        <f ca="1">BJ222-MAX(BJ222:$BJ$258)</f>
        <v>0</v>
      </c>
      <c r="BM222" s="56">
        <f ca="1">(BJ222-MAX(BJ222:$BJ$258))/MAX(BJ222:$BJ$258)</f>
        <v>0</v>
      </c>
      <c r="BN222" s="17"/>
      <c r="BO222" s="55">
        <f t="shared" ca="1" si="179"/>
        <v>1.964542405366565</v>
      </c>
      <c r="BQ222" s="58">
        <f t="shared" ca="1" si="180"/>
        <v>0</v>
      </c>
      <c r="BR222" s="58">
        <f t="shared" ca="1" si="181"/>
        <v>0</v>
      </c>
      <c r="BS222" s="58">
        <f t="shared" ca="1" si="187"/>
        <v>0</v>
      </c>
      <c r="BT222" s="58">
        <f t="shared" ca="1" si="168"/>
        <v>113</v>
      </c>
      <c r="BV222" s="56">
        <f t="shared" ca="1" si="182"/>
        <v>0</v>
      </c>
      <c r="BW222" s="76">
        <f t="shared" ca="1" si="183"/>
        <v>0</v>
      </c>
      <c r="BX222" s="55">
        <f t="shared" ca="1" si="188"/>
        <v>0</v>
      </c>
      <c r="BY222" s="56">
        <f t="shared" ca="1" si="184"/>
        <v>0</v>
      </c>
      <c r="BZ222" s="55">
        <f t="shared" ca="1" si="189"/>
        <v>5000</v>
      </c>
      <c r="CA222" s="76">
        <f t="shared" ca="1" si="143"/>
        <v>0</v>
      </c>
      <c r="CB222" s="55">
        <f ca="1">BZ222-MAX($BZ222:BZ$258)</f>
        <v>0</v>
      </c>
      <c r="CC222" s="56">
        <f ca="1">(BZ222-MAX($BZ222:BZ$258))/MAX($BZ222:BZ$258)</f>
        <v>0</v>
      </c>
    </row>
    <row r="223" spans="1:81" s="58" customFormat="1" x14ac:dyDescent="0.25">
      <c r="A223" s="54">
        <v>44295</v>
      </c>
      <c r="B223" s="55">
        <v>12.804</v>
      </c>
      <c r="C223" s="55">
        <v>12.826000000000001</v>
      </c>
      <c r="D223" s="55">
        <v>12.696</v>
      </c>
      <c r="E223" s="55">
        <v>12.736000000000001</v>
      </c>
      <c r="F223" s="56">
        <f t="shared" si="144"/>
        <v>-5.4661877245040236E-3</v>
      </c>
      <c r="G223" s="57"/>
      <c r="H223" s="56"/>
      <c r="I223" s="17"/>
      <c r="J223" s="55">
        <f ca="1">AVERAGE(E223:OFFSET(E223,$J$3-1,0))</f>
        <v>12.786800000000001</v>
      </c>
      <c r="K223" s="55">
        <f ca="1">AVERAGE(E223:OFFSET(E223,$K$3-1,0))</f>
        <v>12.599466666666666</v>
      </c>
      <c r="M223" s="58">
        <f t="shared" ca="1" si="145"/>
        <v>0</v>
      </c>
      <c r="N223" s="58">
        <f t="shared" ca="1" si="146"/>
        <v>0</v>
      </c>
      <c r="O223" s="58">
        <f t="shared" ca="1" si="147"/>
        <v>0</v>
      </c>
      <c r="P223" s="58">
        <f t="shared" ca="1" si="148"/>
        <v>112</v>
      </c>
      <c r="R223" s="56">
        <f t="shared" ca="1" si="149"/>
        <v>0</v>
      </c>
      <c r="S223" s="55">
        <f t="shared" ca="1" si="150"/>
        <v>0</v>
      </c>
      <c r="T223" s="55">
        <f t="shared" ca="1" si="151"/>
        <v>0</v>
      </c>
      <c r="U223" s="56">
        <f t="shared" ca="1" si="152"/>
        <v>0</v>
      </c>
      <c r="V223" s="55">
        <f t="shared" ca="1" si="169"/>
        <v>5000</v>
      </c>
      <c r="W223" s="55">
        <f t="shared" ca="1" si="153"/>
        <v>0</v>
      </c>
      <c r="X223" s="55">
        <f ca="1">V223-MAX(V223:$V$258)</f>
        <v>0</v>
      </c>
      <c r="Y223" s="56">
        <f ca="1">(V223-MAX(V223:$V$258))/MAX(V223:$V$258)</f>
        <v>0</v>
      </c>
      <c r="Z223" s="56"/>
      <c r="AA223" s="17"/>
      <c r="AB223" s="55">
        <f ca="1">E223*(2/($AB$3+1))+IF(AB224=0,AVERAGE(E224:OFFSET(E224,$AB$3-1,0))*(1-(2/($AB$3+1))),AB224*(1-(2/($AB$3+1))))</f>
        <v>12.770977519925633</v>
      </c>
      <c r="AC223" s="59">
        <f ca="1">E223*(2/($AC$3+1))+IF(AC224=0,AVERAGE(E224:OFFSET(E224,$AC$3-1,0))*(1-(2/($AC$3+1))),AC224*(1-(2/($AC$3+1))))</f>
        <v>12.489194892798386</v>
      </c>
      <c r="AE223" s="58">
        <f t="shared" ca="1" si="170"/>
        <v>0</v>
      </c>
      <c r="AF223" s="58">
        <f t="shared" ca="1" si="154"/>
        <v>0</v>
      </c>
      <c r="AG223" s="58">
        <f t="shared" ca="1" si="155"/>
        <v>0</v>
      </c>
      <c r="AH223" s="58">
        <f t="shared" ca="1" si="156"/>
        <v>112</v>
      </c>
      <c r="AJ223" s="56">
        <f t="shared" ca="1" si="157"/>
        <v>0</v>
      </c>
      <c r="AK223" s="55">
        <f t="shared" ca="1" si="158"/>
        <v>0</v>
      </c>
      <c r="AL223" s="55">
        <f t="shared" ca="1" si="159"/>
        <v>0</v>
      </c>
      <c r="AM223" s="56">
        <f t="shared" ca="1" si="160"/>
        <v>0</v>
      </c>
      <c r="AN223" s="55">
        <f t="shared" ca="1" si="161"/>
        <v>5000</v>
      </c>
      <c r="AO223" s="55">
        <f t="shared" ca="1" si="162"/>
        <v>0</v>
      </c>
      <c r="AP223" s="55">
        <f ca="1">AN223-MAX(AN223:$AN$258)</f>
        <v>0</v>
      </c>
      <c r="AQ223" s="56">
        <f ca="1">(AN223-MAX(AN223:$AN$258))/MAX(AN223:$AN$258)</f>
        <v>0</v>
      </c>
      <c r="AS223" s="55">
        <f t="shared" si="171"/>
        <v>-6.9999999999998508E-2</v>
      </c>
      <c r="AT223" s="55">
        <f t="shared" si="172"/>
        <v>0</v>
      </c>
      <c r="AU223" s="55">
        <f t="shared" si="173"/>
        <v>6.9999999999998508E-2</v>
      </c>
      <c r="AV223" s="55">
        <f ca="1">IF(AV224=0,AVERAGE(AT223:OFFSET(AT223,$AY$3-1,0)),(AV224*($AY$3-1)+AT223)/$AY$3)</f>
        <v>6.8455900215597762E-2</v>
      </c>
      <c r="AW223" s="55">
        <f ca="1">IF(AW224=0,AVERAGE(AU223:OFFSET(AU223,$AY$3-1,0)),(AW224*($AY$3-1)+AU223)/$AY$3)</f>
        <v>5.3212327360195419E-2</v>
      </c>
      <c r="AX223" s="55">
        <f t="shared" ca="1" si="174"/>
        <v>1.2864669450035189</v>
      </c>
      <c r="AY223" s="55">
        <f t="shared" ca="1" si="175"/>
        <v>56.264401626918733</v>
      </c>
      <c r="BA223" s="58">
        <f t="shared" ca="1" si="176"/>
        <v>0</v>
      </c>
      <c r="BB223" s="58">
        <f t="shared" ca="1" si="177"/>
        <v>0</v>
      </c>
      <c r="BC223" s="58">
        <f t="shared" ca="1" si="185"/>
        <v>0</v>
      </c>
      <c r="BD223" s="58">
        <f t="shared" ca="1" si="163"/>
        <v>112</v>
      </c>
      <c r="BF223" s="56">
        <f t="shared" ca="1" si="164"/>
        <v>0</v>
      </c>
      <c r="BG223" s="75">
        <f t="shared" ca="1" si="165"/>
        <v>0</v>
      </c>
      <c r="BH223" s="55">
        <f t="shared" ca="1" si="166"/>
        <v>0</v>
      </c>
      <c r="BI223" s="56">
        <f t="shared" ca="1" si="167"/>
        <v>0</v>
      </c>
      <c r="BJ223" s="55">
        <f t="shared" ca="1" si="186"/>
        <v>5000</v>
      </c>
      <c r="BK223" s="76">
        <f t="shared" ca="1" si="178"/>
        <v>0</v>
      </c>
      <c r="BL223" s="55">
        <f ca="1">BJ223-MAX(BJ223:$BJ$258)</f>
        <v>0</v>
      </c>
      <c r="BM223" s="56">
        <f ca="1">(BJ223-MAX(BJ223:$BJ$258))/MAX(BJ223:$BJ$258)</f>
        <v>0</v>
      </c>
      <c r="BN223" s="17"/>
      <c r="BO223" s="55">
        <f t="shared" ca="1" si="179"/>
        <v>1.4497371355743249</v>
      </c>
      <c r="BQ223" s="58">
        <f t="shared" ca="1" si="180"/>
        <v>0</v>
      </c>
      <c r="BR223" s="58">
        <f t="shared" ca="1" si="181"/>
        <v>0</v>
      </c>
      <c r="BS223" s="58">
        <f t="shared" ca="1" si="187"/>
        <v>0</v>
      </c>
      <c r="BT223" s="58">
        <f t="shared" ca="1" si="168"/>
        <v>112</v>
      </c>
      <c r="BV223" s="56">
        <f t="shared" ca="1" si="182"/>
        <v>0</v>
      </c>
      <c r="BW223" s="76">
        <f t="shared" ca="1" si="183"/>
        <v>0</v>
      </c>
      <c r="BX223" s="55">
        <f t="shared" ca="1" si="188"/>
        <v>0</v>
      </c>
      <c r="BY223" s="56">
        <f t="shared" ca="1" si="184"/>
        <v>0</v>
      </c>
      <c r="BZ223" s="55">
        <f t="shared" ca="1" si="189"/>
        <v>5000</v>
      </c>
      <c r="CA223" s="76">
        <f t="shared" ca="1" si="143"/>
        <v>0</v>
      </c>
      <c r="CB223" s="55">
        <f ca="1">BZ223-MAX($BZ223:BZ$258)</f>
        <v>0</v>
      </c>
      <c r="CC223" s="56">
        <f ca="1">(BZ223-MAX($BZ223:BZ$258))/MAX($BZ223:BZ$258)</f>
        <v>0</v>
      </c>
    </row>
    <row r="224" spans="1:81" s="58" customFormat="1" x14ac:dyDescent="0.25">
      <c r="A224" s="54">
        <v>44294</v>
      </c>
      <c r="B224" s="55">
        <v>12.926</v>
      </c>
      <c r="C224" s="55">
        <v>12.926</v>
      </c>
      <c r="D224" s="55">
        <v>12.718</v>
      </c>
      <c r="E224" s="55">
        <v>12.805999999999999</v>
      </c>
      <c r="F224" s="56">
        <f t="shared" si="144"/>
        <v>-2.6479750778817257E-3</v>
      </c>
      <c r="G224" s="57"/>
      <c r="H224" s="56"/>
      <c r="I224" s="17"/>
      <c r="J224" s="55">
        <f ca="1">AVERAGE(E224:OFFSET(E224,$J$3-1,0))</f>
        <v>12.7844</v>
      </c>
      <c r="K224" s="55">
        <f ca="1">AVERAGE(E224:OFFSET(E224,$K$3-1,0))</f>
        <v>12.579066666666668</v>
      </c>
      <c r="M224" s="58">
        <f t="shared" ca="1" si="145"/>
        <v>0</v>
      </c>
      <c r="N224" s="58">
        <f t="shared" ca="1" si="146"/>
        <v>0</v>
      </c>
      <c r="O224" s="58">
        <f t="shared" ca="1" si="147"/>
        <v>0</v>
      </c>
      <c r="P224" s="58">
        <f t="shared" ca="1" si="148"/>
        <v>111</v>
      </c>
      <c r="R224" s="56">
        <f t="shared" ca="1" si="149"/>
        <v>0</v>
      </c>
      <c r="S224" s="55">
        <f t="shared" ca="1" si="150"/>
        <v>0</v>
      </c>
      <c r="T224" s="55">
        <f t="shared" ca="1" si="151"/>
        <v>0</v>
      </c>
      <c r="U224" s="56">
        <f t="shared" ca="1" si="152"/>
        <v>0</v>
      </c>
      <c r="V224" s="55">
        <f t="shared" ca="1" si="169"/>
        <v>5000</v>
      </c>
      <c r="W224" s="55">
        <f t="shared" ca="1" si="153"/>
        <v>0</v>
      </c>
      <c r="X224" s="55">
        <f ca="1">V224-MAX(V224:$V$258)</f>
        <v>0</v>
      </c>
      <c r="Y224" s="56">
        <f ca="1">(V224-MAX(V224:$V$258))/MAX(V224:$V$258)</f>
        <v>0</v>
      </c>
      <c r="Z224" s="56"/>
      <c r="AA224" s="17"/>
      <c r="AB224" s="55">
        <f ca="1">E224*(2/($AB$3+1))+IF(AB225=0,AVERAGE(E225:OFFSET(E225,$AB$3-1,0))*(1-(2/($AB$3+1))),AB225*(1-(2/($AB$3+1))))</f>
        <v>12.78846627988845</v>
      </c>
      <c r="AC224" s="59">
        <f ca="1">E224*(2/($AC$3+1))+IF(AC225=0,AVERAGE(E225:OFFSET(E225,$AC$3-1,0))*(1-(2/($AC$3+1))),AC225*(1-(2/($AC$3+1))))</f>
        <v>12.472173850922413</v>
      </c>
      <c r="AE224" s="58">
        <f t="shared" ca="1" si="170"/>
        <v>0</v>
      </c>
      <c r="AF224" s="58">
        <f t="shared" ca="1" si="154"/>
        <v>0</v>
      </c>
      <c r="AG224" s="58">
        <f t="shared" ca="1" si="155"/>
        <v>0</v>
      </c>
      <c r="AH224" s="58">
        <f t="shared" ca="1" si="156"/>
        <v>111</v>
      </c>
      <c r="AJ224" s="56">
        <f t="shared" ca="1" si="157"/>
        <v>0</v>
      </c>
      <c r="AK224" s="55">
        <f t="shared" ca="1" si="158"/>
        <v>0</v>
      </c>
      <c r="AL224" s="55">
        <f t="shared" ca="1" si="159"/>
        <v>0</v>
      </c>
      <c r="AM224" s="56">
        <f t="shared" ca="1" si="160"/>
        <v>0</v>
      </c>
      <c r="AN224" s="55">
        <f t="shared" ca="1" si="161"/>
        <v>5000</v>
      </c>
      <c r="AO224" s="55">
        <f t="shared" ca="1" si="162"/>
        <v>0</v>
      </c>
      <c r="AP224" s="55">
        <f ca="1">AN224-MAX(AN224:$AN$258)</f>
        <v>0</v>
      </c>
      <c r="AQ224" s="56">
        <f ca="1">(AN224-MAX(AN224:$AN$258))/MAX(AN224:$AN$258)</f>
        <v>0</v>
      </c>
      <c r="AS224" s="55">
        <f t="shared" si="171"/>
        <v>-3.4000000000000696E-2</v>
      </c>
      <c r="AT224" s="55">
        <f t="shared" si="172"/>
        <v>0</v>
      </c>
      <c r="AU224" s="55">
        <f t="shared" si="173"/>
        <v>3.4000000000000696E-2</v>
      </c>
      <c r="AV224" s="55">
        <f ca="1">IF(AV225=0,AVERAGE(AT224:OFFSET(AT224,$AY$3-1,0)),(AV225*($AY$3-1)+AT224)/$AY$3)</f>
        <v>7.3721738693720673E-2</v>
      </c>
      <c r="AW224" s="55">
        <f ca="1">IF(AW225=0,AVERAGE(AU224:OFFSET(AU224,$AY$3-1,0)),(AW225*($AY$3-1)+AU224)/$AY$3)</f>
        <v>5.1920967926364407E-2</v>
      </c>
      <c r="AX224" s="55">
        <f t="shared" ca="1" si="174"/>
        <v>1.4198837509784998</v>
      </c>
      <c r="AY224" s="55">
        <f t="shared" ca="1" si="175"/>
        <v>58.675700863909604</v>
      </c>
      <c r="BA224" s="58">
        <f t="shared" ca="1" si="176"/>
        <v>0</v>
      </c>
      <c r="BB224" s="58">
        <f t="shared" ca="1" si="177"/>
        <v>0</v>
      </c>
      <c r="BC224" s="58">
        <f t="shared" ca="1" si="185"/>
        <v>0</v>
      </c>
      <c r="BD224" s="58">
        <f t="shared" ca="1" si="163"/>
        <v>111</v>
      </c>
      <c r="BF224" s="56">
        <f t="shared" ca="1" si="164"/>
        <v>0</v>
      </c>
      <c r="BG224" s="75">
        <f t="shared" ca="1" si="165"/>
        <v>0</v>
      </c>
      <c r="BH224" s="55">
        <f t="shared" ca="1" si="166"/>
        <v>0</v>
      </c>
      <c r="BI224" s="56">
        <f t="shared" ca="1" si="167"/>
        <v>0</v>
      </c>
      <c r="BJ224" s="55">
        <f t="shared" ca="1" si="186"/>
        <v>5000</v>
      </c>
      <c r="BK224" s="76">
        <f t="shared" ca="1" si="178"/>
        <v>0</v>
      </c>
      <c r="BL224" s="55">
        <f ca="1">BJ224-MAX(BJ224:$BJ$258)</f>
        <v>0</v>
      </c>
      <c r="BM224" s="56">
        <f ca="1">(BJ224-MAX(BJ224:$BJ$258))/MAX(BJ224:$BJ$258)</f>
        <v>0</v>
      </c>
      <c r="BN224" s="17"/>
      <c r="BO224" s="55">
        <f t="shared" ca="1" si="179"/>
        <v>0.78702974972453266</v>
      </c>
      <c r="BQ224" s="58">
        <f t="shared" ca="1" si="180"/>
        <v>0</v>
      </c>
      <c r="BR224" s="58">
        <f t="shared" ca="1" si="181"/>
        <v>0</v>
      </c>
      <c r="BS224" s="58">
        <f t="shared" ca="1" si="187"/>
        <v>0</v>
      </c>
      <c r="BT224" s="58">
        <f t="shared" ca="1" si="168"/>
        <v>111</v>
      </c>
      <c r="BV224" s="56">
        <f t="shared" ca="1" si="182"/>
        <v>0</v>
      </c>
      <c r="BW224" s="76">
        <f t="shared" ca="1" si="183"/>
        <v>0</v>
      </c>
      <c r="BX224" s="55">
        <f t="shared" ca="1" si="188"/>
        <v>0</v>
      </c>
      <c r="BY224" s="56">
        <f t="shared" ca="1" si="184"/>
        <v>0</v>
      </c>
      <c r="BZ224" s="55">
        <f t="shared" ca="1" si="189"/>
        <v>5000</v>
      </c>
      <c r="CA224" s="76">
        <f t="shared" ca="1" si="143"/>
        <v>0</v>
      </c>
      <c r="CB224" s="55">
        <f ca="1">BZ224-MAX($BZ224:BZ$258)</f>
        <v>0</v>
      </c>
      <c r="CC224" s="56">
        <f ca="1">(BZ224-MAX($BZ224:BZ$258))/MAX($BZ224:BZ$258)</f>
        <v>0</v>
      </c>
    </row>
    <row r="225" spans="1:81" s="58" customFormat="1" x14ac:dyDescent="0.25">
      <c r="A225" s="54">
        <v>44293</v>
      </c>
      <c r="B225" s="55">
        <v>12.74</v>
      </c>
      <c r="C225" s="55">
        <v>12.891999999999999</v>
      </c>
      <c r="D225" s="55">
        <v>12.74</v>
      </c>
      <c r="E225" s="55">
        <v>12.84</v>
      </c>
      <c r="F225" s="56">
        <f t="shared" si="144"/>
        <v>3.1249999999998224E-3</v>
      </c>
      <c r="G225" s="57"/>
      <c r="H225" s="56"/>
      <c r="I225" s="17"/>
      <c r="J225" s="55">
        <f ca="1">AVERAGE(E225:OFFSET(E225,$J$3-1,0))</f>
        <v>12.802000000000001</v>
      </c>
      <c r="K225" s="55">
        <f ca="1">AVERAGE(E225:OFFSET(E225,$K$3-1,0))</f>
        <v>12.551200000000001</v>
      </c>
      <c r="M225" s="58">
        <f t="shared" ca="1" si="145"/>
        <v>0</v>
      </c>
      <c r="N225" s="58">
        <f t="shared" ca="1" si="146"/>
        <v>0</v>
      </c>
      <c r="O225" s="58">
        <f t="shared" ca="1" si="147"/>
        <v>0</v>
      </c>
      <c r="P225" s="58">
        <f t="shared" ca="1" si="148"/>
        <v>110</v>
      </c>
      <c r="R225" s="56">
        <f t="shared" ca="1" si="149"/>
        <v>0</v>
      </c>
      <c r="S225" s="55">
        <f t="shared" ca="1" si="150"/>
        <v>0</v>
      </c>
      <c r="T225" s="55">
        <f t="shared" ca="1" si="151"/>
        <v>0</v>
      </c>
      <c r="U225" s="56">
        <f t="shared" ca="1" si="152"/>
        <v>0</v>
      </c>
      <c r="V225" s="55">
        <f t="shared" ca="1" si="169"/>
        <v>5000</v>
      </c>
      <c r="W225" s="55">
        <f t="shared" ca="1" si="153"/>
        <v>0</v>
      </c>
      <c r="X225" s="55">
        <f ca="1">V225-MAX(V225:$V$258)</f>
        <v>0</v>
      </c>
      <c r="Y225" s="56">
        <f ca="1">(V225-MAX(V225:$V$258))/MAX(V225:$V$258)</f>
        <v>0</v>
      </c>
      <c r="Z225" s="56"/>
      <c r="AA225" s="17"/>
      <c r="AB225" s="55">
        <f ca="1">E225*(2/($AB$3+1))+IF(AB226=0,AVERAGE(E226:OFFSET(E226,$AB$3-1,0))*(1-(2/($AB$3+1))),AB226*(1-(2/($AB$3+1))))</f>
        <v>12.779699419832674</v>
      </c>
      <c r="AC225" s="59">
        <f ca="1">E225*(2/($AC$3+1))+IF(AC226=0,AVERAGE(E226:OFFSET(E226,$AC$3-1,0))*(1-(2/($AC$3+1))),AC226*(1-(2/($AC$3+1))))</f>
        <v>12.449151357882577</v>
      </c>
      <c r="AE225" s="58">
        <f t="shared" ca="1" si="170"/>
        <v>0</v>
      </c>
      <c r="AF225" s="58">
        <f t="shared" ca="1" si="154"/>
        <v>0</v>
      </c>
      <c r="AG225" s="58">
        <f t="shared" ca="1" si="155"/>
        <v>0</v>
      </c>
      <c r="AH225" s="58">
        <f t="shared" ca="1" si="156"/>
        <v>110</v>
      </c>
      <c r="AJ225" s="56">
        <f t="shared" ca="1" si="157"/>
        <v>0</v>
      </c>
      <c r="AK225" s="55">
        <f t="shared" ca="1" si="158"/>
        <v>0</v>
      </c>
      <c r="AL225" s="55">
        <f t="shared" ca="1" si="159"/>
        <v>0</v>
      </c>
      <c r="AM225" s="56">
        <f t="shared" ca="1" si="160"/>
        <v>0</v>
      </c>
      <c r="AN225" s="55">
        <f t="shared" ca="1" si="161"/>
        <v>5000</v>
      </c>
      <c r="AO225" s="55">
        <f t="shared" ca="1" si="162"/>
        <v>0</v>
      </c>
      <c r="AP225" s="55">
        <f ca="1">AN225-MAX(AN225:$AN$258)</f>
        <v>0</v>
      </c>
      <c r="AQ225" s="56">
        <f ca="1">(AN225-MAX(AN225:$AN$258))/MAX(AN225:$AN$258)</f>
        <v>0</v>
      </c>
      <c r="AS225" s="55">
        <f t="shared" si="171"/>
        <v>3.9999999999999147E-2</v>
      </c>
      <c r="AT225" s="55">
        <f t="shared" si="172"/>
        <v>3.9999999999999147E-2</v>
      </c>
      <c r="AU225" s="55">
        <f t="shared" si="173"/>
        <v>0</v>
      </c>
      <c r="AV225" s="55">
        <f ca="1">IF(AV226=0,AVERAGE(AT225:OFFSET(AT225,$AY$3-1,0)),(AV226*($AY$3-1)+AT225)/$AY$3)</f>
        <v>7.9392641670160718E-2</v>
      </c>
      <c r="AW225" s="55">
        <f ca="1">IF(AW226=0,AVERAGE(AU225:OFFSET(AU225,$AY$3-1,0)),(AW226*($AY$3-1)+AU225)/$AY$3)</f>
        <v>5.3299503920700077E-2</v>
      </c>
      <c r="AX225" s="55">
        <f t="shared" ca="1" si="174"/>
        <v>1.4895568594462429</v>
      </c>
      <c r="AY225" s="55">
        <f t="shared" ca="1" si="175"/>
        <v>59.832208844491625</v>
      </c>
      <c r="BA225" s="58">
        <f t="shared" ca="1" si="176"/>
        <v>0</v>
      </c>
      <c r="BB225" s="58">
        <f t="shared" ca="1" si="177"/>
        <v>0</v>
      </c>
      <c r="BC225" s="58">
        <f t="shared" ca="1" si="185"/>
        <v>0</v>
      </c>
      <c r="BD225" s="58">
        <f t="shared" ca="1" si="163"/>
        <v>110</v>
      </c>
      <c r="BF225" s="56">
        <f t="shared" ca="1" si="164"/>
        <v>0</v>
      </c>
      <c r="BG225" s="75">
        <f t="shared" ca="1" si="165"/>
        <v>0</v>
      </c>
      <c r="BH225" s="55">
        <f t="shared" ca="1" si="166"/>
        <v>0</v>
      </c>
      <c r="BI225" s="56">
        <f t="shared" ca="1" si="167"/>
        <v>0</v>
      </c>
      <c r="BJ225" s="55">
        <f t="shared" ca="1" si="186"/>
        <v>5000</v>
      </c>
      <c r="BK225" s="76">
        <f t="shared" ca="1" si="178"/>
        <v>0</v>
      </c>
      <c r="BL225" s="55">
        <f ca="1">BJ225-MAX(BJ225:$BJ$258)</f>
        <v>0</v>
      </c>
      <c r="BM225" s="56">
        <f ca="1">(BJ225-MAX(BJ225:$BJ$258))/MAX(BJ225:$BJ$258)</f>
        <v>0</v>
      </c>
      <c r="BN225" s="17"/>
      <c r="BO225" s="55">
        <f t="shared" ca="1" si="179"/>
        <v>-1.215571626404055</v>
      </c>
      <c r="BQ225" s="58">
        <f t="shared" ca="1" si="180"/>
        <v>0</v>
      </c>
      <c r="BR225" s="58">
        <f t="shared" ca="1" si="181"/>
        <v>0</v>
      </c>
      <c r="BS225" s="58">
        <f t="shared" ca="1" si="187"/>
        <v>0</v>
      </c>
      <c r="BT225" s="58">
        <f t="shared" ca="1" si="168"/>
        <v>110</v>
      </c>
      <c r="BV225" s="56">
        <f t="shared" ca="1" si="182"/>
        <v>0</v>
      </c>
      <c r="BW225" s="76">
        <f t="shared" ca="1" si="183"/>
        <v>0</v>
      </c>
      <c r="BX225" s="55">
        <f t="shared" ca="1" si="188"/>
        <v>0</v>
      </c>
      <c r="BY225" s="56">
        <f t="shared" ca="1" si="184"/>
        <v>0</v>
      </c>
      <c r="BZ225" s="55">
        <f t="shared" ca="1" si="189"/>
        <v>5000</v>
      </c>
      <c r="CA225" s="76">
        <f t="shared" ca="1" si="143"/>
        <v>0</v>
      </c>
      <c r="CB225" s="55">
        <f ca="1">BZ225-MAX($BZ225:BZ$258)</f>
        <v>0</v>
      </c>
      <c r="CC225" s="56">
        <f ca="1">(BZ225-MAX($BZ225:BZ$258))/MAX($BZ225:BZ$258)</f>
        <v>0</v>
      </c>
    </row>
    <row r="226" spans="1:81" s="58" customFormat="1" x14ac:dyDescent="0.25">
      <c r="A226" s="54">
        <v>44292</v>
      </c>
      <c r="B226" s="55">
        <v>12.89</v>
      </c>
      <c r="C226" s="55">
        <v>12.97</v>
      </c>
      <c r="D226" s="55">
        <v>12.78</v>
      </c>
      <c r="E226" s="55">
        <v>12.8</v>
      </c>
      <c r="F226" s="56">
        <f t="shared" si="144"/>
        <v>3.7641154328733606E-3</v>
      </c>
      <c r="G226" s="57"/>
      <c r="H226" s="56"/>
      <c r="I226" s="17"/>
      <c r="J226" s="55">
        <f ca="1">AVERAGE(E226:OFFSET(E226,$J$3-1,0))</f>
        <v>12.744</v>
      </c>
      <c r="K226" s="55">
        <f ca="1">AVERAGE(E226:OFFSET(E226,$K$3-1,0))</f>
        <v>12.519466666666668</v>
      </c>
      <c r="M226" s="58">
        <f t="shared" ca="1" si="145"/>
        <v>0</v>
      </c>
      <c r="N226" s="58">
        <f t="shared" ca="1" si="146"/>
        <v>0</v>
      </c>
      <c r="O226" s="58">
        <f t="shared" ca="1" si="147"/>
        <v>0</v>
      </c>
      <c r="P226" s="58">
        <f t="shared" ca="1" si="148"/>
        <v>109</v>
      </c>
      <c r="R226" s="56">
        <f t="shared" ca="1" si="149"/>
        <v>0</v>
      </c>
      <c r="S226" s="55">
        <f t="shared" ca="1" si="150"/>
        <v>0</v>
      </c>
      <c r="T226" s="55">
        <f t="shared" ca="1" si="151"/>
        <v>0</v>
      </c>
      <c r="U226" s="56">
        <f t="shared" ca="1" si="152"/>
        <v>0</v>
      </c>
      <c r="V226" s="55">
        <f t="shared" ca="1" si="169"/>
        <v>5000</v>
      </c>
      <c r="W226" s="55">
        <f t="shared" ca="1" si="153"/>
        <v>0</v>
      </c>
      <c r="X226" s="55">
        <f ca="1">V226-MAX(V226:$V$258)</f>
        <v>0</v>
      </c>
      <c r="Y226" s="56">
        <f ca="1">(V226-MAX(V226:$V$258))/MAX(V226:$V$258)</f>
        <v>0</v>
      </c>
      <c r="Z226" s="56"/>
      <c r="AA226" s="17"/>
      <c r="AB226" s="55">
        <f ca="1">E226*(2/($AB$3+1))+IF(AB227=0,AVERAGE(E227:OFFSET(E227,$AB$3-1,0))*(1-(2/($AB$3+1))),AB227*(1-(2/($AB$3+1))))</f>
        <v>12.74954912974901</v>
      </c>
      <c r="AC226" s="59">
        <f ca="1">E226*(2/($AC$3+1))+IF(AC227=0,AVERAGE(E227:OFFSET(E227,$AC$3-1,0))*(1-(2/($AC$3+1))),AC227*(1-(2/($AC$3+1))))</f>
        <v>12.422196279115859</v>
      </c>
      <c r="AE226" s="58">
        <f t="shared" ca="1" si="170"/>
        <v>0</v>
      </c>
      <c r="AF226" s="58">
        <f t="shared" ca="1" si="154"/>
        <v>0</v>
      </c>
      <c r="AG226" s="58">
        <f t="shared" ca="1" si="155"/>
        <v>0</v>
      </c>
      <c r="AH226" s="58">
        <f t="shared" ca="1" si="156"/>
        <v>109</v>
      </c>
      <c r="AJ226" s="56">
        <f t="shared" ca="1" si="157"/>
        <v>0</v>
      </c>
      <c r="AK226" s="55">
        <f t="shared" ca="1" si="158"/>
        <v>0</v>
      </c>
      <c r="AL226" s="55">
        <f t="shared" ca="1" si="159"/>
        <v>0</v>
      </c>
      <c r="AM226" s="56">
        <f t="shared" ca="1" si="160"/>
        <v>0</v>
      </c>
      <c r="AN226" s="55">
        <f t="shared" ca="1" si="161"/>
        <v>5000</v>
      </c>
      <c r="AO226" s="55">
        <f t="shared" ca="1" si="162"/>
        <v>0</v>
      </c>
      <c r="AP226" s="55">
        <f ca="1">AN226-MAX(AN226:$AN$258)</f>
        <v>0</v>
      </c>
      <c r="AQ226" s="56">
        <f ca="1">(AN226-MAX(AN226:$AN$258))/MAX(AN226:$AN$258)</f>
        <v>0</v>
      </c>
      <c r="AS226" s="55">
        <f t="shared" si="171"/>
        <v>4.8000000000000043E-2</v>
      </c>
      <c r="AT226" s="55">
        <f t="shared" si="172"/>
        <v>4.8000000000000043E-2</v>
      </c>
      <c r="AU226" s="55">
        <f t="shared" si="173"/>
        <v>0</v>
      </c>
      <c r="AV226" s="55">
        <f ca="1">IF(AV227=0,AVERAGE(AT226:OFFSET(AT226,$AY$3-1,0)),(AV227*($AY$3-1)+AT226)/$AY$3)</f>
        <v>8.2422844875557774E-2</v>
      </c>
      <c r="AW226" s="55">
        <f ca="1">IF(AW227=0,AVERAGE(AU226:OFFSET(AU226,$AY$3-1,0)),(AW227*($AY$3-1)+AU226)/$AY$3)</f>
        <v>5.7399465760753929E-2</v>
      </c>
      <c r="AX226" s="55">
        <f t="shared" ca="1" si="174"/>
        <v>1.4359514288704971</v>
      </c>
      <c r="AY226" s="55">
        <f t="shared" ca="1" si="175"/>
        <v>58.948278354479328</v>
      </c>
      <c r="BA226" s="58">
        <f t="shared" ca="1" si="176"/>
        <v>0</v>
      </c>
      <c r="BB226" s="58">
        <f t="shared" ca="1" si="177"/>
        <v>0</v>
      </c>
      <c r="BC226" s="58">
        <f t="shared" ca="1" si="185"/>
        <v>0</v>
      </c>
      <c r="BD226" s="58">
        <f t="shared" ca="1" si="163"/>
        <v>109</v>
      </c>
      <c r="BF226" s="56">
        <f t="shared" ca="1" si="164"/>
        <v>0</v>
      </c>
      <c r="BG226" s="75">
        <f t="shared" ca="1" si="165"/>
        <v>0</v>
      </c>
      <c r="BH226" s="55">
        <f t="shared" ca="1" si="166"/>
        <v>0</v>
      </c>
      <c r="BI226" s="56">
        <f t="shared" ca="1" si="167"/>
        <v>0</v>
      </c>
      <c r="BJ226" s="55">
        <f t="shared" ca="1" si="186"/>
        <v>5000</v>
      </c>
      <c r="BK226" s="76">
        <f t="shared" ca="1" si="178"/>
        <v>0</v>
      </c>
      <c r="BL226" s="55">
        <f ca="1">BJ226-MAX(BJ226:$BJ$258)</f>
        <v>0</v>
      </c>
      <c r="BM226" s="56">
        <f ca="1">(BJ226-MAX(BJ226:$BJ$258))/MAX(BJ226:$BJ$258)</f>
        <v>0</v>
      </c>
      <c r="BN226" s="17"/>
      <c r="BO226" s="55">
        <f t="shared" ca="1" si="179"/>
        <v>0.47095761381477086</v>
      </c>
      <c r="BQ226" s="58">
        <f t="shared" ca="1" si="180"/>
        <v>0</v>
      </c>
      <c r="BR226" s="58">
        <f t="shared" ca="1" si="181"/>
        <v>0</v>
      </c>
      <c r="BS226" s="58">
        <f t="shared" ca="1" si="187"/>
        <v>0</v>
      </c>
      <c r="BT226" s="58">
        <f t="shared" ca="1" si="168"/>
        <v>109</v>
      </c>
      <c r="BV226" s="56">
        <f t="shared" ca="1" si="182"/>
        <v>0</v>
      </c>
      <c r="BW226" s="76">
        <f t="shared" ca="1" si="183"/>
        <v>0</v>
      </c>
      <c r="BX226" s="55">
        <f t="shared" ca="1" si="188"/>
        <v>0</v>
      </c>
      <c r="BY226" s="56">
        <f t="shared" ca="1" si="184"/>
        <v>0</v>
      </c>
      <c r="BZ226" s="55">
        <f t="shared" ca="1" si="189"/>
        <v>5000</v>
      </c>
      <c r="CA226" s="76">
        <f t="shared" ca="1" si="143"/>
        <v>0</v>
      </c>
      <c r="CB226" s="58">
        <f ca="1">BZ226-MAX($BZ226:BZ$258)</f>
        <v>0</v>
      </c>
      <c r="CC226" s="58">
        <f ca="1">(BZ226-MAX($BZ226:BZ$258))/MAX($BZ226:BZ$258)</f>
        <v>0</v>
      </c>
    </row>
    <row r="227" spans="1:81" s="58" customFormat="1" x14ac:dyDescent="0.25">
      <c r="A227" s="54">
        <v>44287</v>
      </c>
      <c r="B227" s="55">
        <v>12.792</v>
      </c>
      <c r="C227" s="55">
        <v>12.8</v>
      </c>
      <c r="D227" s="55">
        <v>12.696</v>
      </c>
      <c r="E227" s="55">
        <v>12.752000000000001</v>
      </c>
      <c r="F227" s="56">
        <f t="shared" si="144"/>
        <v>2.2005658597925581E-3</v>
      </c>
      <c r="G227" s="57"/>
      <c r="H227" s="56"/>
      <c r="I227" s="17"/>
      <c r="J227" s="55">
        <f ca="1">AVERAGE(E227:OFFSET(E227,$J$3-1,0))</f>
        <v>12.7216</v>
      </c>
      <c r="K227" s="55">
        <f ca="1">AVERAGE(E227:OFFSET(E227,$K$3-1,0))</f>
        <v>12.486733333333335</v>
      </c>
      <c r="M227" s="58">
        <f t="shared" ca="1" si="145"/>
        <v>0</v>
      </c>
      <c r="N227" s="58">
        <f t="shared" ca="1" si="146"/>
        <v>0</v>
      </c>
      <c r="O227" s="58">
        <f t="shared" ca="1" si="147"/>
        <v>0</v>
      </c>
      <c r="P227" s="58">
        <f t="shared" ca="1" si="148"/>
        <v>108</v>
      </c>
      <c r="R227" s="56">
        <f t="shared" ca="1" si="149"/>
        <v>0</v>
      </c>
      <c r="S227" s="55">
        <f t="shared" ca="1" si="150"/>
        <v>0</v>
      </c>
      <c r="T227" s="55">
        <f t="shared" ca="1" si="151"/>
        <v>0</v>
      </c>
      <c r="U227" s="56">
        <f t="shared" ca="1" si="152"/>
        <v>0</v>
      </c>
      <c r="V227" s="55">
        <f t="shared" ca="1" si="169"/>
        <v>5000</v>
      </c>
      <c r="W227" s="55">
        <f t="shared" ca="1" si="153"/>
        <v>0</v>
      </c>
      <c r="X227" s="55">
        <f ca="1">V227-MAX(V227:$V$258)</f>
        <v>0</v>
      </c>
      <c r="Y227" s="56">
        <f ca="1">(V227-MAX(V227:$V$258))/MAX(V227:$V$258)</f>
        <v>0</v>
      </c>
      <c r="Z227" s="56"/>
      <c r="AA227" s="17"/>
      <c r="AB227" s="55">
        <f ca="1">E227*(2/($AB$3+1))+IF(AB228=0,AVERAGE(E228:OFFSET(E228,$AB$3-1,0))*(1-(2/($AB$3+1))),AB228*(1-(2/($AB$3+1))))</f>
        <v>12.724323694623514</v>
      </c>
      <c r="AC227" s="59">
        <f ca="1">E227*(2/($AC$3+1))+IF(AC228=0,AVERAGE(E228:OFFSET(E228,$AC$3-1,0))*(1-(2/($AC$3+1))),AC228*(1-(2/($AC$3+1))))</f>
        <v>12.396140850089365</v>
      </c>
      <c r="AE227" s="58">
        <f t="shared" ca="1" si="170"/>
        <v>0</v>
      </c>
      <c r="AF227" s="58">
        <f t="shared" ca="1" si="154"/>
        <v>0</v>
      </c>
      <c r="AG227" s="58">
        <f t="shared" ca="1" si="155"/>
        <v>0</v>
      </c>
      <c r="AH227" s="58">
        <f t="shared" ca="1" si="156"/>
        <v>108</v>
      </c>
      <c r="AJ227" s="56">
        <f t="shared" ca="1" si="157"/>
        <v>0</v>
      </c>
      <c r="AK227" s="55">
        <f t="shared" ca="1" si="158"/>
        <v>0</v>
      </c>
      <c r="AL227" s="55">
        <f t="shared" ca="1" si="159"/>
        <v>0</v>
      </c>
      <c r="AM227" s="56">
        <f t="shared" ca="1" si="160"/>
        <v>0</v>
      </c>
      <c r="AN227" s="55">
        <f t="shared" ca="1" si="161"/>
        <v>5000</v>
      </c>
      <c r="AO227" s="55">
        <f t="shared" ca="1" si="162"/>
        <v>0</v>
      </c>
      <c r="AP227" s="55">
        <f ca="1">AN227-MAX(AN227:$AN$258)</f>
        <v>0</v>
      </c>
      <c r="AQ227" s="56">
        <f ca="1">(AN227-MAX(AN227:$AN$258))/MAX(AN227:$AN$258)</f>
        <v>0</v>
      </c>
      <c r="AS227" s="55">
        <f t="shared" si="171"/>
        <v>2.8000000000000469E-2</v>
      </c>
      <c r="AT227" s="55">
        <f t="shared" si="172"/>
        <v>2.8000000000000469E-2</v>
      </c>
      <c r="AU227" s="55">
        <f t="shared" si="173"/>
        <v>0</v>
      </c>
      <c r="AV227" s="55">
        <f ca="1">IF(AV228=0,AVERAGE(AT227:OFFSET(AT227,$AY$3-1,0)),(AV228*($AY$3-1)+AT227)/$AY$3)</f>
        <v>8.5070756019831453E-2</v>
      </c>
      <c r="AW227" s="55">
        <f ca="1">IF(AW228=0,AVERAGE(AU227:OFFSET(AU227,$AY$3-1,0)),(AW228*($AY$3-1)+AU227)/$AY$3)</f>
        <v>6.1814809280811921E-2</v>
      </c>
      <c r="AX227" s="55">
        <f t="shared" ca="1" si="174"/>
        <v>1.3762196633718073</v>
      </c>
      <c r="AY227" s="55">
        <f t="shared" ca="1" si="175"/>
        <v>57.916348584498266</v>
      </c>
      <c r="BA227" s="58">
        <f t="shared" ca="1" si="176"/>
        <v>0</v>
      </c>
      <c r="BB227" s="58">
        <f t="shared" ca="1" si="177"/>
        <v>0</v>
      </c>
      <c r="BC227" s="58">
        <f t="shared" ca="1" si="185"/>
        <v>0</v>
      </c>
      <c r="BD227" s="58">
        <f t="shared" ca="1" si="163"/>
        <v>108</v>
      </c>
      <c r="BF227" s="56">
        <f t="shared" ca="1" si="164"/>
        <v>0</v>
      </c>
      <c r="BG227" s="75">
        <f t="shared" ca="1" si="165"/>
        <v>0</v>
      </c>
      <c r="BH227" s="55">
        <f t="shared" ca="1" si="166"/>
        <v>0</v>
      </c>
      <c r="BI227" s="56">
        <f t="shared" ca="1" si="167"/>
        <v>0</v>
      </c>
      <c r="BJ227" s="55">
        <f t="shared" ca="1" si="186"/>
        <v>5000</v>
      </c>
      <c r="BK227" s="76">
        <f t="shared" ca="1" si="178"/>
        <v>0</v>
      </c>
      <c r="BL227" s="55">
        <f ca="1">BJ227-MAX(BJ227:$BJ$258)</f>
        <v>0</v>
      </c>
      <c r="BM227" s="56">
        <f ca="1">(BJ227-MAX(BJ227:$BJ$258))/MAX(BJ227:$BJ$258)</f>
        <v>0</v>
      </c>
      <c r="BN227" s="17"/>
      <c r="BO227" s="55">
        <f t="shared" ca="1" si="179"/>
        <v>0.91801202912316082</v>
      </c>
      <c r="BQ227" s="58">
        <f t="shared" ca="1" si="180"/>
        <v>0</v>
      </c>
      <c r="BR227" s="58">
        <f t="shared" ca="1" si="181"/>
        <v>0</v>
      </c>
      <c r="BS227" s="58">
        <f t="shared" ca="1" si="187"/>
        <v>0</v>
      </c>
      <c r="BT227" s="58">
        <f t="shared" ca="1" si="168"/>
        <v>108</v>
      </c>
      <c r="BV227" s="56">
        <f t="shared" ca="1" si="182"/>
        <v>0</v>
      </c>
      <c r="BW227" s="76">
        <f t="shared" ca="1" si="183"/>
        <v>0</v>
      </c>
      <c r="BX227" s="55">
        <f t="shared" ca="1" si="188"/>
        <v>0</v>
      </c>
      <c r="BY227" s="56">
        <f t="shared" ca="1" si="184"/>
        <v>0</v>
      </c>
      <c r="BZ227" s="55">
        <f t="shared" ca="1" si="189"/>
        <v>5000</v>
      </c>
      <c r="CA227" s="76">
        <f t="shared" ca="1" si="143"/>
        <v>0</v>
      </c>
      <c r="CB227" s="58">
        <f ca="1">BZ227-MAX($BZ227:BZ$258)</f>
        <v>0</v>
      </c>
      <c r="CC227" s="58">
        <f ca="1">(BZ227-MAX($BZ227:BZ$258))/MAX($BZ227:BZ$258)</f>
        <v>0</v>
      </c>
    </row>
    <row r="228" spans="1:81" s="58" customFormat="1" x14ac:dyDescent="0.25">
      <c r="A228" s="54">
        <v>44286</v>
      </c>
      <c r="B228" s="55">
        <v>12.85</v>
      </c>
      <c r="C228" s="55">
        <v>12.891999999999999</v>
      </c>
      <c r="D228" s="55">
        <v>12.724</v>
      </c>
      <c r="E228" s="55">
        <v>12.724</v>
      </c>
      <c r="F228" s="56">
        <f t="shared" si="144"/>
        <v>-1.3184426865208598E-2</v>
      </c>
      <c r="G228" s="57"/>
      <c r="H228" s="56"/>
      <c r="I228" s="17"/>
      <c r="J228" s="55">
        <f ca="1">AVERAGE(E228:OFFSET(E228,$J$3-1,0))</f>
        <v>12.682800000000002</v>
      </c>
      <c r="K228" s="55">
        <f ca="1">AVERAGE(E228:OFFSET(E228,$K$3-1,0))</f>
        <v>12.447666666666668</v>
      </c>
      <c r="M228" s="58">
        <f t="shared" ca="1" si="145"/>
        <v>0</v>
      </c>
      <c r="N228" s="58">
        <f t="shared" ca="1" si="146"/>
        <v>0</v>
      </c>
      <c r="O228" s="58">
        <f t="shared" ca="1" si="147"/>
        <v>0</v>
      </c>
      <c r="P228" s="58">
        <f t="shared" ca="1" si="148"/>
        <v>107</v>
      </c>
      <c r="Q228" s="61"/>
      <c r="R228" s="56">
        <f t="shared" ca="1" si="149"/>
        <v>0</v>
      </c>
      <c r="S228" s="55">
        <f t="shared" ca="1" si="150"/>
        <v>0</v>
      </c>
      <c r="T228" s="55">
        <f t="shared" ca="1" si="151"/>
        <v>0</v>
      </c>
      <c r="U228" s="56">
        <f t="shared" ca="1" si="152"/>
        <v>0</v>
      </c>
      <c r="V228" s="55">
        <f t="shared" ca="1" si="169"/>
        <v>5000</v>
      </c>
      <c r="W228" s="55">
        <f t="shared" ca="1" si="153"/>
        <v>0</v>
      </c>
      <c r="X228" s="55">
        <f ca="1">V228-MAX(V228:$V$258)</f>
        <v>0</v>
      </c>
      <c r="Y228" s="56">
        <f ca="1">(V228-MAX(V228:$V$258))/MAX(V228:$V$258)</f>
        <v>0</v>
      </c>
      <c r="Z228" s="56"/>
      <c r="AA228" s="17"/>
      <c r="AB228" s="55">
        <f ca="1">E228*(2/($AB$3+1))+IF(AB229=0,AVERAGE(E229:OFFSET(E229,$AB$3-1,0))*(1-(2/($AB$3+1))),AB229*(1-(2/($AB$3+1))))</f>
        <v>12.710485541935272</v>
      </c>
      <c r="AC228" s="59">
        <f ca="1">E228*(2/($AC$3+1))+IF(AC229=0,AVERAGE(E229:OFFSET(E229,$AC$3-1,0))*(1-(2/($AC$3+1))),AC229*(1-(2/($AC$3+1))))</f>
        <v>12.371598839750702</v>
      </c>
      <c r="AE228" s="58">
        <f t="shared" ca="1" si="170"/>
        <v>0</v>
      </c>
      <c r="AF228" s="58">
        <f t="shared" ca="1" si="154"/>
        <v>0</v>
      </c>
      <c r="AG228" s="58">
        <f t="shared" ca="1" si="155"/>
        <v>0</v>
      </c>
      <c r="AH228" s="58">
        <f t="shared" ca="1" si="156"/>
        <v>107</v>
      </c>
      <c r="AJ228" s="56">
        <f t="shared" ca="1" si="157"/>
        <v>0</v>
      </c>
      <c r="AK228" s="55">
        <f t="shared" ca="1" si="158"/>
        <v>0</v>
      </c>
      <c r="AL228" s="55">
        <f t="shared" ca="1" si="159"/>
        <v>0</v>
      </c>
      <c r="AM228" s="56">
        <f t="shared" ca="1" si="160"/>
        <v>0</v>
      </c>
      <c r="AN228" s="55">
        <f t="shared" ca="1" si="161"/>
        <v>5000</v>
      </c>
      <c r="AO228" s="55">
        <f t="shared" ca="1" si="162"/>
        <v>0</v>
      </c>
      <c r="AP228" s="55">
        <f ca="1">AN228-MAX(AN228:$AN$258)</f>
        <v>0</v>
      </c>
      <c r="AQ228" s="56">
        <f ca="1">(AN228-MAX(AN228:$AN$258))/MAX(AN228:$AN$258)</f>
        <v>0</v>
      </c>
      <c r="AS228" s="55">
        <f t="shared" si="171"/>
        <v>-0.16999999999999993</v>
      </c>
      <c r="AT228" s="55">
        <f t="shared" si="172"/>
        <v>0</v>
      </c>
      <c r="AU228" s="55">
        <f t="shared" si="173"/>
        <v>0.16999999999999993</v>
      </c>
      <c r="AV228" s="55">
        <f ca="1">IF(AV229=0,AVERAGE(AT228:OFFSET(AT228,$AY$3-1,0)),(AV229*($AY$3-1)+AT228)/$AY$3)</f>
        <v>8.946081417520306E-2</v>
      </c>
      <c r="AW228" s="55">
        <f ca="1">IF(AW229=0,AVERAGE(AU228:OFFSET(AU228,$AY$3-1,0)),(AW229*($AY$3-1)+AU228)/$AY$3)</f>
        <v>6.6569794610105149E-2</v>
      </c>
      <c r="AX228" s="55">
        <f t="shared" ca="1" si="174"/>
        <v>1.3438649570600163</v>
      </c>
      <c r="AY228" s="55">
        <f t="shared" ca="1" si="175"/>
        <v>57.335425960106015</v>
      </c>
      <c r="BA228" s="58">
        <f t="shared" ca="1" si="176"/>
        <v>0</v>
      </c>
      <c r="BB228" s="58">
        <f t="shared" ca="1" si="177"/>
        <v>0</v>
      </c>
      <c r="BC228" s="58">
        <f t="shared" ca="1" si="185"/>
        <v>0</v>
      </c>
      <c r="BD228" s="58">
        <f t="shared" ca="1" si="163"/>
        <v>107</v>
      </c>
      <c r="BF228" s="56">
        <f t="shared" ca="1" si="164"/>
        <v>0</v>
      </c>
      <c r="BG228" s="75">
        <f t="shared" ca="1" si="165"/>
        <v>0</v>
      </c>
      <c r="BH228" s="55">
        <f t="shared" ca="1" si="166"/>
        <v>0</v>
      </c>
      <c r="BI228" s="56">
        <f t="shared" ca="1" si="167"/>
        <v>0</v>
      </c>
      <c r="BJ228" s="55">
        <f t="shared" ca="1" si="186"/>
        <v>5000</v>
      </c>
      <c r="BK228" s="76">
        <f t="shared" ca="1" si="178"/>
        <v>0</v>
      </c>
      <c r="BL228" s="55">
        <f ca="1">BJ228-MAX(BJ228:$BJ$258)</f>
        <v>0</v>
      </c>
      <c r="BM228" s="56">
        <f ca="1">(BJ228-MAX(BJ228:$BJ$258))/MAX(BJ228:$BJ$258)</f>
        <v>0</v>
      </c>
      <c r="BN228" s="17"/>
      <c r="BO228" s="55">
        <f t="shared" ca="1" si="179"/>
        <v>0.87204693198033034</v>
      </c>
      <c r="BQ228" s="58">
        <f t="shared" ca="1" si="180"/>
        <v>0</v>
      </c>
      <c r="BR228" s="58">
        <f t="shared" ca="1" si="181"/>
        <v>0</v>
      </c>
      <c r="BS228" s="58">
        <f t="shared" ca="1" si="187"/>
        <v>0</v>
      </c>
      <c r="BT228" s="58">
        <f t="shared" ca="1" si="168"/>
        <v>107</v>
      </c>
      <c r="BV228" s="56">
        <f t="shared" ca="1" si="182"/>
        <v>0</v>
      </c>
      <c r="BW228" s="76">
        <f t="shared" ca="1" si="183"/>
        <v>0</v>
      </c>
      <c r="BX228" s="55">
        <f t="shared" ca="1" si="188"/>
        <v>0</v>
      </c>
      <c r="BY228" s="56">
        <f t="shared" ca="1" si="184"/>
        <v>0</v>
      </c>
      <c r="BZ228" s="55">
        <f t="shared" ca="1" si="189"/>
        <v>5000</v>
      </c>
      <c r="CA228" s="76">
        <f t="shared" ca="1" si="143"/>
        <v>0</v>
      </c>
      <c r="CB228" s="58">
        <f ca="1">BZ228-MAX($BZ228:BZ$258)</f>
        <v>0</v>
      </c>
      <c r="CC228" s="58">
        <f ca="1">(BZ228-MAX($BZ228:BZ$258))/MAX($BZ228:BZ$258)</f>
        <v>0</v>
      </c>
    </row>
    <row r="229" spans="1:81" s="58" customFormat="1" x14ac:dyDescent="0.25">
      <c r="A229" s="54">
        <v>44285</v>
      </c>
      <c r="B229" s="55">
        <v>12.702</v>
      </c>
      <c r="C229" s="55">
        <v>12.898</v>
      </c>
      <c r="D229" s="55">
        <v>12.702</v>
      </c>
      <c r="E229" s="55">
        <v>12.894</v>
      </c>
      <c r="F229" s="56">
        <f t="shared" si="144"/>
        <v>2.7410358565737036E-2</v>
      </c>
      <c r="G229" s="57"/>
      <c r="H229" s="56"/>
      <c r="I229" s="17"/>
      <c r="J229" s="55">
        <f ca="1">AVERAGE(E229:OFFSET(E229,$J$3-1,0))</f>
        <v>12.668800000000001</v>
      </c>
      <c r="K229" s="55">
        <f ca="1">AVERAGE(E229:OFFSET(E229,$K$3-1,0))</f>
        <v>12.415333333333336</v>
      </c>
      <c r="M229" s="58">
        <f t="shared" ca="1" si="145"/>
        <v>0</v>
      </c>
      <c r="N229" s="58">
        <f t="shared" ca="1" si="146"/>
        <v>0</v>
      </c>
      <c r="O229" s="58">
        <f t="shared" ca="1" si="147"/>
        <v>0</v>
      </c>
      <c r="P229" s="58">
        <f t="shared" ca="1" si="148"/>
        <v>106</v>
      </c>
      <c r="R229" s="56">
        <f t="shared" ca="1" si="149"/>
        <v>0</v>
      </c>
      <c r="S229" s="55">
        <f t="shared" ca="1" si="150"/>
        <v>0</v>
      </c>
      <c r="T229" s="55">
        <f t="shared" ca="1" si="151"/>
        <v>0</v>
      </c>
      <c r="U229" s="56">
        <f t="shared" ca="1" si="152"/>
        <v>0</v>
      </c>
      <c r="V229" s="55">
        <f t="shared" ca="1" si="169"/>
        <v>5000</v>
      </c>
      <c r="W229" s="55">
        <f t="shared" ca="1" si="153"/>
        <v>0</v>
      </c>
      <c r="X229" s="55">
        <f ca="1">V229-MAX(V229:$V$258)</f>
        <v>0</v>
      </c>
      <c r="Y229" s="56">
        <f ca="1">(V229-MAX(V229:$V$258))/MAX(V229:$V$258)</f>
        <v>0</v>
      </c>
      <c r="Z229" s="56"/>
      <c r="AA229" s="17"/>
      <c r="AB229" s="55">
        <f ca="1">E229*(2/($AB$3+1))+IF(AB230=0,AVERAGE(E230:OFFSET(E230,$AB$3-1,0))*(1-(2/($AB$3+1))),AB230*(1-(2/($AB$3+1))))</f>
        <v>12.703728312902907</v>
      </c>
      <c r="AC229" s="59">
        <f ca="1">E229*(2/($AC$3+1))+IF(AC230=0,AVERAGE(E230:OFFSET(E230,$AC$3-1,0))*(1-(2/($AC$3+1))),AC230*(1-(2/($AC$3+1))))</f>
        <v>12.347295311457644</v>
      </c>
      <c r="AE229" s="58">
        <f t="shared" ca="1" si="170"/>
        <v>0</v>
      </c>
      <c r="AF229" s="58">
        <f t="shared" ca="1" si="154"/>
        <v>0</v>
      </c>
      <c r="AG229" s="58">
        <f t="shared" ca="1" si="155"/>
        <v>0</v>
      </c>
      <c r="AH229" s="58">
        <f t="shared" ca="1" si="156"/>
        <v>106</v>
      </c>
      <c r="AJ229" s="56">
        <f t="shared" ca="1" si="157"/>
        <v>0</v>
      </c>
      <c r="AK229" s="55">
        <f t="shared" ca="1" si="158"/>
        <v>0</v>
      </c>
      <c r="AL229" s="55">
        <f t="shared" ca="1" si="159"/>
        <v>0</v>
      </c>
      <c r="AM229" s="56">
        <f t="shared" ca="1" si="160"/>
        <v>0</v>
      </c>
      <c r="AN229" s="55">
        <f t="shared" ca="1" si="161"/>
        <v>5000</v>
      </c>
      <c r="AO229" s="55">
        <f t="shared" ca="1" si="162"/>
        <v>0</v>
      </c>
      <c r="AP229" s="55">
        <f ca="1">AN229-MAX(AN229:$AN$258)</f>
        <v>0</v>
      </c>
      <c r="AQ229" s="56">
        <f ca="1">(AN229-MAX(AN229:$AN$258))/MAX(AN229:$AN$258)</f>
        <v>0</v>
      </c>
      <c r="AS229" s="55">
        <f t="shared" si="171"/>
        <v>0.34399999999999942</v>
      </c>
      <c r="AT229" s="55">
        <f t="shared" si="172"/>
        <v>0.34399999999999942</v>
      </c>
      <c r="AU229" s="55">
        <f t="shared" si="173"/>
        <v>0</v>
      </c>
      <c r="AV229" s="55">
        <f ca="1">IF(AV230=0,AVERAGE(AT229:OFFSET(AT229,$AY$3-1,0)),(AV230*($AY$3-1)+AT229)/$AY$3)</f>
        <v>9.6342415265603304E-2</v>
      </c>
      <c r="AW229" s="55">
        <f ca="1">IF(AW230=0,AVERAGE(AU229:OFFSET(AU229,$AY$3-1,0)),(AW230*($AY$3-1)+AU229)/$AY$3)</f>
        <v>5.8613624964728626E-2</v>
      </c>
      <c r="AX229" s="55">
        <f t="shared" ca="1" si="174"/>
        <v>1.6436863497792258</v>
      </c>
      <c r="AY229" s="55">
        <f t="shared" ca="1" si="175"/>
        <v>62.174030210372344</v>
      </c>
      <c r="BA229" s="58">
        <f t="shared" ca="1" si="176"/>
        <v>0</v>
      </c>
      <c r="BB229" s="58">
        <f t="shared" ca="1" si="177"/>
        <v>0</v>
      </c>
      <c r="BC229" s="58">
        <f t="shared" ca="1" si="185"/>
        <v>0</v>
      </c>
      <c r="BD229" s="58">
        <f t="shared" ca="1" si="163"/>
        <v>106</v>
      </c>
      <c r="BF229" s="56">
        <f t="shared" ca="1" si="164"/>
        <v>0</v>
      </c>
      <c r="BG229" s="75">
        <f t="shared" ca="1" si="165"/>
        <v>0</v>
      </c>
      <c r="BH229" s="55">
        <f t="shared" ca="1" si="166"/>
        <v>0</v>
      </c>
      <c r="BI229" s="56">
        <f t="shared" ca="1" si="167"/>
        <v>0</v>
      </c>
      <c r="BJ229" s="55">
        <f t="shared" ca="1" si="186"/>
        <v>5000</v>
      </c>
      <c r="BK229" s="76">
        <f t="shared" ca="1" si="178"/>
        <v>0</v>
      </c>
      <c r="BL229" s="55">
        <f ca="1">BJ229-MAX(BJ229:$BJ$258)</f>
        <v>0</v>
      </c>
      <c r="BM229" s="56">
        <f ca="1">(BJ229-MAX(BJ229:$BJ$258))/MAX(BJ229:$BJ$258)</f>
        <v>0</v>
      </c>
      <c r="BN229" s="17"/>
      <c r="BO229" s="55">
        <f t="shared" ca="1" si="179"/>
        <v>1.1770244821092346</v>
      </c>
      <c r="BQ229" s="58">
        <f t="shared" ca="1" si="180"/>
        <v>0</v>
      </c>
      <c r="BR229" s="58">
        <f t="shared" ca="1" si="181"/>
        <v>0</v>
      </c>
      <c r="BS229" s="58">
        <f t="shared" ca="1" si="187"/>
        <v>0</v>
      </c>
      <c r="BT229" s="58">
        <f t="shared" ca="1" si="168"/>
        <v>106</v>
      </c>
      <c r="BV229" s="56">
        <f t="shared" ca="1" si="182"/>
        <v>0</v>
      </c>
      <c r="BW229" s="76">
        <f t="shared" ca="1" si="183"/>
        <v>0</v>
      </c>
      <c r="BX229" s="55">
        <f t="shared" ca="1" si="188"/>
        <v>0</v>
      </c>
      <c r="BY229" s="56">
        <f t="shared" ca="1" si="184"/>
        <v>0</v>
      </c>
      <c r="BZ229" s="55">
        <f t="shared" ca="1" si="189"/>
        <v>5000</v>
      </c>
      <c r="CA229" s="76">
        <f t="shared" ca="1" si="143"/>
        <v>0</v>
      </c>
      <c r="CB229" s="58">
        <f ca="1">BZ229-MAX($BZ229:BZ$258)</f>
        <v>0</v>
      </c>
      <c r="CC229" s="58">
        <f ca="1">(BZ229-MAX($BZ229:BZ$258))/MAX($BZ229:BZ$258)</f>
        <v>0</v>
      </c>
    </row>
    <row r="230" spans="1:81" s="58" customFormat="1" x14ac:dyDescent="0.25">
      <c r="A230" s="54">
        <v>44284</v>
      </c>
      <c r="B230" s="55">
        <v>12.606</v>
      </c>
      <c r="C230" s="55">
        <v>12.66</v>
      </c>
      <c r="D230" s="55">
        <v>12.54</v>
      </c>
      <c r="E230" s="55">
        <v>12.55</v>
      </c>
      <c r="F230" s="56">
        <f t="shared" si="144"/>
        <v>-1.0876418663303911E-2</v>
      </c>
      <c r="G230" s="57"/>
      <c r="H230" s="56"/>
      <c r="I230" s="17"/>
      <c r="J230" s="55">
        <f ca="1">AVERAGE(E230:OFFSET(E230,$J$3-1,0))</f>
        <v>12.5944</v>
      </c>
      <c r="K230" s="55">
        <f ca="1">AVERAGE(E230:OFFSET(E230,$K$3-1,0))</f>
        <v>12.378733333333335</v>
      </c>
      <c r="M230" s="58">
        <f t="shared" ca="1" si="145"/>
        <v>0</v>
      </c>
      <c r="N230" s="58">
        <f t="shared" ca="1" si="146"/>
        <v>0</v>
      </c>
      <c r="O230" s="58">
        <f t="shared" ca="1" si="147"/>
        <v>0</v>
      </c>
      <c r="P230" s="58">
        <f t="shared" ca="1" si="148"/>
        <v>105</v>
      </c>
      <c r="R230" s="56">
        <f t="shared" ca="1" si="149"/>
        <v>0</v>
      </c>
      <c r="S230" s="55">
        <f t="shared" ca="1" si="150"/>
        <v>0</v>
      </c>
      <c r="T230" s="55">
        <f t="shared" ca="1" si="151"/>
        <v>0</v>
      </c>
      <c r="U230" s="56">
        <f t="shared" ca="1" si="152"/>
        <v>0</v>
      </c>
      <c r="V230" s="55">
        <f t="shared" ca="1" si="169"/>
        <v>5000</v>
      </c>
      <c r="W230" s="55">
        <f t="shared" ca="1" si="153"/>
        <v>0</v>
      </c>
      <c r="X230" s="55">
        <f ca="1">V230-MAX(V230:$V$258)</f>
        <v>0</v>
      </c>
      <c r="Y230" s="56">
        <f ca="1">(V230-MAX(V230:$V$258))/MAX(V230:$V$258)</f>
        <v>0</v>
      </c>
      <c r="Z230" s="56"/>
      <c r="AA230" s="17"/>
      <c r="AB230" s="55">
        <f ca="1">E230*(2/($AB$3+1))+IF(AB231=0,AVERAGE(E231:OFFSET(E231,$AB$3-1,0))*(1-(2/($AB$3+1))),AB231*(1-(2/($AB$3+1))))</f>
        <v>12.608592469354358</v>
      </c>
      <c r="AC230" s="59">
        <f ca="1">E230*(2/($AC$3+1))+IF(AC231=0,AVERAGE(E231:OFFSET(E231,$AC$3-1,0))*(1-(2/($AC$3+1))),AC231*(1-(2/($AC$3+1))))</f>
        <v>12.309591539834033</v>
      </c>
      <c r="AE230" s="58">
        <f t="shared" ca="1" si="170"/>
        <v>0</v>
      </c>
      <c r="AF230" s="58">
        <f t="shared" ca="1" si="154"/>
        <v>0</v>
      </c>
      <c r="AG230" s="58">
        <f t="shared" ca="1" si="155"/>
        <v>0</v>
      </c>
      <c r="AH230" s="58">
        <f t="shared" ca="1" si="156"/>
        <v>105</v>
      </c>
      <c r="AJ230" s="56">
        <f t="shared" ca="1" si="157"/>
        <v>0</v>
      </c>
      <c r="AK230" s="55">
        <f t="shared" ca="1" si="158"/>
        <v>0</v>
      </c>
      <c r="AL230" s="55">
        <f t="shared" ca="1" si="159"/>
        <v>0</v>
      </c>
      <c r="AM230" s="56">
        <f t="shared" ca="1" si="160"/>
        <v>0</v>
      </c>
      <c r="AN230" s="55">
        <f t="shared" ca="1" si="161"/>
        <v>5000</v>
      </c>
      <c r="AO230" s="55">
        <f t="shared" ca="1" si="162"/>
        <v>0</v>
      </c>
      <c r="AP230" s="55">
        <f ca="1">AN230-MAX(AN230:$AN$258)</f>
        <v>0</v>
      </c>
      <c r="AQ230" s="56">
        <f ca="1">(AN230-MAX(AN230:$AN$258))/MAX(AN230:$AN$258)</f>
        <v>0</v>
      </c>
      <c r="AS230" s="55">
        <f t="shared" si="171"/>
        <v>-0.1379999999999999</v>
      </c>
      <c r="AT230" s="55">
        <f t="shared" si="172"/>
        <v>0</v>
      </c>
      <c r="AU230" s="55">
        <f t="shared" si="173"/>
        <v>0.1379999999999999</v>
      </c>
      <c r="AV230" s="55">
        <f ca="1">IF(AV231=0,AVERAGE(AT230:OFFSET(AT230,$AY$3-1,0)),(AV231*($AY$3-1)+AT230)/$AY$3)</f>
        <v>7.7291831824495921E-2</v>
      </c>
      <c r="AW230" s="55">
        <f ca="1">IF(AW231=0,AVERAGE(AU230:OFFSET(AU230,$AY$3-1,0)),(AW231*($AY$3-1)+AU230)/$AY$3)</f>
        <v>6.3122365346630835E-2</v>
      </c>
      <c r="AX230" s="55">
        <f t="shared" ca="1" si="174"/>
        <v>1.2244761646692852</v>
      </c>
      <c r="AY230" s="55">
        <f t="shared" ca="1" si="175"/>
        <v>55.045596087622236</v>
      </c>
      <c r="BA230" s="58">
        <f t="shared" ca="1" si="176"/>
        <v>0</v>
      </c>
      <c r="BB230" s="58">
        <f t="shared" ca="1" si="177"/>
        <v>0</v>
      </c>
      <c r="BC230" s="58">
        <f t="shared" ca="1" si="185"/>
        <v>0</v>
      </c>
      <c r="BD230" s="58">
        <f t="shared" ca="1" si="163"/>
        <v>105</v>
      </c>
      <c r="BF230" s="56">
        <f t="shared" ca="1" si="164"/>
        <v>0</v>
      </c>
      <c r="BG230" s="75">
        <f t="shared" ca="1" si="165"/>
        <v>0</v>
      </c>
      <c r="BH230" s="55">
        <f t="shared" ca="1" si="166"/>
        <v>0</v>
      </c>
      <c r="BI230" s="56">
        <f t="shared" ca="1" si="167"/>
        <v>0</v>
      </c>
      <c r="BJ230" s="55">
        <f t="shared" ca="1" si="186"/>
        <v>5000</v>
      </c>
      <c r="BK230" s="76">
        <f t="shared" ca="1" si="178"/>
        <v>0</v>
      </c>
      <c r="BL230" s="55">
        <f ca="1">BJ230-MAX(BJ230:$BJ$258)</f>
        <v>0</v>
      </c>
      <c r="BM230" s="56">
        <f ca="1">(BJ230-MAX(BJ230:$BJ$258))/MAX(BJ230:$BJ$258)</f>
        <v>0</v>
      </c>
      <c r="BN230" s="17"/>
      <c r="BO230" s="55">
        <f t="shared" ca="1" si="179"/>
        <v>-0.20674300254452938</v>
      </c>
      <c r="BQ230" s="58">
        <f t="shared" ca="1" si="180"/>
        <v>0</v>
      </c>
      <c r="BR230" s="58">
        <f t="shared" ca="1" si="181"/>
        <v>0</v>
      </c>
      <c r="BS230" s="58">
        <f t="shared" ca="1" si="187"/>
        <v>0</v>
      </c>
      <c r="BT230" s="58">
        <f t="shared" ca="1" si="168"/>
        <v>105</v>
      </c>
      <c r="BV230" s="56">
        <f t="shared" ca="1" si="182"/>
        <v>0</v>
      </c>
      <c r="BW230" s="76">
        <f t="shared" ca="1" si="183"/>
        <v>0</v>
      </c>
      <c r="BX230" s="55">
        <f t="shared" ca="1" si="188"/>
        <v>0</v>
      </c>
      <c r="BY230" s="56">
        <f t="shared" ca="1" si="184"/>
        <v>0</v>
      </c>
      <c r="BZ230" s="55">
        <f t="shared" ca="1" si="189"/>
        <v>5000</v>
      </c>
      <c r="CA230" s="76">
        <f t="shared" ca="1" si="143"/>
        <v>0</v>
      </c>
      <c r="CB230" s="58">
        <f ca="1">BZ230-MAX($BZ230:BZ$258)</f>
        <v>0</v>
      </c>
      <c r="CC230" s="58">
        <f ca="1">(BZ230-MAX($BZ230:BZ$258))/MAX($BZ230:BZ$258)</f>
        <v>0</v>
      </c>
    </row>
    <row r="231" spans="1:81" s="58" customFormat="1" x14ac:dyDescent="0.25">
      <c r="A231" s="54">
        <v>44281</v>
      </c>
      <c r="B231" s="55">
        <v>12.692</v>
      </c>
      <c r="C231" s="55">
        <v>12.762</v>
      </c>
      <c r="D231" s="55">
        <v>12.616</v>
      </c>
      <c r="E231" s="55">
        <v>12.688000000000001</v>
      </c>
      <c r="F231" s="56">
        <f t="shared" si="144"/>
        <v>1.0351966873705987E-2</v>
      </c>
      <c r="G231" s="57"/>
      <c r="H231" s="56"/>
      <c r="I231" s="17"/>
      <c r="J231" s="55">
        <f ca="1">AVERAGE(E231:OFFSET(E231,$J$3-1,0))</f>
        <v>12.595200000000002</v>
      </c>
      <c r="K231" s="55">
        <f ca="1">AVERAGE(E231:OFFSET(E231,$K$3-1,0))</f>
        <v>12.349266666666667</v>
      </c>
      <c r="M231" s="58">
        <f t="shared" ca="1" si="145"/>
        <v>0</v>
      </c>
      <c r="N231" s="58">
        <f t="shared" ca="1" si="146"/>
        <v>0</v>
      </c>
      <c r="O231" s="58">
        <f t="shared" ca="1" si="147"/>
        <v>0</v>
      </c>
      <c r="P231" s="58">
        <f t="shared" ca="1" si="148"/>
        <v>104</v>
      </c>
      <c r="R231" s="56">
        <f t="shared" ca="1" si="149"/>
        <v>0</v>
      </c>
      <c r="S231" s="55">
        <f t="shared" ca="1" si="150"/>
        <v>0</v>
      </c>
      <c r="T231" s="55">
        <f t="shared" ca="1" si="151"/>
        <v>0</v>
      </c>
      <c r="U231" s="56">
        <f t="shared" ca="1" si="152"/>
        <v>0</v>
      </c>
      <c r="V231" s="55">
        <f t="shared" ca="1" si="169"/>
        <v>5000</v>
      </c>
      <c r="W231" s="55">
        <f t="shared" ca="1" si="153"/>
        <v>0</v>
      </c>
      <c r="X231" s="55">
        <f ca="1">V231-MAX(V231:$V$258)</f>
        <v>0</v>
      </c>
      <c r="Y231" s="56">
        <f ca="1">(V231-MAX(V231:$V$258))/MAX(V231:$V$258)</f>
        <v>0</v>
      </c>
      <c r="Z231" s="56"/>
      <c r="AA231" s="17"/>
      <c r="AB231" s="55">
        <f ca="1">E231*(2/($AB$3+1))+IF(AB232=0,AVERAGE(E232:OFFSET(E232,$AB$3-1,0))*(1-(2/($AB$3+1))),AB232*(1-(2/($AB$3+1))))</f>
        <v>12.637888704031536</v>
      </c>
      <c r="AC231" s="59">
        <f ca="1">E231*(2/($AC$3+1))+IF(AC232=0,AVERAGE(E232:OFFSET(E232,$AC$3-1,0))*(1-(2/($AC$3+1))),AC232*(1-(2/($AC$3+1))))</f>
        <v>12.293011646029482</v>
      </c>
      <c r="AE231" s="58">
        <f t="shared" ca="1" si="170"/>
        <v>0</v>
      </c>
      <c r="AF231" s="58">
        <f t="shared" ca="1" si="154"/>
        <v>0</v>
      </c>
      <c r="AG231" s="58">
        <f t="shared" ca="1" si="155"/>
        <v>0</v>
      </c>
      <c r="AH231" s="58">
        <f t="shared" ca="1" si="156"/>
        <v>104</v>
      </c>
      <c r="AJ231" s="56">
        <f t="shared" ca="1" si="157"/>
        <v>0</v>
      </c>
      <c r="AK231" s="55">
        <f t="shared" ca="1" si="158"/>
        <v>0</v>
      </c>
      <c r="AL231" s="55">
        <f t="shared" ca="1" si="159"/>
        <v>0</v>
      </c>
      <c r="AM231" s="56">
        <f t="shared" ca="1" si="160"/>
        <v>0</v>
      </c>
      <c r="AN231" s="55">
        <f t="shared" ca="1" si="161"/>
        <v>5000</v>
      </c>
      <c r="AO231" s="55">
        <f t="shared" ca="1" si="162"/>
        <v>0</v>
      </c>
      <c r="AP231" s="55">
        <f ca="1">AN231-MAX(AN231:$AN$258)</f>
        <v>0</v>
      </c>
      <c r="AQ231" s="56">
        <f ca="1">(AN231-MAX(AN231:$AN$258))/MAX(AN231:$AN$258)</f>
        <v>0</v>
      </c>
      <c r="AS231" s="55">
        <f t="shared" si="171"/>
        <v>0.13000000000000078</v>
      </c>
      <c r="AT231" s="55">
        <f t="shared" si="172"/>
        <v>0.13000000000000078</v>
      </c>
      <c r="AU231" s="55">
        <f t="shared" si="173"/>
        <v>0</v>
      </c>
      <c r="AV231" s="55">
        <f ca="1">IF(AV232=0,AVERAGE(AT231:OFFSET(AT231,$AY$3-1,0)),(AV232*($AY$3-1)+AT231)/$AY$3)</f>
        <v>8.3237357349457142E-2</v>
      </c>
      <c r="AW231" s="55">
        <f ca="1">IF(AW232=0,AVERAGE(AU231:OFFSET(AU231,$AY$3-1,0)),(AW232*($AY$3-1)+AU231)/$AY$3)</f>
        <v>5.7362547296371677E-2</v>
      </c>
      <c r="AX231" s="55">
        <f t="shared" ca="1" si="174"/>
        <v>1.4510749831139753</v>
      </c>
      <c r="AY231" s="55">
        <f t="shared" ca="1" si="175"/>
        <v>59.201574538142154</v>
      </c>
      <c r="BA231" s="58">
        <f t="shared" ca="1" si="176"/>
        <v>0</v>
      </c>
      <c r="BB231" s="58">
        <f t="shared" ca="1" si="177"/>
        <v>0</v>
      </c>
      <c r="BC231" s="58">
        <f t="shared" ca="1" si="185"/>
        <v>0</v>
      </c>
      <c r="BD231" s="58">
        <f t="shared" ca="1" si="163"/>
        <v>104</v>
      </c>
      <c r="BF231" s="56">
        <f t="shared" ca="1" si="164"/>
        <v>0</v>
      </c>
      <c r="BG231" s="75">
        <f t="shared" ca="1" si="165"/>
        <v>0</v>
      </c>
      <c r="BH231" s="55">
        <f t="shared" ca="1" si="166"/>
        <v>0</v>
      </c>
      <c r="BI231" s="56">
        <f t="shared" ca="1" si="167"/>
        <v>0</v>
      </c>
      <c r="BJ231" s="55">
        <f t="shared" ca="1" si="186"/>
        <v>5000</v>
      </c>
      <c r="BK231" s="76">
        <f t="shared" ca="1" si="178"/>
        <v>0</v>
      </c>
      <c r="BL231" s="55">
        <f ca="1">BJ231-MAX(BJ231:$BJ$258)</f>
        <v>0</v>
      </c>
      <c r="BM231" s="56">
        <f ca="1">(BJ231-MAX(BJ231:$BJ$258))/MAX(BJ231:$BJ$258)</f>
        <v>0</v>
      </c>
      <c r="BN231" s="17"/>
      <c r="BO231" s="55">
        <f t="shared" ca="1" si="179"/>
        <v>-0.32992930086409578</v>
      </c>
      <c r="BQ231" s="58">
        <f t="shared" ca="1" si="180"/>
        <v>0</v>
      </c>
      <c r="BR231" s="58">
        <f t="shared" ca="1" si="181"/>
        <v>0</v>
      </c>
      <c r="BS231" s="58">
        <f t="shared" ca="1" si="187"/>
        <v>0</v>
      </c>
      <c r="BT231" s="58">
        <f t="shared" ca="1" si="168"/>
        <v>104</v>
      </c>
      <c r="BV231" s="56">
        <f t="shared" ca="1" si="182"/>
        <v>0</v>
      </c>
      <c r="BW231" s="76">
        <f t="shared" ca="1" si="183"/>
        <v>0</v>
      </c>
      <c r="BX231" s="55">
        <f t="shared" ca="1" si="188"/>
        <v>0</v>
      </c>
      <c r="BY231" s="56">
        <f t="shared" ca="1" si="184"/>
        <v>0</v>
      </c>
      <c r="BZ231" s="55">
        <f t="shared" ca="1" si="189"/>
        <v>5000</v>
      </c>
      <c r="CA231" s="76">
        <f t="shared" ca="1" si="143"/>
        <v>0</v>
      </c>
      <c r="CB231" s="58">
        <f ca="1">BZ231-MAX($BZ231:BZ$258)</f>
        <v>0</v>
      </c>
      <c r="CC231" s="58">
        <f ca="1">(BZ231-MAX($BZ231:BZ$258))/MAX($BZ231:BZ$258)</f>
        <v>0</v>
      </c>
    </row>
    <row r="232" spans="1:81" s="58" customFormat="1" x14ac:dyDescent="0.25">
      <c r="A232" s="54">
        <v>44280</v>
      </c>
      <c r="B232" s="55">
        <v>12.542</v>
      </c>
      <c r="C232" s="55">
        <v>12.614000000000001</v>
      </c>
      <c r="D232" s="55">
        <v>12.412000000000001</v>
      </c>
      <c r="E232" s="55">
        <v>12.558</v>
      </c>
      <c r="F232" s="56">
        <f t="shared" si="144"/>
        <v>-7.5865339023233336E-3</v>
      </c>
      <c r="G232" s="57"/>
      <c r="H232" s="56"/>
      <c r="I232" s="17"/>
      <c r="J232" s="55">
        <f ca="1">AVERAGE(E232:OFFSET(E232,$J$3-1,0))</f>
        <v>12.598800000000001</v>
      </c>
      <c r="K232" s="55">
        <f ca="1">AVERAGE(E232:OFFSET(E232,$K$3-1,0))</f>
        <v>12.303066666666668</v>
      </c>
      <c r="M232" s="58">
        <f t="shared" ca="1" si="145"/>
        <v>0</v>
      </c>
      <c r="N232" s="58">
        <f t="shared" ca="1" si="146"/>
        <v>0</v>
      </c>
      <c r="O232" s="58">
        <f t="shared" ca="1" si="147"/>
        <v>0</v>
      </c>
      <c r="P232" s="58">
        <f t="shared" ca="1" si="148"/>
        <v>103</v>
      </c>
      <c r="R232" s="56">
        <f t="shared" ca="1" si="149"/>
        <v>0</v>
      </c>
      <c r="S232" s="55">
        <f t="shared" ca="1" si="150"/>
        <v>0</v>
      </c>
      <c r="T232" s="55">
        <f t="shared" ca="1" si="151"/>
        <v>0</v>
      </c>
      <c r="U232" s="56">
        <f t="shared" ca="1" si="152"/>
        <v>0</v>
      </c>
      <c r="V232" s="55">
        <f t="shared" ca="1" si="169"/>
        <v>5000</v>
      </c>
      <c r="W232" s="55">
        <f t="shared" ca="1" si="153"/>
        <v>0</v>
      </c>
      <c r="X232" s="55">
        <f ca="1">V232-MAX(V232:$V$258)</f>
        <v>0</v>
      </c>
      <c r="Y232" s="56">
        <f ca="1">(V232-MAX(V232:$V$258))/MAX(V232:$V$258)</f>
        <v>0</v>
      </c>
      <c r="Z232" s="56"/>
      <c r="AA232" s="17"/>
      <c r="AB232" s="55">
        <f ca="1">E232*(2/($AB$3+1))+IF(AB233=0,AVERAGE(E233:OFFSET(E233,$AB$3-1,0))*(1-(2/($AB$3+1))),AB233*(1-(2/($AB$3+1))))</f>
        <v>12.612833056047302</v>
      </c>
      <c r="AC232" s="59">
        <f ca="1">E232*(2/($AC$3+1))+IF(AC233=0,AVERAGE(E233:OFFSET(E233,$AC$3-1,0))*(1-(2/($AC$3+1))),AC233*(1-(2/($AC$3+1))))</f>
        <v>12.265771069893583</v>
      </c>
      <c r="AE232" s="58">
        <f t="shared" ca="1" si="170"/>
        <v>0</v>
      </c>
      <c r="AF232" s="58">
        <f t="shared" ca="1" si="154"/>
        <v>0</v>
      </c>
      <c r="AG232" s="58">
        <f t="shared" ca="1" si="155"/>
        <v>0</v>
      </c>
      <c r="AH232" s="58">
        <f t="shared" ca="1" si="156"/>
        <v>103</v>
      </c>
      <c r="AJ232" s="56">
        <f t="shared" ca="1" si="157"/>
        <v>0</v>
      </c>
      <c r="AK232" s="55">
        <f t="shared" ca="1" si="158"/>
        <v>0</v>
      </c>
      <c r="AL232" s="55">
        <f t="shared" ca="1" si="159"/>
        <v>0</v>
      </c>
      <c r="AM232" s="56">
        <f t="shared" ca="1" si="160"/>
        <v>0</v>
      </c>
      <c r="AN232" s="55">
        <f t="shared" ca="1" si="161"/>
        <v>5000</v>
      </c>
      <c r="AO232" s="55">
        <f t="shared" ca="1" si="162"/>
        <v>0</v>
      </c>
      <c r="AP232" s="55">
        <f ca="1">AN232-MAX(AN232:$AN$258)</f>
        <v>0</v>
      </c>
      <c r="AQ232" s="56">
        <f ca="1">(AN232-MAX(AN232:$AN$258))/MAX(AN232:$AN$258)</f>
        <v>0</v>
      </c>
      <c r="AS232" s="55">
        <f t="shared" si="171"/>
        <v>-9.6000000000000085E-2</v>
      </c>
      <c r="AT232" s="55">
        <f t="shared" si="172"/>
        <v>0</v>
      </c>
      <c r="AU232" s="55">
        <f t="shared" si="173"/>
        <v>9.6000000000000085E-2</v>
      </c>
      <c r="AV232" s="55">
        <f ca="1">IF(AV233=0,AVERAGE(AT232:OFFSET(AT232,$AY$3-1,0)),(AV233*($AY$3-1)+AT232)/$AY$3)</f>
        <v>7.9640230991723016E-2</v>
      </c>
      <c r="AW232" s="55">
        <f ca="1">IF(AW233=0,AVERAGE(AU232:OFFSET(AU232,$AY$3-1,0)),(AW233*($AY$3-1)+AU232)/$AY$3)</f>
        <v>6.1775050934554113E-2</v>
      </c>
      <c r="AX232" s="55">
        <f t="shared" ca="1" si="174"/>
        <v>1.2891973343105079</v>
      </c>
      <c r="AY232" s="55">
        <f t="shared" ca="1" si="175"/>
        <v>56.316566291075389</v>
      </c>
      <c r="BA232" s="58">
        <f t="shared" ca="1" si="176"/>
        <v>0</v>
      </c>
      <c r="BB232" s="58">
        <f t="shared" ca="1" si="177"/>
        <v>0</v>
      </c>
      <c r="BC232" s="58">
        <f t="shared" ca="1" si="185"/>
        <v>0</v>
      </c>
      <c r="BD232" s="58">
        <f t="shared" ca="1" si="163"/>
        <v>103</v>
      </c>
      <c r="BF232" s="56">
        <f t="shared" ca="1" si="164"/>
        <v>0</v>
      </c>
      <c r="BG232" s="75">
        <f t="shared" ca="1" si="165"/>
        <v>0</v>
      </c>
      <c r="BH232" s="55">
        <f t="shared" ca="1" si="166"/>
        <v>0</v>
      </c>
      <c r="BI232" s="56">
        <f t="shared" ca="1" si="167"/>
        <v>0</v>
      </c>
      <c r="BJ232" s="55">
        <f t="shared" ca="1" si="186"/>
        <v>5000</v>
      </c>
      <c r="BK232" s="76">
        <f t="shared" ca="1" si="178"/>
        <v>0</v>
      </c>
      <c r="BL232" s="55">
        <f ca="1">BJ232-MAX(BJ232:$BJ$258)</f>
        <v>0</v>
      </c>
      <c r="BM232" s="56">
        <f ca="1">(BJ232-MAX(BJ232:$BJ$258))/MAX(BJ232:$BJ$258)</f>
        <v>0</v>
      </c>
      <c r="BN232" s="17"/>
      <c r="BO232" s="55">
        <f t="shared" ca="1" si="179"/>
        <v>-1.5522107243650107</v>
      </c>
      <c r="BQ232" s="58">
        <f t="shared" ca="1" si="180"/>
        <v>0</v>
      </c>
      <c r="BR232" s="58">
        <f t="shared" ca="1" si="181"/>
        <v>0</v>
      </c>
      <c r="BS232" s="58">
        <f t="shared" ca="1" si="187"/>
        <v>0</v>
      </c>
      <c r="BT232" s="58">
        <f t="shared" ca="1" si="168"/>
        <v>103</v>
      </c>
      <c r="BV232" s="56">
        <f t="shared" ca="1" si="182"/>
        <v>0</v>
      </c>
      <c r="BW232" s="76">
        <f t="shared" ca="1" si="183"/>
        <v>0</v>
      </c>
      <c r="BX232" s="55">
        <f t="shared" ca="1" si="188"/>
        <v>0</v>
      </c>
      <c r="BY232" s="56">
        <f t="shared" ca="1" si="184"/>
        <v>0</v>
      </c>
      <c r="BZ232" s="55">
        <f t="shared" ca="1" si="189"/>
        <v>5000</v>
      </c>
      <c r="CA232" s="76">
        <f t="shared" ca="1" si="143"/>
        <v>0</v>
      </c>
      <c r="CB232" s="58">
        <f ca="1">BZ232-MAX($BZ232:BZ$258)</f>
        <v>0</v>
      </c>
      <c r="CC232" s="58">
        <f ca="1">(BZ232-MAX($BZ232:BZ$258))/MAX($BZ232:BZ$258)</f>
        <v>0</v>
      </c>
    </row>
    <row r="233" spans="1:81" s="58" customFormat="1" x14ac:dyDescent="0.25">
      <c r="A233" s="54">
        <v>44279</v>
      </c>
      <c r="B233" s="55">
        <v>12.308</v>
      </c>
      <c r="C233" s="55">
        <v>12.66</v>
      </c>
      <c r="D233" s="55">
        <v>12.298</v>
      </c>
      <c r="E233" s="55">
        <v>12.654</v>
      </c>
      <c r="F233" s="56">
        <f t="shared" si="144"/>
        <v>1.0541447053186381E-2</v>
      </c>
      <c r="G233" s="57"/>
      <c r="H233" s="56"/>
      <c r="I233" s="17"/>
      <c r="J233" s="55">
        <f ca="1">AVERAGE(E233:OFFSET(E233,$J$3-1,0))</f>
        <v>12.686800000000002</v>
      </c>
      <c r="K233" s="55">
        <f ca="1">AVERAGE(E233:OFFSET(E233,$K$3-1,0))</f>
        <v>12.257933333333334</v>
      </c>
      <c r="M233" s="58">
        <f t="shared" ca="1" si="145"/>
        <v>0</v>
      </c>
      <c r="N233" s="58">
        <f t="shared" ca="1" si="146"/>
        <v>0</v>
      </c>
      <c r="O233" s="58">
        <f t="shared" ca="1" si="147"/>
        <v>0</v>
      </c>
      <c r="P233" s="58">
        <f t="shared" ca="1" si="148"/>
        <v>102</v>
      </c>
      <c r="R233" s="56">
        <f t="shared" ca="1" si="149"/>
        <v>0</v>
      </c>
      <c r="S233" s="55">
        <f t="shared" ca="1" si="150"/>
        <v>0</v>
      </c>
      <c r="T233" s="55">
        <f t="shared" ca="1" si="151"/>
        <v>0</v>
      </c>
      <c r="U233" s="56">
        <f t="shared" ca="1" si="152"/>
        <v>0</v>
      </c>
      <c r="V233" s="55">
        <f t="shared" ca="1" si="169"/>
        <v>5000</v>
      </c>
      <c r="W233" s="55">
        <f t="shared" ca="1" si="153"/>
        <v>0</v>
      </c>
      <c r="X233" s="55">
        <f ca="1">V233-MAX(V233:$V$258)</f>
        <v>0</v>
      </c>
      <c r="Y233" s="56">
        <f ca="1">(V233-MAX(V233:$V$258))/MAX(V233:$V$258)</f>
        <v>0</v>
      </c>
      <c r="Z233" s="56"/>
      <c r="AA233" s="17"/>
      <c r="AB233" s="55">
        <f ca="1">E233*(2/($AB$3+1))+IF(AB234=0,AVERAGE(E234:OFFSET(E234,$AB$3-1,0))*(1-(2/($AB$3+1))),AB234*(1-(2/($AB$3+1))))</f>
        <v>12.640249584070952</v>
      </c>
      <c r="AC233" s="59">
        <f ca="1">E233*(2/($AC$3+1))+IF(AC234=0,AVERAGE(E234:OFFSET(E234,$AC$3-1,0))*(1-(2/($AC$3+1))),AC234*(1-(2/($AC$3+1))))</f>
        <v>12.245617350575898</v>
      </c>
      <c r="AE233" s="58">
        <f t="shared" ca="1" si="170"/>
        <v>0</v>
      </c>
      <c r="AF233" s="58">
        <f t="shared" ca="1" si="154"/>
        <v>0</v>
      </c>
      <c r="AG233" s="58">
        <f t="shared" ca="1" si="155"/>
        <v>0</v>
      </c>
      <c r="AH233" s="58">
        <f t="shared" ca="1" si="156"/>
        <v>102</v>
      </c>
      <c r="AJ233" s="56">
        <f t="shared" ca="1" si="157"/>
        <v>0</v>
      </c>
      <c r="AK233" s="55">
        <f t="shared" ca="1" si="158"/>
        <v>0</v>
      </c>
      <c r="AL233" s="55">
        <f t="shared" ca="1" si="159"/>
        <v>0</v>
      </c>
      <c r="AM233" s="56">
        <f t="shared" ca="1" si="160"/>
        <v>0</v>
      </c>
      <c r="AN233" s="55">
        <f t="shared" ca="1" si="161"/>
        <v>5000</v>
      </c>
      <c r="AO233" s="55">
        <f t="shared" ca="1" si="162"/>
        <v>0</v>
      </c>
      <c r="AP233" s="55">
        <f ca="1">AN233-MAX(AN233:$AN$258)</f>
        <v>0</v>
      </c>
      <c r="AQ233" s="56">
        <f ca="1">(AN233-MAX(AN233:$AN$258))/MAX(AN233:$AN$258)</f>
        <v>0</v>
      </c>
      <c r="AS233" s="55">
        <f t="shared" si="171"/>
        <v>0.13199999999999967</v>
      </c>
      <c r="AT233" s="55">
        <f t="shared" si="172"/>
        <v>0.13199999999999967</v>
      </c>
      <c r="AU233" s="55">
        <f t="shared" si="173"/>
        <v>0</v>
      </c>
      <c r="AV233" s="55">
        <f ca="1">IF(AV234=0,AVERAGE(AT233:OFFSET(AT233,$AY$3-1,0)),(AV234*($AY$3-1)+AT233)/$AY$3)</f>
        <v>8.5766402606470934E-2</v>
      </c>
      <c r="AW233" s="55">
        <f ca="1">IF(AW234=0,AVERAGE(AU233:OFFSET(AU233,$AY$3-1,0)),(AW234*($AY$3-1)+AU233)/$AY$3)</f>
        <v>5.9142362544904424E-2</v>
      </c>
      <c r="AX233" s="55">
        <f t="shared" ca="1" si="174"/>
        <v>1.4501686932332463</v>
      </c>
      <c r="AY233" s="55">
        <f t="shared" ca="1" si="175"/>
        <v>59.186483658788475</v>
      </c>
      <c r="BA233" s="58">
        <f t="shared" ca="1" si="176"/>
        <v>0</v>
      </c>
      <c r="BB233" s="58">
        <f t="shared" ca="1" si="177"/>
        <v>0</v>
      </c>
      <c r="BC233" s="58">
        <f t="shared" ca="1" si="185"/>
        <v>0</v>
      </c>
      <c r="BD233" s="58">
        <f t="shared" ca="1" si="163"/>
        <v>102</v>
      </c>
      <c r="BF233" s="56">
        <f t="shared" ca="1" si="164"/>
        <v>0</v>
      </c>
      <c r="BG233" s="75">
        <f t="shared" ca="1" si="165"/>
        <v>0</v>
      </c>
      <c r="BH233" s="55">
        <f t="shared" ca="1" si="166"/>
        <v>0</v>
      </c>
      <c r="BI233" s="56">
        <f t="shared" ca="1" si="167"/>
        <v>0</v>
      </c>
      <c r="BJ233" s="55">
        <f t="shared" ca="1" si="186"/>
        <v>5000</v>
      </c>
      <c r="BK233" s="76">
        <f t="shared" ca="1" si="178"/>
        <v>0</v>
      </c>
      <c r="BL233" s="55">
        <f ca="1">BJ233-MAX(BJ233:$BJ$258)</f>
        <v>0</v>
      </c>
      <c r="BM233" s="56">
        <f ca="1">(BJ233-MAX(BJ233:$BJ$258))/MAX(BJ233:$BJ$258)</f>
        <v>0</v>
      </c>
      <c r="BN233" s="17"/>
      <c r="BO233" s="55">
        <f t="shared" ca="1" si="179"/>
        <v>-1.8156424581005637</v>
      </c>
      <c r="BQ233" s="58">
        <f t="shared" ca="1" si="180"/>
        <v>0</v>
      </c>
      <c r="BR233" s="58">
        <f t="shared" ca="1" si="181"/>
        <v>0</v>
      </c>
      <c r="BS233" s="58">
        <f t="shared" ca="1" si="187"/>
        <v>0</v>
      </c>
      <c r="BT233" s="58">
        <f t="shared" ca="1" si="168"/>
        <v>102</v>
      </c>
      <c r="BV233" s="56">
        <f t="shared" ca="1" si="182"/>
        <v>0</v>
      </c>
      <c r="BW233" s="76">
        <f t="shared" ca="1" si="183"/>
        <v>0</v>
      </c>
      <c r="BX233" s="55">
        <f t="shared" ca="1" si="188"/>
        <v>0</v>
      </c>
      <c r="BY233" s="56">
        <f t="shared" ca="1" si="184"/>
        <v>0</v>
      </c>
      <c r="BZ233" s="55">
        <f t="shared" ca="1" si="189"/>
        <v>5000</v>
      </c>
      <c r="CA233" s="76">
        <f t="shared" ca="1" si="143"/>
        <v>0</v>
      </c>
      <c r="CB233" s="58">
        <f ca="1">BZ233-MAX($BZ233:BZ$258)</f>
        <v>0</v>
      </c>
      <c r="CC233" s="58">
        <f ca="1">(BZ233-MAX($BZ233:BZ$258))/MAX($BZ233:BZ$258)</f>
        <v>0</v>
      </c>
    </row>
    <row r="234" spans="1:81" s="58" customFormat="1" x14ac:dyDescent="0.25">
      <c r="A234" s="54">
        <v>44278</v>
      </c>
      <c r="B234" s="55">
        <v>12.476000000000001</v>
      </c>
      <c r="C234" s="55">
        <v>12.542</v>
      </c>
      <c r="D234" s="55">
        <v>12.41</v>
      </c>
      <c r="E234" s="55">
        <v>12.522</v>
      </c>
      <c r="F234" s="56">
        <f t="shared" si="144"/>
        <v>-2.5489883702405347E-3</v>
      </c>
      <c r="G234" s="57"/>
      <c r="H234" s="56"/>
      <c r="I234" s="17"/>
      <c r="J234" s="55">
        <f ca="1">AVERAGE(E234:OFFSET(E234,$J$3-1,0))</f>
        <v>12.703999999999999</v>
      </c>
      <c r="K234" s="55">
        <f ca="1">AVERAGE(E234:OFFSET(E234,$K$3-1,0))</f>
        <v>12.2112</v>
      </c>
      <c r="M234" s="58">
        <f t="shared" ca="1" si="145"/>
        <v>0</v>
      </c>
      <c r="N234" s="58">
        <f t="shared" ca="1" si="146"/>
        <v>0</v>
      </c>
      <c r="O234" s="58">
        <f t="shared" ca="1" si="147"/>
        <v>0</v>
      </c>
      <c r="P234" s="58">
        <f t="shared" ca="1" si="148"/>
        <v>101</v>
      </c>
      <c r="R234" s="56">
        <f t="shared" ca="1" si="149"/>
        <v>0</v>
      </c>
      <c r="S234" s="55">
        <f t="shared" ca="1" si="150"/>
        <v>0</v>
      </c>
      <c r="T234" s="55">
        <f t="shared" ca="1" si="151"/>
        <v>0</v>
      </c>
      <c r="U234" s="56">
        <f t="shared" ca="1" si="152"/>
        <v>0</v>
      </c>
      <c r="V234" s="55">
        <f t="shared" ca="1" si="169"/>
        <v>5000</v>
      </c>
      <c r="W234" s="55">
        <f t="shared" ca="1" si="153"/>
        <v>0</v>
      </c>
      <c r="X234" s="55">
        <f ca="1">V234-MAX(V234:$V$258)</f>
        <v>0</v>
      </c>
      <c r="Y234" s="56">
        <f ca="1">(V234-MAX(V234:$V$258))/MAX(V234:$V$258)</f>
        <v>0</v>
      </c>
      <c r="Z234" s="56"/>
      <c r="AA234" s="17"/>
      <c r="AB234" s="55">
        <f ca="1">E234*(2/($AB$3+1))+IF(AB235=0,AVERAGE(E235:OFFSET(E235,$AB$3-1,0))*(1-(2/($AB$3+1))),AB235*(1-(2/($AB$3+1))))</f>
        <v>12.633374376106426</v>
      </c>
      <c r="AC234" s="59">
        <f ca="1">E234*(2/($AC$3+1))+IF(AC235=0,AVERAGE(E235:OFFSET(E235,$AC$3-1,0))*(1-(2/($AC$3+1))),AC235*(1-(2/($AC$3+1))))</f>
        <v>12.217453029925961</v>
      </c>
      <c r="AE234" s="58">
        <f t="shared" ca="1" si="170"/>
        <v>0</v>
      </c>
      <c r="AF234" s="58">
        <f t="shared" ca="1" si="154"/>
        <v>0</v>
      </c>
      <c r="AG234" s="58">
        <f t="shared" ca="1" si="155"/>
        <v>0</v>
      </c>
      <c r="AH234" s="58">
        <f t="shared" ca="1" si="156"/>
        <v>101</v>
      </c>
      <c r="AJ234" s="56">
        <f t="shared" ca="1" si="157"/>
        <v>0</v>
      </c>
      <c r="AK234" s="55">
        <f t="shared" ca="1" si="158"/>
        <v>0</v>
      </c>
      <c r="AL234" s="55">
        <f t="shared" ca="1" si="159"/>
        <v>0</v>
      </c>
      <c r="AM234" s="56">
        <f t="shared" ca="1" si="160"/>
        <v>0</v>
      </c>
      <c r="AN234" s="55">
        <f t="shared" ca="1" si="161"/>
        <v>5000</v>
      </c>
      <c r="AO234" s="55">
        <f t="shared" ca="1" si="162"/>
        <v>0</v>
      </c>
      <c r="AP234" s="55">
        <f ca="1">AN234-MAX(AN234:$AN$258)</f>
        <v>0</v>
      </c>
      <c r="AQ234" s="56">
        <f ca="1">(AN234-MAX(AN234:$AN$258))/MAX(AN234:$AN$258)</f>
        <v>0</v>
      </c>
      <c r="AS234" s="55">
        <f t="shared" si="171"/>
        <v>-3.2000000000000028E-2</v>
      </c>
      <c r="AT234" s="55">
        <f t="shared" si="172"/>
        <v>0</v>
      </c>
      <c r="AU234" s="55">
        <f t="shared" si="173"/>
        <v>3.2000000000000028E-2</v>
      </c>
      <c r="AV234" s="55">
        <f ca="1">IF(AV235=0,AVERAGE(AT234:OFFSET(AT234,$AY$3-1,0)),(AV235*($AY$3-1)+AT234)/$AY$3)</f>
        <v>8.2209972037737958E-2</v>
      </c>
      <c r="AW234" s="55">
        <f ca="1">IF(AW235=0,AVERAGE(AU234:OFFSET(AU234,$AY$3-1,0)),(AW235*($AY$3-1)+AU234)/$AY$3)</f>
        <v>6.3691775048358615E-2</v>
      </c>
      <c r="AX234" s="55">
        <f t="shared" ca="1" si="174"/>
        <v>1.2907470701722352</v>
      </c>
      <c r="AY234" s="55">
        <f t="shared" ca="1" si="175"/>
        <v>56.34611900104656</v>
      </c>
      <c r="BA234" s="58">
        <f t="shared" ca="1" si="176"/>
        <v>0</v>
      </c>
      <c r="BB234" s="58">
        <f t="shared" ca="1" si="177"/>
        <v>0</v>
      </c>
      <c r="BC234" s="58">
        <f t="shared" ca="1" si="185"/>
        <v>0</v>
      </c>
      <c r="BD234" s="58">
        <f t="shared" ca="1" si="163"/>
        <v>101</v>
      </c>
      <c r="BF234" s="56">
        <f t="shared" ca="1" si="164"/>
        <v>0</v>
      </c>
      <c r="BG234" s="75">
        <f t="shared" ca="1" si="165"/>
        <v>0</v>
      </c>
      <c r="BH234" s="55">
        <f t="shared" ca="1" si="166"/>
        <v>0</v>
      </c>
      <c r="BI234" s="56">
        <f t="shared" ca="1" si="167"/>
        <v>0</v>
      </c>
      <c r="BJ234" s="55">
        <f t="shared" ca="1" si="186"/>
        <v>5000</v>
      </c>
      <c r="BK234" s="76">
        <f t="shared" ca="1" si="178"/>
        <v>0</v>
      </c>
      <c r="BL234" s="55">
        <f ca="1">BJ234-MAX(BJ234:$BJ$258)</f>
        <v>0</v>
      </c>
      <c r="BM234" s="56">
        <f ca="1">(BJ234-MAX(BJ234:$BJ$258))/MAX(BJ234:$BJ$258)</f>
        <v>0</v>
      </c>
      <c r="BN234" s="17"/>
      <c r="BO234" s="55">
        <f t="shared" ca="1" si="179"/>
        <v>0.40089801154585825</v>
      </c>
      <c r="BQ234" s="58">
        <f t="shared" ca="1" si="180"/>
        <v>0</v>
      </c>
      <c r="BR234" s="58">
        <f t="shared" ca="1" si="181"/>
        <v>0</v>
      </c>
      <c r="BS234" s="58">
        <f t="shared" ca="1" si="187"/>
        <v>0</v>
      </c>
      <c r="BT234" s="58">
        <f t="shared" ca="1" si="168"/>
        <v>101</v>
      </c>
      <c r="BV234" s="56">
        <f t="shared" ca="1" si="182"/>
        <v>0</v>
      </c>
      <c r="BW234" s="76">
        <f t="shared" ca="1" si="183"/>
        <v>0</v>
      </c>
      <c r="BX234" s="55">
        <f t="shared" ca="1" si="188"/>
        <v>0</v>
      </c>
      <c r="BY234" s="56">
        <f t="shared" ca="1" si="184"/>
        <v>0</v>
      </c>
      <c r="BZ234" s="55">
        <f t="shared" ca="1" si="189"/>
        <v>5000</v>
      </c>
      <c r="CA234" s="76">
        <f t="shared" ca="1" si="143"/>
        <v>0</v>
      </c>
      <c r="CB234" s="58">
        <f ca="1">BZ234-MAX($BZ234:BZ$258)</f>
        <v>0</v>
      </c>
      <c r="CC234" s="58">
        <f ca="1">(BZ234-MAX($BZ234:BZ$258))/MAX($BZ234:BZ$258)</f>
        <v>0</v>
      </c>
    </row>
    <row r="235" spans="1:81" s="58" customFormat="1" x14ac:dyDescent="0.25">
      <c r="A235" s="54">
        <v>44277</v>
      </c>
      <c r="B235" s="55">
        <v>12.54</v>
      </c>
      <c r="C235" s="55">
        <v>12.706</v>
      </c>
      <c r="D235" s="55">
        <v>12.52</v>
      </c>
      <c r="E235" s="55">
        <v>12.554</v>
      </c>
      <c r="F235" s="56">
        <f t="shared" si="144"/>
        <v>-1.1962852195812945E-2</v>
      </c>
      <c r="G235" s="57"/>
      <c r="H235" s="56"/>
      <c r="I235" s="17"/>
      <c r="J235" s="55">
        <f ca="1">AVERAGE(E235:OFFSET(E235,$J$3-1,0))</f>
        <v>12.726800000000001</v>
      </c>
      <c r="K235" s="55">
        <f ca="1">AVERAGE(E235:OFFSET(E235,$K$3-1,0))</f>
        <v>12.165933333333333</v>
      </c>
      <c r="M235" s="58">
        <f t="shared" ca="1" si="145"/>
        <v>0</v>
      </c>
      <c r="N235" s="58">
        <f t="shared" ca="1" si="146"/>
        <v>0</v>
      </c>
      <c r="O235" s="58">
        <f t="shared" ca="1" si="147"/>
        <v>0</v>
      </c>
      <c r="P235" s="58">
        <f t="shared" ca="1" si="148"/>
        <v>100</v>
      </c>
      <c r="R235" s="56">
        <f t="shared" ca="1" si="149"/>
        <v>0</v>
      </c>
      <c r="S235" s="55">
        <f t="shared" ca="1" si="150"/>
        <v>0</v>
      </c>
      <c r="T235" s="55">
        <f t="shared" ca="1" si="151"/>
        <v>0</v>
      </c>
      <c r="U235" s="56">
        <f t="shared" ca="1" si="152"/>
        <v>0</v>
      </c>
      <c r="V235" s="55">
        <f t="shared" ca="1" si="169"/>
        <v>5000</v>
      </c>
      <c r="W235" s="55">
        <f t="shared" ca="1" si="153"/>
        <v>0</v>
      </c>
      <c r="X235" s="55">
        <f ca="1">V235-MAX(V235:$V$258)</f>
        <v>0</v>
      </c>
      <c r="Y235" s="56">
        <f ca="1">(V235-MAX(V235:$V$258))/MAX(V235:$V$258)</f>
        <v>0</v>
      </c>
      <c r="Z235" s="56"/>
      <c r="AA235" s="17"/>
      <c r="AB235" s="55">
        <f ca="1">E235*(2/($AB$3+1))+IF(AB236=0,AVERAGE(E236:OFFSET(E236,$AB$3-1,0))*(1-(2/($AB$3+1))),AB236*(1-(2/($AB$3+1))))</f>
        <v>12.689061564159637</v>
      </c>
      <c r="AC235" s="59">
        <f ca="1">E235*(2/($AC$3+1))+IF(AC236=0,AVERAGE(E236:OFFSET(E236,$AC$3-1,0))*(1-(2/($AC$3+1))),AC236*(1-(2/($AC$3+1))))</f>
        <v>12.19644979061051</v>
      </c>
      <c r="AE235" s="58">
        <f t="shared" ca="1" si="170"/>
        <v>0</v>
      </c>
      <c r="AF235" s="58">
        <f t="shared" ca="1" si="154"/>
        <v>0</v>
      </c>
      <c r="AG235" s="58">
        <f t="shared" ca="1" si="155"/>
        <v>0</v>
      </c>
      <c r="AH235" s="58">
        <f t="shared" ca="1" si="156"/>
        <v>100</v>
      </c>
      <c r="AJ235" s="56">
        <f t="shared" ca="1" si="157"/>
        <v>0</v>
      </c>
      <c r="AK235" s="55">
        <f t="shared" ca="1" si="158"/>
        <v>0</v>
      </c>
      <c r="AL235" s="55">
        <f t="shared" ca="1" si="159"/>
        <v>0</v>
      </c>
      <c r="AM235" s="56">
        <f t="shared" ca="1" si="160"/>
        <v>0</v>
      </c>
      <c r="AN235" s="55">
        <f t="shared" ca="1" si="161"/>
        <v>5000</v>
      </c>
      <c r="AO235" s="55">
        <f t="shared" ca="1" si="162"/>
        <v>0</v>
      </c>
      <c r="AP235" s="55">
        <f ca="1">AN235-MAX(AN235:$AN$258)</f>
        <v>0</v>
      </c>
      <c r="AQ235" s="56">
        <f ca="1">(AN235-MAX(AN235:$AN$258))/MAX(AN235:$AN$258)</f>
        <v>0</v>
      </c>
      <c r="AS235" s="55">
        <f t="shared" si="171"/>
        <v>-0.15199999999999925</v>
      </c>
      <c r="AT235" s="55">
        <f t="shared" si="172"/>
        <v>0</v>
      </c>
      <c r="AU235" s="55">
        <f t="shared" si="173"/>
        <v>0.15199999999999925</v>
      </c>
      <c r="AV235" s="55">
        <f ca="1">IF(AV236=0,AVERAGE(AT235:OFFSET(AT235,$AY$3-1,0)),(AV236*($AY$3-1)+AT235)/$AY$3)</f>
        <v>8.8533816040640881E-2</v>
      </c>
      <c r="AW235" s="55">
        <f ca="1">IF(AW236=0,AVERAGE(AU235:OFFSET(AU235,$AY$3-1,0)),(AW236*($AY$3-1)+AU235)/$AY$3)</f>
        <v>6.6129603898232345E-2</v>
      </c>
      <c r="AX235" s="55">
        <f t="shared" ca="1" si="174"/>
        <v>1.3387924745003259</v>
      </c>
      <c r="AY235" s="55">
        <f t="shared" ca="1" si="175"/>
        <v>57.242893035490624</v>
      </c>
      <c r="BA235" s="58">
        <f t="shared" ca="1" si="176"/>
        <v>0</v>
      </c>
      <c r="BB235" s="58">
        <f t="shared" ca="1" si="177"/>
        <v>0</v>
      </c>
      <c r="BC235" s="58">
        <f t="shared" ca="1" si="185"/>
        <v>0</v>
      </c>
      <c r="BD235" s="58">
        <f t="shared" ca="1" si="163"/>
        <v>100</v>
      </c>
      <c r="BF235" s="56">
        <f t="shared" ca="1" si="164"/>
        <v>0</v>
      </c>
      <c r="BG235" s="75">
        <f t="shared" ca="1" si="165"/>
        <v>0</v>
      </c>
      <c r="BH235" s="55">
        <f t="shared" ca="1" si="166"/>
        <v>0</v>
      </c>
      <c r="BI235" s="56">
        <f t="shared" ca="1" si="167"/>
        <v>0</v>
      </c>
      <c r="BJ235" s="55">
        <f t="shared" ca="1" si="186"/>
        <v>5000</v>
      </c>
      <c r="BK235" s="76">
        <f t="shared" ca="1" si="178"/>
        <v>0</v>
      </c>
      <c r="BL235" s="55">
        <f ca="1">BJ235-MAX(BJ235:$BJ$258)</f>
        <v>0</v>
      </c>
      <c r="BM235" s="56">
        <f ca="1">(BJ235-MAX(BJ235:$BJ$258))/MAX(BJ235:$BJ$258)</f>
        <v>0</v>
      </c>
      <c r="BN235" s="17"/>
      <c r="BO235" s="55">
        <f t="shared" ca="1" si="179"/>
        <v>1.6847561963388991</v>
      </c>
      <c r="BQ235" s="58">
        <f t="shared" ca="1" si="180"/>
        <v>0</v>
      </c>
      <c r="BR235" s="58">
        <f t="shared" ca="1" si="181"/>
        <v>0</v>
      </c>
      <c r="BS235" s="58">
        <f t="shared" ca="1" si="187"/>
        <v>0</v>
      </c>
      <c r="BT235" s="58">
        <f t="shared" ca="1" si="168"/>
        <v>100</v>
      </c>
      <c r="BV235" s="56">
        <f t="shared" ca="1" si="182"/>
        <v>0</v>
      </c>
      <c r="BW235" s="76">
        <f t="shared" ca="1" si="183"/>
        <v>0</v>
      </c>
      <c r="BX235" s="55">
        <f t="shared" ca="1" si="188"/>
        <v>0</v>
      </c>
      <c r="BY235" s="56">
        <f t="shared" ca="1" si="184"/>
        <v>0</v>
      </c>
      <c r="BZ235" s="55">
        <f t="shared" ca="1" si="189"/>
        <v>5000</v>
      </c>
      <c r="CA235" s="76">
        <f t="shared" ca="1" si="143"/>
        <v>0</v>
      </c>
      <c r="CB235" s="58">
        <f ca="1">BZ235-MAX($BZ235:BZ$258)</f>
        <v>0</v>
      </c>
      <c r="CC235" s="58">
        <f ca="1">(BZ235-MAX($BZ235:BZ$258))/MAX($BZ235:BZ$258)</f>
        <v>0</v>
      </c>
    </row>
    <row r="236" spans="1:81" s="58" customFormat="1" x14ac:dyDescent="0.25">
      <c r="A236" s="54">
        <v>44274</v>
      </c>
      <c r="B236" s="55">
        <v>12.853999999999999</v>
      </c>
      <c r="C236" s="55">
        <v>12.882</v>
      </c>
      <c r="D236" s="55">
        <v>12.6</v>
      </c>
      <c r="E236" s="55">
        <v>12.706</v>
      </c>
      <c r="F236" s="56">
        <f t="shared" si="144"/>
        <v>-2.2464994614556089E-2</v>
      </c>
      <c r="G236" s="57"/>
      <c r="H236" s="56"/>
      <c r="I236" s="17"/>
      <c r="J236" s="55">
        <f ca="1">AVERAGE(E236:OFFSET(E236,$J$3-1,0))</f>
        <v>12.738800000000001</v>
      </c>
      <c r="K236" s="55">
        <f ca="1">AVERAGE(E236:OFFSET(E236,$K$3-1,0))</f>
        <v>12.119866666666669</v>
      </c>
      <c r="M236" s="58">
        <f t="shared" ca="1" si="145"/>
        <v>0</v>
      </c>
      <c r="N236" s="58">
        <f t="shared" ca="1" si="146"/>
        <v>0</v>
      </c>
      <c r="O236" s="58">
        <f t="shared" ca="1" si="147"/>
        <v>0</v>
      </c>
      <c r="P236" s="58">
        <f t="shared" ca="1" si="148"/>
        <v>99</v>
      </c>
      <c r="R236" s="56">
        <f t="shared" ca="1" si="149"/>
        <v>0</v>
      </c>
      <c r="S236" s="55">
        <f t="shared" ca="1" si="150"/>
        <v>0</v>
      </c>
      <c r="T236" s="55">
        <f t="shared" ca="1" si="151"/>
        <v>0</v>
      </c>
      <c r="U236" s="56">
        <f t="shared" ca="1" si="152"/>
        <v>0</v>
      </c>
      <c r="V236" s="55">
        <f t="shared" ca="1" si="169"/>
        <v>5000</v>
      </c>
      <c r="W236" s="55">
        <f t="shared" ca="1" si="153"/>
        <v>0</v>
      </c>
      <c r="X236" s="55">
        <f ca="1">V236-MAX(V236:$V$258)</f>
        <v>0</v>
      </c>
      <c r="Y236" s="56">
        <f ca="1">(V236-MAX(V236:$V$258))/MAX(V236:$V$258)</f>
        <v>0</v>
      </c>
      <c r="Z236" s="56"/>
      <c r="AA236" s="17"/>
      <c r="AB236" s="55">
        <f ca="1">E236*(2/($AB$3+1))+IF(AB237=0,AVERAGE(E237:OFFSET(E237,$AB$3-1,0))*(1-(2/($AB$3+1))),AB237*(1-(2/($AB$3+1))))</f>
        <v>12.756592346239453</v>
      </c>
      <c r="AC236" s="59">
        <f ca="1">E236*(2/($AC$3+1))+IF(AC237=0,AVERAGE(E237:OFFSET(E237,$AC$3-1,0))*(1-(2/($AC$3+1))),AC237*(1-(2/($AC$3+1))))</f>
        <v>12.1717911554802</v>
      </c>
      <c r="AE236" s="58">
        <f t="shared" ca="1" si="170"/>
        <v>0</v>
      </c>
      <c r="AF236" s="58">
        <f t="shared" ca="1" si="154"/>
        <v>0</v>
      </c>
      <c r="AG236" s="58">
        <f t="shared" ca="1" si="155"/>
        <v>0</v>
      </c>
      <c r="AH236" s="58">
        <f t="shared" ca="1" si="156"/>
        <v>99</v>
      </c>
      <c r="AJ236" s="56">
        <f t="shared" ca="1" si="157"/>
        <v>0</v>
      </c>
      <c r="AK236" s="55">
        <f t="shared" ca="1" si="158"/>
        <v>0</v>
      </c>
      <c r="AL236" s="55">
        <f t="shared" ca="1" si="159"/>
        <v>0</v>
      </c>
      <c r="AM236" s="56">
        <f t="shared" ca="1" si="160"/>
        <v>0</v>
      </c>
      <c r="AN236" s="55">
        <f t="shared" ca="1" si="161"/>
        <v>5000</v>
      </c>
      <c r="AO236" s="55">
        <f t="shared" ca="1" si="162"/>
        <v>0</v>
      </c>
      <c r="AP236" s="55">
        <f ca="1">AN236-MAX(AN236:$AN$258)</f>
        <v>0</v>
      </c>
      <c r="AQ236" s="56">
        <f ca="1">(AN236-MAX(AN236:$AN$258))/MAX(AN236:$AN$258)</f>
        <v>0</v>
      </c>
      <c r="AS236" s="55">
        <f t="shared" si="171"/>
        <v>-0.29199999999999982</v>
      </c>
      <c r="AT236" s="55">
        <f t="shared" si="172"/>
        <v>0</v>
      </c>
      <c r="AU236" s="55">
        <f t="shared" si="173"/>
        <v>0.29199999999999982</v>
      </c>
      <c r="AV236" s="55">
        <f ca="1">IF(AV237=0,AVERAGE(AT236:OFFSET(AT236,$AY$3-1,0)),(AV237*($AY$3-1)+AT236)/$AY$3)</f>
        <v>9.5344109582228637E-2</v>
      </c>
      <c r="AW236" s="55">
        <f ca="1">IF(AW237=0,AVERAGE(AU236:OFFSET(AU236,$AY$3-1,0)),(AW237*($AY$3-1)+AU236)/$AY$3)</f>
        <v>5.9524188813481045E-2</v>
      </c>
      <c r="AX236" s="55">
        <f t="shared" ca="1" si="174"/>
        <v>1.6017708343911961</v>
      </c>
      <c r="AY236" s="55">
        <f t="shared" ca="1" si="175"/>
        <v>61.564639483938414</v>
      </c>
      <c r="BA236" s="58">
        <f t="shared" ca="1" si="176"/>
        <v>0</v>
      </c>
      <c r="BB236" s="58">
        <f t="shared" ca="1" si="177"/>
        <v>0</v>
      </c>
      <c r="BC236" s="58">
        <f t="shared" ca="1" si="185"/>
        <v>0</v>
      </c>
      <c r="BD236" s="58">
        <f t="shared" ca="1" si="163"/>
        <v>99</v>
      </c>
      <c r="BF236" s="56">
        <f t="shared" ca="1" si="164"/>
        <v>0</v>
      </c>
      <c r="BG236" s="75">
        <f t="shared" ca="1" si="165"/>
        <v>0</v>
      </c>
      <c r="BH236" s="55">
        <f t="shared" ca="1" si="166"/>
        <v>0</v>
      </c>
      <c r="BI236" s="56">
        <f t="shared" ca="1" si="167"/>
        <v>0</v>
      </c>
      <c r="BJ236" s="55">
        <f t="shared" ca="1" si="186"/>
        <v>5000</v>
      </c>
      <c r="BK236" s="76">
        <f t="shared" ca="1" si="178"/>
        <v>0</v>
      </c>
      <c r="BL236" s="55">
        <f ca="1">BJ236-MAX(BJ236:$BJ$258)</f>
        <v>0</v>
      </c>
      <c r="BM236" s="56">
        <f ca="1">(BJ236-MAX(BJ236:$BJ$258))/MAX(BJ236:$BJ$258)</f>
        <v>0</v>
      </c>
      <c r="BN236" s="17"/>
      <c r="BO236" s="55">
        <f t="shared" ca="1" si="179"/>
        <v>2.4512175455571716</v>
      </c>
      <c r="BQ236" s="58">
        <f t="shared" ca="1" si="180"/>
        <v>0</v>
      </c>
      <c r="BR236" s="58">
        <f t="shared" ca="1" si="181"/>
        <v>0</v>
      </c>
      <c r="BS236" s="58">
        <f t="shared" ca="1" si="187"/>
        <v>0</v>
      </c>
      <c r="BT236" s="58">
        <f t="shared" ca="1" si="168"/>
        <v>99</v>
      </c>
      <c r="BV236" s="56">
        <f t="shared" ca="1" si="182"/>
        <v>0</v>
      </c>
      <c r="BW236" s="76">
        <f t="shared" ca="1" si="183"/>
        <v>0</v>
      </c>
      <c r="BX236" s="55">
        <f t="shared" ca="1" si="188"/>
        <v>0</v>
      </c>
      <c r="BY236" s="56">
        <f t="shared" ca="1" si="184"/>
        <v>0</v>
      </c>
      <c r="BZ236" s="55">
        <f t="shared" ca="1" si="189"/>
        <v>5000</v>
      </c>
      <c r="CA236" s="76">
        <f t="shared" ca="1" si="143"/>
        <v>0</v>
      </c>
      <c r="CB236" s="58">
        <f ca="1">BZ236-MAX($BZ236:BZ$258)</f>
        <v>0</v>
      </c>
      <c r="CC236" s="58">
        <f ca="1">(BZ236-MAX($BZ236:BZ$258))/MAX($BZ236:BZ$258)</f>
        <v>0</v>
      </c>
    </row>
    <row r="237" spans="1:81" s="58" customFormat="1" x14ac:dyDescent="0.25">
      <c r="A237" s="54">
        <v>44273</v>
      </c>
      <c r="B237" s="55">
        <v>12.92</v>
      </c>
      <c r="C237" s="55">
        <v>13.06</v>
      </c>
      <c r="D237" s="55">
        <v>12.84</v>
      </c>
      <c r="E237" s="55">
        <v>12.997999999999999</v>
      </c>
      <c r="F237" s="56">
        <f t="shared" si="144"/>
        <v>2.025117739403437E-2</v>
      </c>
      <c r="G237" s="57"/>
      <c r="H237" s="56"/>
      <c r="I237" s="17"/>
      <c r="J237" s="55">
        <f ca="1">AVERAGE(E237:OFFSET(E237,$J$3-1,0))</f>
        <v>12.7464</v>
      </c>
      <c r="K237" s="55">
        <f ca="1">AVERAGE(E237:OFFSET(E237,$K$3-1,0))</f>
        <v>12.065866666666668</v>
      </c>
      <c r="M237" s="58">
        <f t="shared" ca="1" si="145"/>
        <v>0</v>
      </c>
      <c r="N237" s="58">
        <f t="shared" ca="1" si="146"/>
        <v>0</v>
      </c>
      <c r="O237" s="58">
        <f t="shared" ca="1" si="147"/>
        <v>0</v>
      </c>
      <c r="P237" s="58">
        <f t="shared" ca="1" si="148"/>
        <v>98</v>
      </c>
      <c r="R237" s="56">
        <f t="shared" ca="1" si="149"/>
        <v>0</v>
      </c>
      <c r="S237" s="55">
        <f t="shared" ca="1" si="150"/>
        <v>0</v>
      </c>
      <c r="T237" s="55">
        <f t="shared" ca="1" si="151"/>
        <v>0</v>
      </c>
      <c r="U237" s="56">
        <f t="shared" ca="1" si="152"/>
        <v>0</v>
      </c>
      <c r="V237" s="55">
        <f t="shared" ca="1" si="169"/>
        <v>5000</v>
      </c>
      <c r="W237" s="55">
        <f t="shared" ca="1" si="153"/>
        <v>0</v>
      </c>
      <c r="X237" s="55">
        <f ca="1">V237-MAX(V237:$V$258)</f>
        <v>0</v>
      </c>
      <c r="Y237" s="56">
        <f ca="1">(V237-MAX(V237:$V$258))/MAX(V237:$V$258)</f>
        <v>0</v>
      </c>
      <c r="Z237" s="56"/>
      <c r="AA237" s="17"/>
      <c r="AB237" s="55">
        <f ca="1">E237*(2/($AB$3+1))+IF(AB238=0,AVERAGE(E238:OFFSET(E238,$AB$3-1,0))*(1-(2/($AB$3+1))),AB238*(1-(2/($AB$3+1))))</f>
        <v>12.781888519359178</v>
      </c>
      <c r="AC237" s="59">
        <f ca="1">E237*(2/($AC$3+1))+IF(AC238=0,AVERAGE(E238:OFFSET(E238,$AC$3-1,0))*(1-(2/($AC$3+1))),AC238*(1-(2/($AC$3+1))))</f>
        <v>12.134949166202972</v>
      </c>
      <c r="AE237" s="58">
        <f t="shared" ca="1" si="170"/>
        <v>0</v>
      </c>
      <c r="AF237" s="58">
        <f t="shared" ca="1" si="154"/>
        <v>0</v>
      </c>
      <c r="AG237" s="58">
        <f t="shared" ca="1" si="155"/>
        <v>0</v>
      </c>
      <c r="AH237" s="58">
        <f t="shared" ca="1" si="156"/>
        <v>98</v>
      </c>
      <c r="AJ237" s="56">
        <f t="shared" ca="1" si="157"/>
        <v>0</v>
      </c>
      <c r="AK237" s="55">
        <f t="shared" ca="1" si="158"/>
        <v>0</v>
      </c>
      <c r="AL237" s="55">
        <f t="shared" ca="1" si="159"/>
        <v>0</v>
      </c>
      <c r="AM237" s="56">
        <f t="shared" ca="1" si="160"/>
        <v>0</v>
      </c>
      <c r="AN237" s="55">
        <f t="shared" ca="1" si="161"/>
        <v>5000</v>
      </c>
      <c r="AO237" s="55">
        <f t="shared" ca="1" si="162"/>
        <v>0</v>
      </c>
      <c r="AP237" s="55">
        <f ca="1">AN237-MAX(AN237:$AN$258)</f>
        <v>0</v>
      </c>
      <c r="AQ237" s="56">
        <f ca="1">(AN237-MAX(AN237:$AN$258))/MAX(AN237:$AN$258)</f>
        <v>0</v>
      </c>
      <c r="AS237" s="55">
        <f t="shared" si="171"/>
        <v>0.25799999999999912</v>
      </c>
      <c r="AT237" s="55">
        <f t="shared" si="172"/>
        <v>0.25799999999999912</v>
      </c>
      <c r="AU237" s="55">
        <f t="shared" si="173"/>
        <v>0</v>
      </c>
      <c r="AV237" s="55">
        <f ca="1">IF(AV238=0,AVERAGE(AT237:OFFSET(AT237,$AY$3-1,0)),(AV238*($AY$3-1)+AT237)/$AY$3)</f>
        <v>0.10267827185778469</v>
      </c>
      <c r="AW237" s="55">
        <f ca="1">IF(AW238=0,AVERAGE(AU237:OFFSET(AU237,$AY$3-1,0)),(AW238*($AY$3-1)+AU237)/$AY$3)</f>
        <v>4.1641434106825755E-2</v>
      </c>
      <c r="AX237" s="55">
        <f t="shared" ca="1" si="174"/>
        <v>2.4657717501846061</v>
      </c>
      <c r="AY237" s="55">
        <f t="shared" ca="1" si="175"/>
        <v>71.146397625673572</v>
      </c>
      <c r="BA237" s="58">
        <f t="shared" ca="1" si="176"/>
        <v>0</v>
      </c>
      <c r="BB237" s="58">
        <f t="shared" ca="1" si="177"/>
        <v>0</v>
      </c>
      <c r="BC237" s="58">
        <f t="shared" ca="1" si="185"/>
        <v>0</v>
      </c>
      <c r="BD237" s="58">
        <f t="shared" ca="1" si="163"/>
        <v>98</v>
      </c>
      <c r="BF237" s="56">
        <f t="shared" ca="1" si="164"/>
        <v>0</v>
      </c>
      <c r="BG237" s="75">
        <f t="shared" ca="1" si="165"/>
        <v>0</v>
      </c>
      <c r="BH237" s="55">
        <f t="shared" ca="1" si="166"/>
        <v>0</v>
      </c>
      <c r="BI237" s="56">
        <f t="shared" ca="1" si="167"/>
        <v>0</v>
      </c>
      <c r="BJ237" s="55">
        <f t="shared" ca="1" si="186"/>
        <v>5000</v>
      </c>
      <c r="BK237" s="76">
        <f t="shared" ca="1" si="178"/>
        <v>0</v>
      </c>
      <c r="BL237" s="55">
        <f ca="1">BJ237-MAX(BJ237:$BJ$258)</f>
        <v>0</v>
      </c>
      <c r="BM237" s="56">
        <f ca="1">(BJ237-MAX(BJ237:$BJ$258))/MAX(BJ237:$BJ$258)</f>
        <v>0</v>
      </c>
      <c r="BN237" s="17"/>
      <c r="BO237" s="55">
        <f t="shared" ca="1" si="179"/>
        <v>7.3150594451783402</v>
      </c>
      <c r="BQ237" s="58">
        <f t="shared" ca="1" si="180"/>
        <v>0</v>
      </c>
      <c r="BR237" s="58">
        <f t="shared" ca="1" si="181"/>
        <v>0</v>
      </c>
      <c r="BS237" s="58">
        <f t="shared" ca="1" si="187"/>
        <v>0</v>
      </c>
      <c r="BT237" s="58">
        <f t="shared" ca="1" si="168"/>
        <v>98</v>
      </c>
      <c r="BV237" s="56">
        <f t="shared" ca="1" si="182"/>
        <v>0</v>
      </c>
      <c r="BW237" s="76">
        <f t="shared" ca="1" si="183"/>
        <v>0</v>
      </c>
      <c r="BX237" s="55">
        <f t="shared" ca="1" si="188"/>
        <v>0</v>
      </c>
      <c r="BY237" s="56">
        <f t="shared" ca="1" si="184"/>
        <v>0</v>
      </c>
      <c r="BZ237" s="55">
        <f t="shared" ca="1" si="189"/>
        <v>5000</v>
      </c>
      <c r="CA237" s="76">
        <f t="shared" ca="1" si="143"/>
        <v>0</v>
      </c>
      <c r="CB237" s="58">
        <f ca="1">BZ237-MAX($BZ237:BZ$258)</f>
        <v>0</v>
      </c>
      <c r="CC237" s="58">
        <f ca="1">(BZ237-MAX($BZ237:BZ$258))/MAX($BZ237:BZ$258)</f>
        <v>0</v>
      </c>
    </row>
    <row r="238" spans="1:81" s="58" customFormat="1" x14ac:dyDescent="0.25">
      <c r="A238" s="54">
        <v>44272</v>
      </c>
      <c r="B238" s="55">
        <v>12.667999999999999</v>
      </c>
      <c r="C238" s="55">
        <v>12.824</v>
      </c>
      <c r="D238" s="55">
        <v>12.657999999999999</v>
      </c>
      <c r="E238" s="55">
        <v>12.74</v>
      </c>
      <c r="F238" s="56">
        <f t="shared" si="144"/>
        <v>8.2304526748973039E-3</v>
      </c>
      <c r="G238" s="57"/>
      <c r="H238" s="56"/>
      <c r="I238" s="17"/>
      <c r="J238" s="55">
        <f ca="1">AVERAGE(E238:OFFSET(E238,$J$3-1,0))</f>
        <v>12.661999999999999</v>
      </c>
      <c r="K238" s="55">
        <f ca="1">AVERAGE(E238:OFFSET(E238,$K$3-1,0))</f>
        <v>11.998333333333335</v>
      </c>
      <c r="M238" s="58">
        <f t="shared" ca="1" si="145"/>
        <v>0</v>
      </c>
      <c r="N238" s="58">
        <f t="shared" ca="1" si="146"/>
        <v>0</v>
      </c>
      <c r="O238" s="58">
        <f t="shared" ca="1" si="147"/>
        <v>0</v>
      </c>
      <c r="P238" s="58">
        <f t="shared" ca="1" si="148"/>
        <v>97</v>
      </c>
      <c r="R238" s="56">
        <f t="shared" ca="1" si="149"/>
        <v>0</v>
      </c>
      <c r="S238" s="55">
        <f t="shared" ca="1" si="150"/>
        <v>0</v>
      </c>
      <c r="T238" s="55">
        <f t="shared" ca="1" si="151"/>
        <v>0</v>
      </c>
      <c r="U238" s="56">
        <f t="shared" ca="1" si="152"/>
        <v>0</v>
      </c>
      <c r="V238" s="55">
        <f t="shared" ca="1" si="169"/>
        <v>5000</v>
      </c>
      <c r="W238" s="55">
        <f t="shared" ca="1" si="153"/>
        <v>0</v>
      </c>
      <c r="X238" s="55">
        <f ca="1">V238-MAX(V238:$V$258)</f>
        <v>0</v>
      </c>
      <c r="Y238" s="56">
        <f ca="1">(V238-MAX(V238:$V$258))/MAX(V238:$V$258)</f>
        <v>0</v>
      </c>
      <c r="Z238" s="56"/>
      <c r="AA238" s="17"/>
      <c r="AB238" s="55">
        <f ca="1">E238*(2/($AB$3+1))+IF(AB239=0,AVERAGE(E239:OFFSET(E239,$AB$3-1,0))*(1-(2/($AB$3+1))),AB239*(1-(2/($AB$3+1))))</f>
        <v>12.673832779038767</v>
      </c>
      <c r="AC238" s="59">
        <f ca="1">E238*(2/($AC$3+1))+IF(AC239=0,AVERAGE(E239:OFFSET(E239,$AC$3-1,0))*(1-(2/($AC$3+1))),AC239*(1-(2/($AC$3+1))))</f>
        <v>12.075428419044556</v>
      </c>
      <c r="AE238" s="58">
        <f t="shared" ca="1" si="170"/>
        <v>0</v>
      </c>
      <c r="AF238" s="58">
        <f t="shared" ca="1" si="154"/>
        <v>0</v>
      </c>
      <c r="AG238" s="58">
        <f t="shared" ca="1" si="155"/>
        <v>0</v>
      </c>
      <c r="AH238" s="58">
        <f t="shared" ca="1" si="156"/>
        <v>97</v>
      </c>
      <c r="AJ238" s="56">
        <f t="shared" ca="1" si="157"/>
        <v>0</v>
      </c>
      <c r="AK238" s="55">
        <f t="shared" ca="1" si="158"/>
        <v>0</v>
      </c>
      <c r="AL238" s="55">
        <f t="shared" ca="1" si="159"/>
        <v>0</v>
      </c>
      <c r="AM238" s="56">
        <f t="shared" ca="1" si="160"/>
        <v>0</v>
      </c>
      <c r="AN238" s="55">
        <f t="shared" ca="1" si="161"/>
        <v>5000</v>
      </c>
      <c r="AO238" s="55">
        <f t="shared" ca="1" si="162"/>
        <v>0</v>
      </c>
      <c r="AP238" s="55">
        <f ca="1">AN238-MAX(AN238:$AN$258)</f>
        <v>0</v>
      </c>
      <c r="AQ238" s="56">
        <f ca="1">(AN238-MAX(AN238:$AN$258))/MAX(AN238:$AN$258)</f>
        <v>0</v>
      </c>
      <c r="AS238" s="55">
        <f t="shared" si="171"/>
        <v>0.10400000000000098</v>
      </c>
      <c r="AT238" s="55">
        <f t="shared" si="172"/>
        <v>0.10400000000000098</v>
      </c>
      <c r="AU238" s="55">
        <f t="shared" si="173"/>
        <v>0</v>
      </c>
      <c r="AV238" s="55">
        <f ca="1">IF(AV239=0,AVERAGE(AT238:OFFSET(AT238,$AY$3-1,0)),(AV239*($AY$3-1)+AT238)/$AY$3)</f>
        <v>9.0730446616075891E-2</v>
      </c>
      <c r="AW238" s="55">
        <f ca="1">IF(AW239=0,AVERAGE(AU238:OFFSET(AU238,$AY$3-1,0)),(AW239*($AY$3-1)+AU238)/$AY$3)</f>
        <v>4.4844621345812352E-2</v>
      </c>
      <c r="AX238" s="55">
        <f t="shared" ca="1" si="174"/>
        <v>2.0232180335836065</v>
      </c>
      <c r="AY238" s="55">
        <f t="shared" ca="1" si="175"/>
        <v>66.922663569367558</v>
      </c>
      <c r="BA238" s="58">
        <f t="shared" ca="1" si="176"/>
        <v>0</v>
      </c>
      <c r="BB238" s="58">
        <f t="shared" ca="1" si="177"/>
        <v>0</v>
      </c>
      <c r="BC238" s="58">
        <f t="shared" ca="1" si="185"/>
        <v>0</v>
      </c>
      <c r="BD238" s="58">
        <f t="shared" ca="1" si="163"/>
        <v>97</v>
      </c>
      <c r="BF238" s="56">
        <f t="shared" ca="1" si="164"/>
        <v>0</v>
      </c>
      <c r="BG238" s="75">
        <f t="shared" ca="1" si="165"/>
        <v>0</v>
      </c>
      <c r="BH238" s="55">
        <f t="shared" ca="1" si="166"/>
        <v>0</v>
      </c>
      <c r="BI238" s="56">
        <f t="shared" ca="1" si="167"/>
        <v>0</v>
      </c>
      <c r="BJ238" s="55">
        <f t="shared" ca="1" si="186"/>
        <v>5000</v>
      </c>
      <c r="BK238" s="76">
        <f t="shared" ca="1" si="178"/>
        <v>0</v>
      </c>
      <c r="BL238" s="55">
        <f ca="1">BJ238-MAX(BJ238:$BJ$258)</f>
        <v>0</v>
      </c>
      <c r="BM238" s="56">
        <f ca="1">(BJ238-MAX(BJ238:$BJ$258))/MAX(BJ238:$BJ$258)</f>
        <v>0</v>
      </c>
      <c r="BN238" s="17"/>
      <c r="BO238" s="55">
        <f t="shared" ca="1" si="179"/>
        <v>5.6384742951907096</v>
      </c>
      <c r="BQ238" s="58">
        <f t="shared" ca="1" si="180"/>
        <v>0</v>
      </c>
      <c r="BR238" s="58">
        <f t="shared" ca="1" si="181"/>
        <v>0</v>
      </c>
      <c r="BS238" s="58">
        <f t="shared" ca="1" si="187"/>
        <v>0</v>
      </c>
      <c r="BT238" s="58">
        <f t="shared" ca="1" si="168"/>
        <v>97</v>
      </c>
      <c r="BV238" s="56">
        <f t="shared" ca="1" si="182"/>
        <v>0</v>
      </c>
      <c r="BW238" s="76">
        <f t="shared" ca="1" si="183"/>
        <v>0</v>
      </c>
      <c r="BX238" s="55">
        <f t="shared" ca="1" si="188"/>
        <v>0</v>
      </c>
      <c r="BY238" s="56">
        <f t="shared" ca="1" si="184"/>
        <v>0</v>
      </c>
      <c r="BZ238" s="55">
        <f t="shared" ca="1" si="189"/>
        <v>5000</v>
      </c>
      <c r="CA238" s="76">
        <f t="shared" ca="1" si="143"/>
        <v>0</v>
      </c>
      <c r="CB238" s="58">
        <f ca="1">BZ238-MAX($BZ238:BZ$258)</f>
        <v>0</v>
      </c>
      <c r="CC238" s="58">
        <f ca="1">(BZ238-MAX($BZ238:BZ$258))/MAX($BZ238:BZ$258)</f>
        <v>0</v>
      </c>
    </row>
    <row r="239" spans="1:81" s="58" customFormat="1" x14ac:dyDescent="0.25">
      <c r="A239" s="54">
        <v>44271</v>
      </c>
      <c r="B239" s="55">
        <v>12.688000000000001</v>
      </c>
      <c r="C239" s="55">
        <v>12.8</v>
      </c>
      <c r="D239" s="55">
        <v>12.566000000000001</v>
      </c>
      <c r="E239" s="55">
        <v>12.635999999999999</v>
      </c>
      <c r="F239" s="56">
        <f t="shared" si="144"/>
        <v>1.7440938639605719E-3</v>
      </c>
      <c r="G239" s="57"/>
      <c r="H239" s="56"/>
      <c r="I239" s="17"/>
      <c r="J239" s="55">
        <f ca="1">AVERAGE(E239:OFFSET(E239,$J$3-1,0))</f>
        <v>12.66</v>
      </c>
      <c r="K239" s="55">
        <f ca="1">AVERAGE(E239:OFFSET(E239,$K$3-1,0))</f>
        <v>11.929533333333335</v>
      </c>
      <c r="M239" s="58">
        <f t="shared" ca="1" si="145"/>
        <v>0</v>
      </c>
      <c r="N239" s="58">
        <f t="shared" ca="1" si="146"/>
        <v>0</v>
      </c>
      <c r="O239" s="58">
        <f t="shared" ca="1" si="147"/>
        <v>0</v>
      </c>
      <c r="P239" s="58">
        <f t="shared" ca="1" si="148"/>
        <v>96</v>
      </c>
      <c r="R239" s="56">
        <f t="shared" ca="1" si="149"/>
        <v>0</v>
      </c>
      <c r="S239" s="55">
        <f t="shared" ca="1" si="150"/>
        <v>0</v>
      </c>
      <c r="T239" s="55">
        <f t="shared" ca="1" si="151"/>
        <v>0</v>
      </c>
      <c r="U239" s="56">
        <f t="shared" ca="1" si="152"/>
        <v>0</v>
      </c>
      <c r="V239" s="55">
        <f t="shared" ca="1" si="169"/>
        <v>5000</v>
      </c>
      <c r="W239" s="55">
        <f t="shared" ca="1" si="153"/>
        <v>0</v>
      </c>
      <c r="X239" s="55">
        <f ca="1">V239-MAX(V239:$V$258)</f>
        <v>0</v>
      </c>
      <c r="Y239" s="56">
        <f ca="1">(V239-MAX(V239:$V$258))/MAX(V239:$V$258)</f>
        <v>0</v>
      </c>
      <c r="Z239" s="56"/>
      <c r="AA239" s="17"/>
      <c r="AB239" s="55">
        <f ca="1">E239*(2/($AB$3+1))+IF(AB240=0,AVERAGE(E240:OFFSET(E240,$AB$3-1,0))*(1-(2/($AB$3+1))),AB240*(1-(2/($AB$3+1))))</f>
        <v>12.640749168558148</v>
      </c>
      <c r="AC239" s="59">
        <f ca="1">E239*(2/($AC$3+1))+IF(AC240=0,AVERAGE(E240:OFFSET(E240,$AC$3-1,0))*(1-(2/($AC$3+1))),AC240*(1-(2/($AC$3+1))))</f>
        <v>12.029595896220041</v>
      </c>
      <c r="AE239" s="58">
        <f t="shared" ca="1" si="170"/>
        <v>0</v>
      </c>
      <c r="AF239" s="58">
        <f t="shared" ca="1" si="154"/>
        <v>0</v>
      </c>
      <c r="AG239" s="58">
        <f t="shared" ca="1" si="155"/>
        <v>0</v>
      </c>
      <c r="AH239" s="58">
        <f t="shared" ca="1" si="156"/>
        <v>96</v>
      </c>
      <c r="AJ239" s="56">
        <f t="shared" ca="1" si="157"/>
        <v>0</v>
      </c>
      <c r="AK239" s="55">
        <f t="shared" ca="1" si="158"/>
        <v>0</v>
      </c>
      <c r="AL239" s="55">
        <f t="shared" ca="1" si="159"/>
        <v>0</v>
      </c>
      <c r="AM239" s="56">
        <f t="shared" ca="1" si="160"/>
        <v>0</v>
      </c>
      <c r="AN239" s="55">
        <f t="shared" ca="1" si="161"/>
        <v>5000</v>
      </c>
      <c r="AO239" s="55">
        <f t="shared" ca="1" si="162"/>
        <v>0</v>
      </c>
      <c r="AP239" s="55">
        <f ca="1">AN239-MAX(AN239:$AN$258)</f>
        <v>0</v>
      </c>
      <c r="AQ239" s="56">
        <f ca="1">(AN239-MAX(AN239:$AN$258))/MAX(AN239:$AN$258)</f>
        <v>0</v>
      </c>
      <c r="AS239" s="55">
        <f t="shared" si="171"/>
        <v>2.1999999999998465E-2</v>
      </c>
      <c r="AT239" s="55">
        <f t="shared" si="172"/>
        <v>2.1999999999998465E-2</v>
      </c>
      <c r="AU239" s="55">
        <f t="shared" si="173"/>
        <v>0</v>
      </c>
      <c r="AV239" s="55">
        <f ca="1">IF(AV240=0,AVERAGE(AT239:OFFSET(AT239,$AY$3-1,0)),(AV240*($AY$3-1)+AT239)/$AY$3)</f>
        <v>8.9709711740389345E-2</v>
      </c>
      <c r="AW239" s="55">
        <f ca="1">IF(AW240=0,AVERAGE(AU239:OFFSET(AU239,$AY$3-1,0)),(AW240*($AY$3-1)+AU239)/$AY$3)</f>
        <v>4.829420760318253E-2</v>
      </c>
      <c r="AX239" s="55">
        <f t="shared" ca="1" si="174"/>
        <v>1.8575666978016134</v>
      </c>
      <c r="AY239" s="55">
        <f t="shared" ca="1" si="175"/>
        <v>65.005191277973623</v>
      </c>
      <c r="BA239" s="58">
        <f t="shared" ca="1" si="176"/>
        <v>0</v>
      </c>
      <c r="BB239" s="58">
        <f t="shared" ca="1" si="177"/>
        <v>0</v>
      </c>
      <c r="BC239" s="58">
        <f t="shared" ca="1" si="185"/>
        <v>0</v>
      </c>
      <c r="BD239" s="58">
        <f t="shared" ca="1" si="163"/>
        <v>96</v>
      </c>
      <c r="BF239" s="56">
        <f t="shared" ca="1" si="164"/>
        <v>0</v>
      </c>
      <c r="BG239" s="75">
        <f t="shared" ca="1" si="165"/>
        <v>0</v>
      </c>
      <c r="BH239" s="55">
        <f t="shared" ca="1" si="166"/>
        <v>0</v>
      </c>
      <c r="BI239" s="56">
        <f t="shared" ca="1" si="167"/>
        <v>0</v>
      </c>
      <c r="BJ239" s="55">
        <f t="shared" ca="1" si="186"/>
        <v>5000</v>
      </c>
      <c r="BK239" s="76">
        <f t="shared" ca="1" si="178"/>
        <v>0</v>
      </c>
      <c r="BL239" s="55">
        <f ca="1">BJ239-MAX(BJ239:$BJ$258)</f>
        <v>0</v>
      </c>
      <c r="BM239" s="56">
        <f ca="1">(BJ239-MAX(BJ239:$BJ$258))/MAX(BJ239:$BJ$258)</f>
        <v>0</v>
      </c>
      <c r="BN239" s="17"/>
      <c r="BO239" s="55">
        <f t="shared" ca="1" si="179"/>
        <v>5.8114218723831712</v>
      </c>
      <c r="BQ239" s="58">
        <f t="shared" ca="1" si="180"/>
        <v>0</v>
      </c>
      <c r="BR239" s="58">
        <f t="shared" ca="1" si="181"/>
        <v>0</v>
      </c>
      <c r="BS239" s="58">
        <f t="shared" ca="1" si="187"/>
        <v>0</v>
      </c>
      <c r="BT239" s="58">
        <f t="shared" ca="1" si="168"/>
        <v>96</v>
      </c>
      <c r="BV239" s="56">
        <f t="shared" ca="1" si="182"/>
        <v>0</v>
      </c>
      <c r="BW239" s="76">
        <f t="shared" ca="1" si="183"/>
        <v>0</v>
      </c>
      <c r="BX239" s="55">
        <f t="shared" ca="1" si="188"/>
        <v>0</v>
      </c>
      <c r="BY239" s="56">
        <f t="shared" ca="1" si="184"/>
        <v>0</v>
      </c>
      <c r="BZ239" s="55">
        <f t="shared" ca="1" si="189"/>
        <v>5000</v>
      </c>
      <c r="CA239" s="76">
        <f t="shared" ca="1" si="143"/>
        <v>0</v>
      </c>
      <c r="CB239" s="58">
        <f ca="1">BZ239-MAX($BZ239:BZ$258)</f>
        <v>0</v>
      </c>
      <c r="CC239" s="58">
        <f ca="1">(BZ239-MAX($BZ239:BZ$258))/MAX($BZ239:BZ$258)</f>
        <v>0</v>
      </c>
    </row>
    <row r="240" spans="1:81" s="58" customFormat="1" x14ac:dyDescent="0.25">
      <c r="A240" s="54">
        <v>44270</v>
      </c>
      <c r="B240" s="55">
        <v>12.798</v>
      </c>
      <c r="C240" s="55">
        <v>12.818</v>
      </c>
      <c r="D240" s="55">
        <v>12.53</v>
      </c>
      <c r="E240" s="55">
        <v>12.614000000000001</v>
      </c>
      <c r="F240" s="56">
        <f t="shared" si="144"/>
        <v>-1.0200878844946581E-2</v>
      </c>
      <c r="G240" s="57"/>
      <c r="H240" s="56"/>
      <c r="I240" s="17"/>
      <c r="J240" s="55">
        <f ca="1">AVERAGE(E240:OFFSET(E240,$J$3-1,0))</f>
        <v>12.684000000000001</v>
      </c>
      <c r="K240" s="55">
        <f ca="1">AVERAGE(E240:OFFSET(E240,$K$3-1,0))</f>
        <v>11.862400000000003</v>
      </c>
      <c r="M240" s="58">
        <f t="shared" ca="1" si="145"/>
        <v>0</v>
      </c>
      <c r="N240" s="58">
        <f t="shared" ca="1" si="146"/>
        <v>0</v>
      </c>
      <c r="O240" s="58">
        <f t="shared" ca="1" si="147"/>
        <v>0</v>
      </c>
      <c r="P240" s="58">
        <f ca="1">IF(M240=1,0,P241+1)</f>
        <v>95</v>
      </c>
      <c r="R240" s="56">
        <f t="shared" ca="1" si="149"/>
        <v>0</v>
      </c>
      <c r="S240" s="55">
        <f t="shared" ca="1" si="150"/>
        <v>0</v>
      </c>
      <c r="T240" s="55">
        <f t="shared" ca="1" si="151"/>
        <v>0</v>
      </c>
      <c r="U240" s="56">
        <f t="shared" ca="1" si="152"/>
        <v>0</v>
      </c>
      <c r="V240" s="55">
        <f t="shared" ca="1" si="169"/>
        <v>5000</v>
      </c>
      <c r="W240" s="55">
        <f t="shared" ca="1" si="153"/>
        <v>0</v>
      </c>
      <c r="X240" s="55">
        <f ca="1">V240-MAX(V240:$V$258)</f>
        <v>0</v>
      </c>
      <c r="Y240" s="56">
        <f ca="1">(V240-MAX(V240:$V$258))/MAX(V240:$V$258)</f>
        <v>0</v>
      </c>
      <c r="Z240" s="56"/>
      <c r="AA240" s="17"/>
      <c r="AB240" s="55">
        <f ca="1">E240*(2/($AB$3+1))+IF(AB241=0,AVERAGE(E241:OFFSET(E241,$AB$3-1,0))*(1-(2/($AB$3+1))),AB241*(1-(2/($AB$3+1))))</f>
        <v>12.643123752837221</v>
      </c>
      <c r="AC240" s="59">
        <f ca="1">E240*(2/($AC$3+1))+IF(AC241=0,AVERAGE(E241:OFFSET(E241,$AC$3-1,0))*(1-(2/($AC$3+1))),AC241*(1-(2/($AC$3+1))))</f>
        <v>11.98777492354556</v>
      </c>
      <c r="AE240" s="58">
        <f t="shared" ca="1" si="170"/>
        <v>0</v>
      </c>
      <c r="AF240" s="58">
        <f t="shared" ca="1" si="154"/>
        <v>0</v>
      </c>
      <c r="AG240" s="58">
        <f t="shared" ca="1" si="155"/>
        <v>0</v>
      </c>
      <c r="AH240" s="58">
        <f t="shared" ca="1" si="156"/>
        <v>95</v>
      </c>
      <c r="AJ240" s="56">
        <f t="shared" ca="1" si="157"/>
        <v>0</v>
      </c>
      <c r="AK240" s="55">
        <f t="shared" ca="1" si="158"/>
        <v>0</v>
      </c>
      <c r="AL240" s="55">
        <f t="shared" ca="1" si="159"/>
        <v>0</v>
      </c>
      <c r="AM240" s="56">
        <f t="shared" ca="1" si="160"/>
        <v>0</v>
      </c>
      <c r="AN240" s="55">
        <f t="shared" ca="1" si="161"/>
        <v>5000</v>
      </c>
      <c r="AO240" s="55">
        <f t="shared" ca="1" si="162"/>
        <v>0</v>
      </c>
      <c r="AP240" s="55">
        <f ca="1">AN240-MAX(AN240:$AN$258)</f>
        <v>0</v>
      </c>
      <c r="AQ240" s="56">
        <f ca="1">(AN240-MAX(AN240:$AN$258))/MAX(AN240:$AN$258)</f>
        <v>0</v>
      </c>
      <c r="AS240" s="55">
        <f t="shared" si="171"/>
        <v>-0.12999999999999901</v>
      </c>
      <c r="AT240" s="55">
        <f t="shared" si="172"/>
        <v>0</v>
      </c>
      <c r="AU240" s="55">
        <f t="shared" si="173"/>
        <v>0.12999999999999901</v>
      </c>
      <c r="AV240" s="55">
        <f ca="1">IF(AV241=0,AVERAGE(AT240:OFFSET(AT240,$AY$3-1,0)),(AV241*($AY$3-1)+AT240)/$AY$3)</f>
        <v>9.4918151105034806E-2</v>
      </c>
      <c r="AW240" s="55">
        <f ca="1">IF(AW241=0,AVERAGE(AU240:OFFSET(AU240,$AY$3-1,0)),(AW241*($AY$3-1)+AU240)/$AY$3)</f>
        <v>5.2009146649581187E-2</v>
      </c>
      <c r="AX240" s="55">
        <f t="shared" ca="1" si="174"/>
        <v>1.8250280425587246</v>
      </c>
      <c r="AY240" s="55">
        <f t="shared" ca="1" si="175"/>
        <v>64.602121291006171</v>
      </c>
      <c r="BA240" s="58">
        <f t="shared" ca="1" si="176"/>
        <v>0</v>
      </c>
      <c r="BB240" s="58">
        <f t="shared" ca="1" si="177"/>
        <v>0</v>
      </c>
      <c r="BC240" s="58">
        <f t="shared" ca="1" si="185"/>
        <v>0</v>
      </c>
      <c r="BD240" s="58">
        <f t="shared" ca="1" si="163"/>
        <v>95</v>
      </c>
      <c r="BF240" s="56">
        <f t="shared" ca="1" si="164"/>
        <v>0</v>
      </c>
      <c r="BG240" s="75">
        <f t="shared" ca="1" si="165"/>
        <v>0</v>
      </c>
      <c r="BH240" s="55">
        <f t="shared" ca="1" si="166"/>
        <v>0</v>
      </c>
      <c r="BI240" s="56">
        <f t="shared" ca="1" si="167"/>
        <v>0</v>
      </c>
      <c r="BJ240" s="55">
        <f t="shared" ca="1" si="186"/>
        <v>5000</v>
      </c>
      <c r="BK240" s="76">
        <f t="shared" ca="1" si="178"/>
        <v>0</v>
      </c>
      <c r="BL240" s="55">
        <f ca="1">BJ240-MAX(BJ240:$BJ$258)</f>
        <v>0</v>
      </c>
      <c r="BM240" s="56">
        <f ca="1">(BJ240-MAX(BJ240:$BJ$258))/MAX(BJ240:$BJ$258)</f>
        <v>0</v>
      </c>
      <c r="BN240" s="17"/>
      <c r="BO240" s="55">
        <f t="shared" ca="1" si="179"/>
        <v>3.5292186474064513</v>
      </c>
      <c r="BQ240" s="58">
        <f t="shared" ca="1" si="180"/>
        <v>0</v>
      </c>
      <c r="BR240" s="58">
        <f t="shared" ca="1" si="181"/>
        <v>0</v>
      </c>
      <c r="BS240" s="58">
        <f t="shared" ca="1" si="187"/>
        <v>0</v>
      </c>
      <c r="BT240" s="58">
        <f t="shared" ca="1" si="168"/>
        <v>95</v>
      </c>
      <c r="BV240" s="56">
        <f t="shared" ca="1" si="182"/>
        <v>0</v>
      </c>
      <c r="BW240" s="76">
        <f t="shared" ca="1" si="183"/>
        <v>0</v>
      </c>
      <c r="BX240" s="55">
        <f t="shared" ca="1" si="188"/>
        <v>0</v>
      </c>
      <c r="BY240" s="56">
        <f t="shared" ca="1" si="184"/>
        <v>0</v>
      </c>
      <c r="BZ240" s="55">
        <f t="shared" ca="1" si="189"/>
        <v>5000</v>
      </c>
      <c r="CA240" s="76">
        <f t="shared" ca="1" si="143"/>
        <v>0</v>
      </c>
      <c r="CB240" s="58">
        <f ca="1">BZ240-MAX($BZ240:BZ$258)</f>
        <v>0</v>
      </c>
      <c r="CC240" s="58">
        <f ca="1">(BZ240-MAX($BZ240:BZ$258))/MAX($BZ240:BZ$258)</f>
        <v>0</v>
      </c>
    </row>
    <row r="241" spans="1:81" s="58" customFormat="1" x14ac:dyDescent="0.25">
      <c r="A241" s="54">
        <v>44267</v>
      </c>
      <c r="B241" s="55">
        <v>12.61</v>
      </c>
      <c r="C241" s="55">
        <v>12.75</v>
      </c>
      <c r="D241" s="55">
        <v>12.593999999999999</v>
      </c>
      <c r="E241" s="55">
        <v>12.744</v>
      </c>
      <c r="F241" s="56">
        <f t="shared" si="144"/>
        <v>1.3358778625954137E-2</v>
      </c>
      <c r="G241" s="57"/>
      <c r="H241" s="56"/>
      <c r="I241" s="17"/>
      <c r="J241" s="55">
        <f ca="1">AVERAGE(E241:OFFSET(E241,$J$3-1,0))</f>
        <v>12.738799999999999</v>
      </c>
      <c r="K241" s="55">
        <f ca="1">AVERAGE(E241:OFFSET(E241,$K$3-1,0))</f>
        <v>11.787333333333333</v>
      </c>
      <c r="M241" s="58">
        <f t="shared" ca="1" si="145"/>
        <v>0</v>
      </c>
      <c r="N241" s="58">
        <f t="shared" ca="1" si="146"/>
        <v>0</v>
      </c>
      <c r="O241" s="58">
        <f t="shared" ca="1" si="147"/>
        <v>0</v>
      </c>
      <c r="P241" s="58">
        <f t="shared" ca="1" si="148"/>
        <v>94</v>
      </c>
      <c r="R241" s="56">
        <f t="shared" ca="1" si="149"/>
        <v>0</v>
      </c>
      <c r="S241" s="55">
        <f t="shared" ca="1" si="150"/>
        <v>0</v>
      </c>
      <c r="T241" s="55">
        <f t="shared" ca="1" si="151"/>
        <v>0</v>
      </c>
      <c r="U241" s="56">
        <f t="shared" ca="1" si="152"/>
        <v>0</v>
      </c>
      <c r="V241" s="55">
        <f t="shared" ca="1" si="169"/>
        <v>5000</v>
      </c>
      <c r="W241" s="55">
        <f t="shared" ca="1" si="153"/>
        <v>0</v>
      </c>
      <c r="X241" s="55">
        <f ca="1">V241-MAX(V241:$V$258)</f>
        <v>0</v>
      </c>
      <c r="Y241" s="56">
        <f ca="1">(V241-MAX(V241:$V$258))/MAX(V241:$V$258)</f>
        <v>0</v>
      </c>
      <c r="Z241" s="56"/>
      <c r="AA241" s="17"/>
      <c r="AB241" s="55">
        <f ca="1">E241*(2/($AB$3+1))+IF(AB242=0,AVERAGE(E242:OFFSET(E242,$AB$3-1,0))*(1-(2/($AB$3+1))),AB242*(1-(2/($AB$3+1))))</f>
        <v>12.65768562925583</v>
      </c>
      <c r="AC241" s="59">
        <f ca="1">E241*(2/($AC$3+1))+IF(AC242=0,AVERAGE(E242:OFFSET(E242,$AC$3-1,0))*(1-(2/($AC$3+1))),AC242*(1-(2/($AC$3+1))))</f>
        <v>11.944586987238356</v>
      </c>
      <c r="AE241" s="58">
        <f t="shared" ca="1" si="170"/>
        <v>0</v>
      </c>
      <c r="AF241" s="58">
        <f t="shared" ca="1" si="154"/>
        <v>0</v>
      </c>
      <c r="AG241" s="58">
        <f t="shared" ca="1" si="155"/>
        <v>0</v>
      </c>
      <c r="AH241" s="58">
        <f t="shared" ca="1" si="156"/>
        <v>94</v>
      </c>
      <c r="AJ241" s="56">
        <f t="shared" ca="1" si="157"/>
        <v>0</v>
      </c>
      <c r="AK241" s="55">
        <f t="shared" ca="1" si="158"/>
        <v>0</v>
      </c>
      <c r="AL241" s="55">
        <f t="shared" ca="1" si="159"/>
        <v>0</v>
      </c>
      <c r="AM241" s="56">
        <f t="shared" ca="1" si="160"/>
        <v>0</v>
      </c>
      <c r="AN241" s="55">
        <f t="shared" ca="1" si="161"/>
        <v>5000</v>
      </c>
      <c r="AO241" s="55">
        <f t="shared" ca="1" si="162"/>
        <v>0</v>
      </c>
      <c r="AP241" s="55">
        <f ca="1">AN241-MAX(AN241:$AN$258)</f>
        <v>0</v>
      </c>
      <c r="AQ241" s="56">
        <f ca="1">(AN241-MAX(AN241:$AN$258))/MAX(AN241:$AN$258)</f>
        <v>0</v>
      </c>
      <c r="AS241" s="55">
        <f t="shared" si="171"/>
        <v>0.16799999999999926</v>
      </c>
      <c r="AT241" s="55">
        <f t="shared" si="172"/>
        <v>0.16799999999999926</v>
      </c>
      <c r="AU241" s="55">
        <f t="shared" si="173"/>
        <v>0</v>
      </c>
      <c r="AV241" s="55">
        <f ca="1">IF(AV242=0,AVERAGE(AT241:OFFSET(AT241,$AY$3-1,0)),(AV242*($AY$3-1)+AT241)/$AY$3)</f>
        <v>0.10221954734388364</v>
      </c>
      <c r="AW241" s="55">
        <f ca="1">IF(AW242=0,AVERAGE(AU241:OFFSET(AU241,$AY$3-1,0)),(AW242*($AY$3-1)+AU241)/$AY$3)</f>
        <v>4.6009850238010588E-2</v>
      </c>
      <c r="AX241" s="55">
        <f t="shared" ca="1" si="174"/>
        <v>2.221688330109711</v>
      </c>
      <c r="AY241" s="55">
        <f t="shared" ca="1" si="175"/>
        <v>68.960374265441558</v>
      </c>
      <c r="BA241" s="58">
        <f t="shared" ca="1" si="176"/>
        <v>0</v>
      </c>
      <c r="BB241" s="58">
        <f t="shared" ca="1" si="177"/>
        <v>0</v>
      </c>
      <c r="BC241" s="58">
        <f t="shared" ca="1" si="185"/>
        <v>0</v>
      </c>
      <c r="BD241" s="58">
        <f t="shared" ca="1" si="163"/>
        <v>94</v>
      </c>
      <c r="BF241" s="56">
        <f t="shared" ca="1" si="164"/>
        <v>0</v>
      </c>
      <c r="BG241" s="75">
        <f t="shared" ca="1" si="165"/>
        <v>0</v>
      </c>
      <c r="BH241" s="55">
        <f t="shared" ca="1" si="166"/>
        <v>0</v>
      </c>
      <c r="BI241" s="56">
        <f t="shared" ca="1" si="167"/>
        <v>0</v>
      </c>
      <c r="BJ241" s="55">
        <f t="shared" ca="1" si="186"/>
        <v>5000</v>
      </c>
      <c r="BK241" s="76">
        <f t="shared" ca="1" si="178"/>
        <v>0</v>
      </c>
      <c r="BL241" s="55">
        <f ca="1">BJ241-MAX(BJ241:$BJ$258)</f>
        <v>0</v>
      </c>
      <c r="BM241" s="56">
        <f ca="1">(BJ241-MAX(BJ241:$BJ$258))/MAX(BJ241:$BJ$258)</f>
        <v>0</v>
      </c>
      <c r="BN241" s="17"/>
      <c r="BO241" s="55">
        <f t="shared" ca="1" si="179"/>
        <v>5.1138238205212794</v>
      </c>
      <c r="BQ241" s="58">
        <f t="shared" ca="1" si="180"/>
        <v>0</v>
      </c>
      <c r="BR241" s="58">
        <f t="shared" ca="1" si="181"/>
        <v>0</v>
      </c>
      <c r="BS241" s="58">
        <f t="shared" ca="1" si="187"/>
        <v>0</v>
      </c>
      <c r="BT241" s="58">
        <f t="shared" ca="1" si="168"/>
        <v>94</v>
      </c>
      <c r="BV241" s="56">
        <f t="shared" ca="1" si="182"/>
        <v>0</v>
      </c>
      <c r="BW241" s="76">
        <f t="shared" ca="1" si="183"/>
        <v>0</v>
      </c>
      <c r="BX241" s="55">
        <f t="shared" ca="1" si="188"/>
        <v>0</v>
      </c>
      <c r="BY241" s="56">
        <f t="shared" ca="1" si="184"/>
        <v>0</v>
      </c>
      <c r="BZ241" s="55">
        <f t="shared" ca="1" si="189"/>
        <v>5000</v>
      </c>
      <c r="CA241" s="76">
        <f t="shared" ca="1" si="143"/>
        <v>0</v>
      </c>
      <c r="CB241" s="58">
        <f ca="1">BZ241-MAX($BZ241:BZ$258)</f>
        <v>0</v>
      </c>
      <c r="CC241" s="58">
        <f ca="1">(BZ241-MAX($BZ241:BZ$258))/MAX($BZ241:BZ$258)</f>
        <v>0</v>
      </c>
    </row>
    <row r="242" spans="1:81" s="58" customFormat="1" x14ac:dyDescent="0.25">
      <c r="A242" s="54">
        <v>44266</v>
      </c>
      <c r="B242" s="55">
        <v>12.734</v>
      </c>
      <c r="C242" s="55">
        <v>12.734</v>
      </c>
      <c r="D242" s="55">
        <v>12.45</v>
      </c>
      <c r="E242" s="55">
        <v>12.576000000000001</v>
      </c>
      <c r="F242" s="56">
        <f t="shared" si="144"/>
        <v>-1.2097407698350326E-2</v>
      </c>
      <c r="G242" s="57"/>
      <c r="H242" s="56"/>
      <c r="I242" s="17"/>
      <c r="J242" s="55">
        <f ca="1">AVERAGE(E242:OFFSET(E242,$J$3-1,0))</f>
        <v>12.6844</v>
      </c>
      <c r="K242" s="55">
        <f ca="1">AVERAGE(E242:OFFSET(E242,$K$3-1,0))</f>
        <v>11.705933333333336</v>
      </c>
      <c r="M242" s="58">
        <f t="shared" ca="1" si="145"/>
        <v>0</v>
      </c>
      <c r="N242" s="58">
        <f t="shared" ca="1" si="146"/>
        <v>0</v>
      </c>
      <c r="O242" s="58">
        <f t="shared" ca="1" si="147"/>
        <v>0</v>
      </c>
      <c r="P242" s="58">
        <f t="shared" ca="1" si="148"/>
        <v>93</v>
      </c>
      <c r="R242" s="56">
        <f t="shared" ca="1" si="149"/>
        <v>0</v>
      </c>
      <c r="S242" s="55">
        <f t="shared" ca="1" si="150"/>
        <v>0</v>
      </c>
      <c r="T242" s="55">
        <f t="shared" ca="1" si="151"/>
        <v>0</v>
      </c>
      <c r="U242" s="56">
        <f t="shared" ca="1" si="152"/>
        <v>0</v>
      </c>
      <c r="V242" s="55">
        <f t="shared" ca="1" si="169"/>
        <v>5000</v>
      </c>
      <c r="W242" s="55">
        <f t="shared" ca="1" si="153"/>
        <v>0</v>
      </c>
      <c r="X242" s="55">
        <f ca="1">V242-MAX(V242:$V$258)</f>
        <v>0</v>
      </c>
      <c r="Y242" s="56">
        <f ca="1">(V242-MAX(V242:$V$258))/MAX(V242:$V$258)</f>
        <v>0</v>
      </c>
      <c r="Z242" s="56"/>
      <c r="AA242" s="17"/>
      <c r="AB242" s="55">
        <f ca="1">E242*(2/($AB$3+1))+IF(AB243=0,AVERAGE(E243:OFFSET(E243,$AB$3-1,0))*(1-(2/($AB$3+1))),AB243*(1-(2/($AB$3+1))))</f>
        <v>12.614528443883744</v>
      </c>
      <c r="AC242" s="59">
        <f ca="1">E242*(2/($AC$3+1))+IF(AC243=0,AVERAGE(E243:OFFSET(E243,$AC$3-1,0))*(1-(2/($AC$3+1))),AC243*(1-(2/($AC$3+1))))</f>
        <v>11.88945505532376</v>
      </c>
      <c r="AE242" s="58">
        <f t="shared" ca="1" si="170"/>
        <v>0</v>
      </c>
      <c r="AF242" s="58">
        <f t="shared" ca="1" si="154"/>
        <v>0</v>
      </c>
      <c r="AG242" s="58">
        <f t="shared" ca="1" si="155"/>
        <v>0</v>
      </c>
      <c r="AH242" s="58">
        <f t="shared" ca="1" si="156"/>
        <v>93</v>
      </c>
      <c r="AJ242" s="56">
        <f t="shared" ca="1" si="157"/>
        <v>0</v>
      </c>
      <c r="AK242" s="55">
        <f t="shared" ca="1" si="158"/>
        <v>0</v>
      </c>
      <c r="AL242" s="55">
        <f t="shared" ca="1" si="159"/>
        <v>0</v>
      </c>
      <c r="AM242" s="56">
        <f t="shared" ca="1" si="160"/>
        <v>0</v>
      </c>
      <c r="AN242" s="55">
        <f t="shared" ca="1" si="161"/>
        <v>5000</v>
      </c>
      <c r="AO242" s="55">
        <f t="shared" ca="1" si="162"/>
        <v>0</v>
      </c>
      <c r="AP242" s="55">
        <f ca="1">AN242-MAX(AN242:$AN$258)</f>
        <v>0</v>
      </c>
      <c r="AQ242" s="56">
        <f ca="1">(AN242-MAX(AN242:$AN$258))/MAX(AN242:$AN$258)</f>
        <v>0</v>
      </c>
      <c r="AS242" s="55">
        <f t="shared" si="171"/>
        <v>-0.15399999999999991</v>
      </c>
      <c r="AT242" s="55">
        <f t="shared" si="172"/>
        <v>0</v>
      </c>
      <c r="AU242" s="55">
        <f t="shared" si="173"/>
        <v>0.15399999999999991</v>
      </c>
      <c r="AV242" s="55">
        <f ca="1">IF(AV243=0,AVERAGE(AT242:OFFSET(AT242,$AY$3-1,0)),(AV243*($AY$3-1)+AT242)/$AY$3)</f>
        <v>9.7159512524182437E-2</v>
      </c>
      <c r="AW242" s="55">
        <f ca="1">IF(AW243=0,AVERAGE(AU242:OFFSET(AU242,$AY$3-1,0)),(AW243*($AY$3-1)+AU242)/$AY$3)</f>
        <v>4.9549069487088329E-2</v>
      </c>
      <c r="AX242" s="55">
        <f t="shared" ca="1" si="174"/>
        <v>1.9608746143961513</v>
      </c>
      <c r="AY242" s="55">
        <f t="shared" ca="1" si="175"/>
        <v>66.22619562686404</v>
      </c>
      <c r="BA242" s="58">
        <f t="shared" ca="1" si="176"/>
        <v>0</v>
      </c>
      <c r="BB242" s="58">
        <f t="shared" ca="1" si="177"/>
        <v>0</v>
      </c>
      <c r="BC242" s="58">
        <f t="shared" ca="1" si="185"/>
        <v>0</v>
      </c>
      <c r="BD242" s="58">
        <f t="shared" ca="1" si="163"/>
        <v>93</v>
      </c>
      <c r="BF242" s="56">
        <f t="shared" ca="1" si="164"/>
        <v>0</v>
      </c>
      <c r="BG242" s="75">
        <f t="shared" ca="1" si="165"/>
        <v>0</v>
      </c>
      <c r="BH242" s="55">
        <f t="shared" ca="1" si="166"/>
        <v>0</v>
      </c>
      <c r="BI242" s="56">
        <f t="shared" ca="1" si="167"/>
        <v>0</v>
      </c>
      <c r="BJ242" s="55">
        <f t="shared" ca="1" si="186"/>
        <v>5000</v>
      </c>
      <c r="BK242" s="76">
        <f t="shared" ca="1" si="178"/>
        <v>0</v>
      </c>
      <c r="BL242" s="55">
        <f ca="1">BJ242-MAX(BJ242:$BJ$258)</f>
        <v>0</v>
      </c>
      <c r="BM242" s="56">
        <f ca="1">(BJ242-MAX(BJ242:$BJ$258))/MAX(BJ242:$BJ$258)</f>
        <v>0</v>
      </c>
      <c r="BN242" s="17"/>
      <c r="BO242" s="55">
        <f t="shared" ca="1" si="179"/>
        <v>5.0626566416040131</v>
      </c>
      <c r="BQ242" s="58">
        <f t="shared" ca="1" si="180"/>
        <v>0</v>
      </c>
      <c r="BR242" s="58">
        <f t="shared" ca="1" si="181"/>
        <v>0</v>
      </c>
      <c r="BS242" s="58">
        <f t="shared" ca="1" si="187"/>
        <v>0</v>
      </c>
      <c r="BT242" s="58">
        <f t="shared" ca="1" si="168"/>
        <v>93</v>
      </c>
      <c r="BV242" s="56">
        <f t="shared" ca="1" si="182"/>
        <v>0</v>
      </c>
      <c r="BW242" s="76">
        <f t="shared" ca="1" si="183"/>
        <v>0</v>
      </c>
      <c r="BX242" s="55">
        <f t="shared" ca="1" si="188"/>
        <v>0</v>
      </c>
      <c r="BY242" s="56">
        <f t="shared" ca="1" si="184"/>
        <v>0</v>
      </c>
      <c r="BZ242" s="55">
        <f t="shared" ca="1" si="189"/>
        <v>5000</v>
      </c>
      <c r="CA242" s="76">
        <f t="shared" ca="1" si="143"/>
        <v>0</v>
      </c>
      <c r="CB242" s="58">
        <f ca="1">BZ242-MAX($BZ242:BZ$258)</f>
        <v>0</v>
      </c>
      <c r="CC242" s="58">
        <f ca="1">(BZ242-MAX($BZ242:BZ$258))/MAX($BZ242:BZ$258)</f>
        <v>0</v>
      </c>
    </row>
    <row r="243" spans="1:81" s="58" customFormat="1" x14ac:dyDescent="0.25">
      <c r="A243" s="54">
        <v>44265</v>
      </c>
      <c r="B243" s="55">
        <v>12.726000000000001</v>
      </c>
      <c r="C243" s="55">
        <v>12.856</v>
      </c>
      <c r="D243" s="55">
        <v>12.682</v>
      </c>
      <c r="E243" s="55">
        <v>12.73</v>
      </c>
      <c r="F243" s="56">
        <f t="shared" si="144"/>
        <v>-2.0382565067419423E-3</v>
      </c>
      <c r="G243" s="57"/>
      <c r="H243" s="56"/>
      <c r="I243" s="17"/>
      <c r="J243" s="55">
        <f ca="1">AVERAGE(E243:OFFSET(E243,$J$3-1,0))</f>
        <v>12.638400000000001</v>
      </c>
      <c r="K243" s="55">
        <f ca="1">AVERAGE(E243:OFFSET(E243,$K$3-1,0))</f>
        <v>11.638133333333336</v>
      </c>
      <c r="M243" s="58">
        <f t="shared" ca="1" si="145"/>
        <v>0</v>
      </c>
      <c r="N243" s="58">
        <f t="shared" ca="1" si="146"/>
        <v>0</v>
      </c>
      <c r="O243" s="58">
        <f t="shared" ca="1" si="147"/>
        <v>0</v>
      </c>
      <c r="P243" s="58">
        <f t="shared" ca="1" si="148"/>
        <v>92</v>
      </c>
      <c r="R243" s="56">
        <f t="shared" ca="1" si="149"/>
        <v>0</v>
      </c>
      <c r="S243" s="55">
        <f t="shared" ca="1" si="150"/>
        <v>0</v>
      </c>
      <c r="T243" s="55">
        <f t="shared" ca="1" si="151"/>
        <v>0</v>
      </c>
      <c r="U243" s="56">
        <f t="shared" ca="1" si="152"/>
        <v>0</v>
      </c>
      <c r="V243" s="55">
        <f t="shared" ca="1" si="169"/>
        <v>5000</v>
      </c>
      <c r="W243" s="55">
        <f t="shared" ca="1" si="153"/>
        <v>0</v>
      </c>
      <c r="X243" s="55">
        <f ca="1">V243-MAX(V243:$V$258)</f>
        <v>0</v>
      </c>
      <c r="Y243" s="56">
        <f ca="1">(V243-MAX(V243:$V$258))/MAX(V243:$V$258)</f>
        <v>0</v>
      </c>
      <c r="Z243" s="56"/>
      <c r="AA243" s="17"/>
      <c r="AB243" s="55">
        <f ca="1">E243*(2/($AB$3+1))+IF(AB244=0,AVERAGE(E244:OFFSET(E244,$AB$3-1,0))*(1-(2/($AB$3+1))),AB244*(1-(2/($AB$3+1))))</f>
        <v>12.633792665825613</v>
      </c>
      <c r="AC243" s="59">
        <f ca="1">E243*(2/($AC$3+1))+IF(AC244=0,AVERAGE(E244:OFFSET(E244,$AC$3-1,0))*(1-(2/($AC$3+1))),AC244*(1-(2/($AC$3+1))))</f>
        <v>11.842107128104708</v>
      </c>
      <c r="AE243" s="58">
        <f t="shared" ca="1" si="170"/>
        <v>0</v>
      </c>
      <c r="AF243" s="58">
        <f t="shared" ca="1" si="154"/>
        <v>0</v>
      </c>
      <c r="AG243" s="58">
        <f t="shared" ca="1" si="155"/>
        <v>0</v>
      </c>
      <c r="AH243" s="58">
        <f t="shared" ca="1" si="156"/>
        <v>92</v>
      </c>
      <c r="AJ243" s="56">
        <f t="shared" ca="1" si="157"/>
        <v>0</v>
      </c>
      <c r="AK243" s="55">
        <f t="shared" ca="1" si="158"/>
        <v>0</v>
      </c>
      <c r="AL243" s="55">
        <f t="shared" ca="1" si="159"/>
        <v>0</v>
      </c>
      <c r="AM243" s="56">
        <f t="shared" ca="1" si="160"/>
        <v>0</v>
      </c>
      <c r="AN243" s="55">
        <f t="shared" ca="1" si="161"/>
        <v>5000</v>
      </c>
      <c r="AO243" s="55">
        <f t="shared" ca="1" si="162"/>
        <v>0</v>
      </c>
      <c r="AP243" s="55">
        <f ca="1">AN243-MAX(AN243:$AN$258)</f>
        <v>0</v>
      </c>
      <c r="AQ243" s="56">
        <f ca="1">(AN243-MAX(AN243:$AN$258))/MAX(AN243:$AN$258)</f>
        <v>0</v>
      </c>
      <c r="AS243" s="55">
        <f t="shared" si="171"/>
        <v>-2.5999999999999801E-2</v>
      </c>
      <c r="AT243" s="55">
        <f t="shared" si="172"/>
        <v>0</v>
      </c>
      <c r="AU243" s="55">
        <f t="shared" si="173"/>
        <v>2.5999999999999801E-2</v>
      </c>
      <c r="AV243" s="55">
        <f ca="1">IF(AV244=0,AVERAGE(AT243:OFFSET(AT243,$AY$3-1,0)),(AV244*($AY$3-1)+AT243)/$AY$3)</f>
        <v>0.10463332117988879</v>
      </c>
      <c r="AW243" s="55">
        <f ca="1">IF(AW244=0,AVERAGE(AU243:OFFSET(AU243,$AY$3-1,0)),(AW244*($AY$3-1)+AU243)/$AY$3)</f>
        <v>4.1514382524556671E-2</v>
      </c>
      <c r="AX243" s="55">
        <f t="shared" ca="1" si="174"/>
        <v>2.5204113566664725</v>
      </c>
      <c r="AY243" s="55">
        <f t="shared" ca="1" si="175"/>
        <v>71.594228665739962</v>
      </c>
      <c r="BA243" s="58">
        <f t="shared" ca="1" si="176"/>
        <v>0</v>
      </c>
      <c r="BB243" s="58">
        <f t="shared" ca="1" si="177"/>
        <v>0</v>
      </c>
      <c r="BC243" s="58">
        <f t="shared" ca="1" si="185"/>
        <v>0</v>
      </c>
      <c r="BD243" s="58">
        <f t="shared" ca="1" si="163"/>
        <v>92</v>
      </c>
      <c r="BF243" s="56">
        <f t="shared" ca="1" si="164"/>
        <v>0</v>
      </c>
      <c r="BG243" s="75">
        <f t="shared" ca="1" si="165"/>
        <v>0</v>
      </c>
      <c r="BH243" s="55">
        <f t="shared" ca="1" si="166"/>
        <v>0</v>
      </c>
      <c r="BI243" s="56">
        <f t="shared" ca="1" si="167"/>
        <v>0</v>
      </c>
      <c r="BJ243" s="55">
        <f t="shared" ca="1" si="186"/>
        <v>5000</v>
      </c>
      <c r="BK243" s="76">
        <f t="shared" ca="1" si="178"/>
        <v>0</v>
      </c>
      <c r="BL243" s="55">
        <f ca="1">BJ243-MAX(BJ243:$BJ$258)</f>
        <v>0</v>
      </c>
      <c r="BM243" s="56">
        <f ca="1">(BJ243-MAX(BJ243:$BJ$258))/MAX(BJ243:$BJ$258)</f>
        <v>0</v>
      </c>
      <c r="BN243" s="17"/>
      <c r="BO243" s="55">
        <f t="shared" ca="1" si="179"/>
        <v>7.0827725437415889</v>
      </c>
      <c r="BQ243" s="58">
        <f t="shared" ca="1" si="180"/>
        <v>0</v>
      </c>
      <c r="BR243" s="58">
        <f t="shared" ca="1" si="181"/>
        <v>0</v>
      </c>
      <c r="BS243" s="58">
        <f t="shared" ca="1" si="187"/>
        <v>0</v>
      </c>
      <c r="BT243" s="58">
        <f t="shared" ca="1" si="168"/>
        <v>92</v>
      </c>
      <c r="BV243" s="56">
        <f t="shared" ca="1" si="182"/>
        <v>0</v>
      </c>
      <c r="BW243" s="76">
        <f t="shared" ca="1" si="183"/>
        <v>0</v>
      </c>
      <c r="BX243" s="55">
        <f t="shared" ca="1" si="188"/>
        <v>0</v>
      </c>
      <c r="BY243" s="56">
        <f t="shared" ca="1" si="184"/>
        <v>0</v>
      </c>
      <c r="BZ243" s="55">
        <f t="shared" ca="1" si="189"/>
        <v>5000</v>
      </c>
      <c r="CA243" s="76">
        <f t="shared" ca="1" si="143"/>
        <v>0</v>
      </c>
      <c r="CB243" s="58">
        <f ca="1">BZ243-MAX($BZ243:BZ$258)</f>
        <v>0</v>
      </c>
      <c r="CC243" s="58">
        <f ca="1">(BZ243-MAX($BZ243:BZ$258))/MAX($BZ243:BZ$258)</f>
        <v>0</v>
      </c>
    </row>
    <row r="244" spans="1:81" s="58" customFormat="1" x14ac:dyDescent="0.25">
      <c r="A244" s="54">
        <v>44264</v>
      </c>
      <c r="B244" s="55">
        <v>12.88</v>
      </c>
      <c r="C244" s="55">
        <v>12.896000000000001</v>
      </c>
      <c r="D244" s="55">
        <v>12.606</v>
      </c>
      <c r="E244" s="55">
        <v>12.756</v>
      </c>
      <c r="F244" s="56">
        <f t="shared" si="144"/>
        <v>-1.0242085661080091E-2</v>
      </c>
      <c r="G244" s="57"/>
      <c r="H244" s="56"/>
      <c r="I244" s="17"/>
      <c r="J244" s="55">
        <f ca="1">AVERAGE(E244:OFFSET(E244,$J$3-1,0))</f>
        <v>12.572800000000001</v>
      </c>
      <c r="K244" s="55">
        <f ca="1">AVERAGE(E244:OFFSET(E244,$K$3-1,0))</f>
        <v>11.562200000000001</v>
      </c>
      <c r="M244" s="58">
        <f t="shared" ca="1" si="145"/>
        <v>0</v>
      </c>
      <c r="N244" s="58">
        <f t="shared" ca="1" si="146"/>
        <v>0</v>
      </c>
      <c r="O244" s="58">
        <f t="shared" ca="1" si="147"/>
        <v>0</v>
      </c>
      <c r="P244" s="58">
        <f t="shared" ca="1" si="148"/>
        <v>91</v>
      </c>
      <c r="R244" s="56">
        <f t="shared" ca="1" si="149"/>
        <v>0</v>
      </c>
      <c r="S244" s="55">
        <f t="shared" ca="1" si="150"/>
        <v>0</v>
      </c>
      <c r="T244" s="55">
        <f t="shared" ca="1" si="151"/>
        <v>0</v>
      </c>
      <c r="U244" s="56">
        <f t="shared" ca="1" si="152"/>
        <v>0</v>
      </c>
      <c r="V244" s="55">
        <f t="shared" ca="1" si="169"/>
        <v>5000</v>
      </c>
      <c r="W244" s="55">
        <f t="shared" ca="1" si="153"/>
        <v>0</v>
      </c>
      <c r="X244" s="55">
        <f ca="1">V244-MAX(V244:$V$258)</f>
        <v>0</v>
      </c>
      <c r="Y244" s="56">
        <f ca="1">(V244-MAX(V244:$V$258))/MAX(V244:$V$258)</f>
        <v>0</v>
      </c>
      <c r="Z244" s="56"/>
      <c r="AA244" s="17"/>
      <c r="AB244" s="55">
        <f ca="1">E244*(2/($AB$3+1))+IF(AB245=0,AVERAGE(E245:OFFSET(E245,$AB$3-1,0))*(1-(2/($AB$3+1))),AB245*(1-(2/($AB$3+1))))</f>
        <v>12.585688998738416</v>
      </c>
      <c r="AC244" s="59">
        <f ca="1">E244*(2/($AC$3+1))+IF(AC245=0,AVERAGE(E245:OFFSET(E245,$AC$3-1,0))*(1-(2/($AC$3+1))),AC245*(1-(2/($AC$3+1))))</f>
        <v>11.780873136939514</v>
      </c>
      <c r="AE244" s="58">
        <f t="shared" ca="1" si="170"/>
        <v>0</v>
      </c>
      <c r="AF244" s="58">
        <f t="shared" ca="1" si="154"/>
        <v>0</v>
      </c>
      <c r="AG244" s="58">
        <f t="shared" ca="1" si="155"/>
        <v>0</v>
      </c>
      <c r="AH244" s="58">
        <f t="shared" ca="1" si="156"/>
        <v>91</v>
      </c>
      <c r="AJ244" s="56">
        <f t="shared" ca="1" si="157"/>
        <v>0</v>
      </c>
      <c r="AK244" s="55">
        <f t="shared" ca="1" si="158"/>
        <v>0</v>
      </c>
      <c r="AL244" s="55">
        <f t="shared" ca="1" si="159"/>
        <v>0</v>
      </c>
      <c r="AM244" s="56">
        <f t="shared" ca="1" si="160"/>
        <v>0</v>
      </c>
      <c r="AN244" s="55">
        <f t="shared" ca="1" si="161"/>
        <v>5000</v>
      </c>
      <c r="AO244" s="55">
        <f t="shared" ca="1" si="162"/>
        <v>0</v>
      </c>
      <c r="AP244" s="55">
        <f ca="1">AN244-MAX(AN244:$AN$258)</f>
        <v>0</v>
      </c>
      <c r="AQ244" s="56">
        <f ca="1">(AN244-MAX(AN244:$AN$258))/MAX(AN244:$AN$258)</f>
        <v>0</v>
      </c>
      <c r="AS244" s="55">
        <f t="shared" si="171"/>
        <v>-0.13199999999999967</v>
      </c>
      <c r="AT244" s="55">
        <f t="shared" si="172"/>
        <v>0</v>
      </c>
      <c r="AU244" s="55">
        <f t="shared" si="173"/>
        <v>0.13199999999999967</v>
      </c>
      <c r="AV244" s="55">
        <f ca="1">IF(AV245=0,AVERAGE(AT244:OFFSET(AT244,$AY$3-1,0)),(AV245*($AY$3-1)+AT244)/$AY$3)</f>
        <v>0.11268203819372639</v>
      </c>
      <c r="AW244" s="55">
        <f ca="1">IF(AW245=0,AVERAGE(AU244:OFFSET(AU244,$AY$3-1,0)),(AW245*($AY$3-1)+AU244)/$AY$3)</f>
        <v>4.2707796564907197E-2</v>
      </c>
      <c r="AX244" s="55">
        <f t="shared" ca="1" si="174"/>
        <v>2.6384418597309867</v>
      </c>
      <c r="AY244" s="55">
        <f t="shared" ca="1" si="175"/>
        <v>72.515707587150047</v>
      </c>
      <c r="BA244" s="58">
        <f t="shared" ca="1" si="176"/>
        <v>0</v>
      </c>
      <c r="BB244" s="58">
        <f t="shared" ca="1" si="177"/>
        <v>0</v>
      </c>
      <c r="BC244" s="58">
        <f t="shared" ca="1" si="185"/>
        <v>0</v>
      </c>
      <c r="BD244" s="58">
        <f t="shared" ca="1" si="163"/>
        <v>91</v>
      </c>
      <c r="BF244" s="56">
        <f t="shared" ca="1" si="164"/>
        <v>0</v>
      </c>
      <c r="BG244" s="75">
        <f t="shared" ca="1" si="165"/>
        <v>0</v>
      </c>
      <c r="BH244" s="55">
        <f t="shared" ca="1" si="166"/>
        <v>0</v>
      </c>
      <c r="BI244" s="56">
        <f t="shared" ca="1" si="167"/>
        <v>0</v>
      </c>
      <c r="BJ244" s="55">
        <f t="shared" ca="1" si="186"/>
        <v>5000</v>
      </c>
      <c r="BK244" s="76">
        <f t="shared" ca="1" si="178"/>
        <v>0</v>
      </c>
      <c r="BL244" s="55">
        <f ca="1">BJ244-MAX(BJ244:$BJ$258)</f>
        <v>0</v>
      </c>
      <c r="BM244" s="56">
        <f ca="1">(BJ244-MAX(BJ244:$BJ$258))/MAX(BJ244:$BJ$258)</f>
        <v>0</v>
      </c>
      <c r="BN244" s="17"/>
      <c r="BO244" s="55">
        <f t="shared" ca="1" si="179"/>
        <v>7.9370451853105539</v>
      </c>
      <c r="BQ244" s="58">
        <f t="shared" ca="1" si="180"/>
        <v>0</v>
      </c>
      <c r="BR244" s="58">
        <f t="shared" ca="1" si="181"/>
        <v>0</v>
      </c>
      <c r="BS244" s="58">
        <f t="shared" ca="1" si="187"/>
        <v>0</v>
      </c>
      <c r="BT244" s="58">
        <f t="shared" ca="1" si="168"/>
        <v>91</v>
      </c>
      <c r="BV244" s="56">
        <f t="shared" ca="1" si="182"/>
        <v>0</v>
      </c>
      <c r="BW244" s="76">
        <f t="shared" ca="1" si="183"/>
        <v>0</v>
      </c>
      <c r="BX244" s="55">
        <f t="shared" ca="1" si="188"/>
        <v>0</v>
      </c>
      <c r="BY244" s="56">
        <f t="shared" ca="1" si="184"/>
        <v>0</v>
      </c>
      <c r="BZ244" s="55">
        <f t="shared" ca="1" si="189"/>
        <v>5000</v>
      </c>
      <c r="CA244" s="76">
        <f t="shared" ca="1" si="143"/>
        <v>0</v>
      </c>
      <c r="CB244" s="58">
        <f ca="1">BZ244-MAX($BZ244:BZ$258)</f>
        <v>0</v>
      </c>
      <c r="CC244" s="58">
        <f ca="1">(BZ244-MAX($BZ244:BZ$258))/MAX($BZ244:BZ$258)</f>
        <v>0</v>
      </c>
    </row>
    <row r="245" spans="1:81" s="58" customFormat="1" x14ac:dyDescent="0.25">
      <c r="A245" s="54">
        <v>44263</v>
      </c>
      <c r="B245" s="55">
        <v>12.628</v>
      </c>
      <c r="C245" s="55">
        <v>12.932</v>
      </c>
      <c r="D245" s="55">
        <v>12.606</v>
      </c>
      <c r="E245" s="55">
        <v>12.888</v>
      </c>
      <c r="F245" s="56">
        <f t="shared" si="144"/>
        <v>3.3354714560615895E-2</v>
      </c>
      <c r="G245" s="57"/>
      <c r="H245" s="56"/>
      <c r="I245" s="17"/>
      <c r="J245" s="55">
        <f ca="1">AVERAGE(E245:OFFSET(E245,$J$3-1,0))</f>
        <v>12.444000000000001</v>
      </c>
      <c r="K245" s="55">
        <f ca="1">AVERAGE(E245:OFFSET(E245,$K$3-1,0))</f>
        <v>11.4922</v>
      </c>
      <c r="M245" s="58">
        <f t="shared" ca="1" si="145"/>
        <v>0</v>
      </c>
      <c r="N245" s="58">
        <f t="shared" ca="1" si="146"/>
        <v>0</v>
      </c>
      <c r="O245" s="58">
        <f t="shared" ca="1" si="147"/>
        <v>0</v>
      </c>
      <c r="P245" s="58">
        <f t="shared" ca="1" si="148"/>
        <v>90</v>
      </c>
      <c r="R245" s="56">
        <f t="shared" ca="1" si="149"/>
        <v>0</v>
      </c>
      <c r="S245" s="55">
        <f t="shared" ca="1" si="150"/>
        <v>0</v>
      </c>
      <c r="T245" s="55">
        <f t="shared" ca="1" si="151"/>
        <v>0</v>
      </c>
      <c r="U245" s="56">
        <f t="shared" ca="1" si="152"/>
        <v>0</v>
      </c>
      <c r="V245" s="55">
        <f t="shared" ca="1" si="169"/>
        <v>5000</v>
      </c>
      <c r="W245" s="55">
        <f t="shared" ca="1" si="153"/>
        <v>0</v>
      </c>
      <c r="X245" s="55">
        <f ca="1">V245-MAX(V245:$V$258)</f>
        <v>0</v>
      </c>
      <c r="Y245" s="56">
        <f ca="1">(V245-MAX(V245:$V$258))/MAX(V245:$V$258)</f>
        <v>0</v>
      </c>
      <c r="Z245" s="56"/>
      <c r="AA245" s="17"/>
      <c r="AB245" s="55">
        <f ca="1">E245*(2/($AB$3+1))+IF(AB246=0,AVERAGE(E246:OFFSET(E246,$AB$3-1,0))*(1-(2/($AB$3+1))),AB246*(1-(2/($AB$3+1))))</f>
        <v>12.50053349810762</v>
      </c>
      <c r="AC245" s="59">
        <f ca="1">E245*(2/($AC$3+1))+IF(AC246=0,AVERAGE(E246:OFFSET(E246,$AC$3-1,0))*(1-(2/($AC$3+1))),AC246*(1-(2/($AC$3+1))))</f>
        <v>11.713623008452583</v>
      </c>
      <c r="AE245" s="58">
        <f t="shared" ca="1" si="170"/>
        <v>0</v>
      </c>
      <c r="AF245" s="58">
        <f t="shared" ca="1" si="154"/>
        <v>0</v>
      </c>
      <c r="AG245" s="58">
        <f t="shared" ca="1" si="155"/>
        <v>0</v>
      </c>
      <c r="AH245" s="58">
        <f t="shared" ca="1" si="156"/>
        <v>90</v>
      </c>
      <c r="AJ245" s="56">
        <f t="shared" ca="1" si="157"/>
        <v>0</v>
      </c>
      <c r="AK245" s="55">
        <f t="shared" ca="1" si="158"/>
        <v>0</v>
      </c>
      <c r="AL245" s="55">
        <f t="shared" ca="1" si="159"/>
        <v>0</v>
      </c>
      <c r="AM245" s="56">
        <f t="shared" ca="1" si="160"/>
        <v>0</v>
      </c>
      <c r="AN245" s="55">
        <f t="shared" ca="1" si="161"/>
        <v>5000</v>
      </c>
      <c r="AO245" s="55">
        <f t="shared" ca="1" si="162"/>
        <v>0</v>
      </c>
      <c r="AP245" s="55">
        <f ca="1">AN245-MAX(AN245:$AN$258)</f>
        <v>0</v>
      </c>
      <c r="AQ245" s="56">
        <f ca="1">(AN245-MAX(AN245:$AN$258))/MAX(AN245:$AN$258)</f>
        <v>0</v>
      </c>
      <c r="AS245" s="55">
        <f t="shared" si="171"/>
        <v>0.41600000000000037</v>
      </c>
      <c r="AT245" s="55">
        <f t="shared" si="172"/>
        <v>0.41600000000000037</v>
      </c>
      <c r="AU245" s="55">
        <f t="shared" si="173"/>
        <v>0</v>
      </c>
      <c r="AV245" s="55">
        <f ca="1">IF(AV246=0,AVERAGE(AT245:OFFSET(AT245,$AY$3-1,0)),(AV246*($AY$3-1)+AT245)/$AY$3)</f>
        <v>0.1213498872855515</v>
      </c>
      <c r="AW245" s="55">
        <f ca="1">IF(AW246=0,AVERAGE(AU245:OFFSET(AU245,$AY$3-1,0)),(AW246*($AY$3-1)+AU245)/$AY$3)</f>
        <v>3.5839165531438545E-2</v>
      </c>
      <c r="AX245" s="55">
        <f t="shared" ca="1" si="174"/>
        <v>3.385957387291898</v>
      </c>
      <c r="AY245" s="55">
        <f t="shared" ca="1" si="175"/>
        <v>77.199960882031093</v>
      </c>
      <c r="BA245" s="58">
        <f t="shared" ca="1" si="176"/>
        <v>0</v>
      </c>
      <c r="BB245" s="58">
        <f t="shared" ca="1" si="177"/>
        <v>0</v>
      </c>
      <c r="BC245" s="58">
        <f t="shared" ca="1" si="185"/>
        <v>0</v>
      </c>
      <c r="BD245" s="58">
        <f t="shared" ca="1" si="163"/>
        <v>90</v>
      </c>
      <c r="BF245" s="56">
        <f t="shared" ca="1" si="164"/>
        <v>0</v>
      </c>
      <c r="BG245" s="75">
        <f t="shared" ca="1" si="165"/>
        <v>0</v>
      </c>
      <c r="BH245" s="55">
        <f t="shared" ca="1" si="166"/>
        <v>0</v>
      </c>
      <c r="BI245" s="56">
        <f t="shared" ca="1" si="167"/>
        <v>0</v>
      </c>
      <c r="BJ245" s="55">
        <f t="shared" ca="1" si="186"/>
        <v>5000</v>
      </c>
      <c r="BK245" s="76">
        <f t="shared" ca="1" si="178"/>
        <v>0</v>
      </c>
      <c r="BL245" s="55">
        <f ca="1">BJ245-MAX(BJ245:$BJ$258)</f>
        <v>0</v>
      </c>
      <c r="BM245" s="56">
        <f ca="1">(BJ245-MAX(BJ245:$BJ$258))/MAX(BJ245:$BJ$258)</f>
        <v>0</v>
      </c>
      <c r="BN245" s="17"/>
      <c r="BO245" s="55">
        <f t="shared" ca="1" si="179"/>
        <v>11.295336787564757</v>
      </c>
      <c r="BQ245" s="58">
        <f t="shared" ca="1" si="180"/>
        <v>0</v>
      </c>
      <c r="BR245" s="58">
        <f t="shared" ca="1" si="181"/>
        <v>0</v>
      </c>
      <c r="BS245" s="58">
        <f t="shared" ca="1" si="187"/>
        <v>0</v>
      </c>
      <c r="BT245" s="58">
        <f t="shared" ca="1" si="168"/>
        <v>90</v>
      </c>
      <c r="BV245" s="56">
        <f t="shared" ca="1" si="182"/>
        <v>0</v>
      </c>
      <c r="BW245" s="76">
        <f t="shared" ca="1" si="183"/>
        <v>0</v>
      </c>
      <c r="BX245" s="55">
        <f t="shared" ca="1" si="188"/>
        <v>0</v>
      </c>
      <c r="BY245" s="56">
        <f t="shared" ca="1" si="184"/>
        <v>0</v>
      </c>
      <c r="BZ245" s="55">
        <f t="shared" ca="1" si="189"/>
        <v>5000</v>
      </c>
      <c r="CA245" s="76">
        <f t="shared" ca="1" si="143"/>
        <v>0</v>
      </c>
      <c r="CB245" s="58">
        <f ca="1">BZ245-MAX($BZ245:BZ$258)</f>
        <v>0</v>
      </c>
      <c r="CC245" s="58">
        <f ca="1">(BZ245-MAX($BZ245:BZ$258))/MAX($BZ245:BZ$258)</f>
        <v>0</v>
      </c>
    </row>
    <row r="246" spans="1:81" s="58" customFormat="1" x14ac:dyDescent="0.25">
      <c r="A246" s="54">
        <v>44260</v>
      </c>
      <c r="B246" s="55">
        <v>12.282</v>
      </c>
      <c r="C246" s="55">
        <v>12.635999999999999</v>
      </c>
      <c r="D246" s="55">
        <v>12.198</v>
      </c>
      <c r="E246" s="55">
        <v>12.472</v>
      </c>
      <c r="F246" s="56">
        <f t="shared" si="144"/>
        <v>1.0205734650899023E-2</v>
      </c>
      <c r="G246" s="57"/>
      <c r="H246" s="56"/>
      <c r="I246" s="17"/>
      <c r="J246" s="55">
        <f ca="1">AVERAGE(E246:OFFSET(E246,$J$3-1,0))</f>
        <v>12.278400000000001</v>
      </c>
      <c r="K246" s="55">
        <f ca="1">AVERAGE(E246:OFFSET(E246,$K$3-1,0))</f>
        <v>11.412933333333335</v>
      </c>
      <c r="M246" s="58">
        <f t="shared" ca="1" si="145"/>
        <v>0</v>
      </c>
      <c r="N246" s="58">
        <f t="shared" ca="1" si="146"/>
        <v>0</v>
      </c>
      <c r="O246" s="58">
        <f t="shared" ca="1" si="147"/>
        <v>0</v>
      </c>
      <c r="P246" s="58">
        <f t="shared" ca="1" si="148"/>
        <v>89</v>
      </c>
      <c r="R246" s="56">
        <f t="shared" ca="1" si="149"/>
        <v>0</v>
      </c>
      <c r="S246" s="55">
        <f t="shared" ca="1" si="150"/>
        <v>0</v>
      </c>
      <c r="T246" s="55">
        <f t="shared" ca="1" si="151"/>
        <v>0</v>
      </c>
      <c r="U246" s="56">
        <f t="shared" ca="1" si="152"/>
        <v>0</v>
      </c>
      <c r="V246" s="55">
        <f t="shared" ca="1" si="169"/>
        <v>5000</v>
      </c>
      <c r="W246" s="55">
        <f t="shared" ca="1" si="153"/>
        <v>0</v>
      </c>
      <c r="X246" s="55">
        <f ca="1">V246-MAX(V246:$V$258)</f>
        <v>0</v>
      </c>
      <c r="Y246" s="56">
        <f ca="1">(V246-MAX(V246:$V$258))/MAX(V246:$V$258)</f>
        <v>0</v>
      </c>
      <c r="Z246" s="56"/>
      <c r="AA246" s="17"/>
      <c r="AB246" s="55">
        <f ca="1">E246*(2/($AB$3+1))+IF(AB247=0,AVERAGE(E247:OFFSET(E247,$AB$3-1,0))*(1-(2/($AB$3+1))),AB247*(1-(2/($AB$3+1))))</f>
        <v>12.30680024716143</v>
      </c>
      <c r="AC246" s="59">
        <f ca="1">E246*(2/($AC$3+1))+IF(AC247=0,AVERAGE(E247:OFFSET(E247,$AC$3-1,0))*(1-(2/($AC$3+1))),AC247*(1-(2/($AC$3+1))))</f>
        <v>11.632631491794138</v>
      </c>
      <c r="AE246" s="58">
        <f t="shared" ca="1" si="170"/>
        <v>0</v>
      </c>
      <c r="AF246" s="58">
        <f t="shared" ca="1" si="154"/>
        <v>0</v>
      </c>
      <c r="AG246" s="58">
        <f t="shared" ca="1" si="155"/>
        <v>0</v>
      </c>
      <c r="AH246" s="58">
        <f t="shared" ca="1" si="156"/>
        <v>89</v>
      </c>
      <c r="AJ246" s="56">
        <f t="shared" ca="1" si="157"/>
        <v>0</v>
      </c>
      <c r="AK246" s="55">
        <f t="shared" ca="1" si="158"/>
        <v>0</v>
      </c>
      <c r="AL246" s="55">
        <f t="shared" ca="1" si="159"/>
        <v>0</v>
      </c>
      <c r="AM246" s="56">
        <f t="shared" ca="1" si="160"/>
        <v>0</v>
      </c>
      <c r="AN246" s="55">
        <f t="shared" ca="1" si="161"/>
        <v>5000</v>
      </c>
      <c r="AO246" s="55">
        <f t="shared" ca="1" si="162"/>
        <v>0</v>
      </c>
      <c r="AP246" s="55">
        <f ca="1">AN246-MAX(AN246:$AN$258)</f>
        <v>0</v>
      </c>
      <c r="AQ246" s="56">
        <f ca="1">(AN246-MAX(AN246:$AN$258))/MAX(AN246:$AN$258)</f>
        <v>0</v>
      </c>
      <c r="AS246" s="55">
        <f t="shared" si="171"/>
        <v>0.12599999999999945</v>
      </c>
      <c r="AT246" s="55">
        <f t="shared" si="172"/>
        <v>0.12599999999999945</v>
      </c>
      <c r="AU246" s="55">
        <f t="shared" si="173"/>
        <v>0</v>
      </c>
      <c r="AV246" s="55">
        <f ca="1">IF(AV247=0,AVERAGE(AT246:OFFSET(AT246,$AY$3-1,0)),(AV247*($AY$3-1)+AT246)/$AY$3)</f>
        <v>9.8684493999824666E-2</v>
      </c>
      <c r="AW246" s="55">
        <f ca="1">IF(AW247=0,AVERAGE(AU246:OFFSET(AU246,$AY$3-1,0)),(AW247*($AY$3-1)+AU246)/$AY$3)</f>
        <v>3.8596024418472277E-2</v>
      </c>
      <c r="AX246" s="55">
        <f t="shared" ca="1" si="174"/>
        <v>2.5568564505465932</v>
      </c>
      <c r="AY246" s="55">
        <f t="shared" ca="1" si="175"/>
        <v>71.885286519046133</v>
      </c>
      <c r="BA246" s="58">
        <f t="shared" ca="1" si="176"/>
        <v>0</v>
      </c>
      <c r="BB246" s="58">
        <f t="shared" ca="1" si="177"/>
        <v>0</v>
      </c>
      <c r="BC246" s="58">
        <f t="shared" ca="1" si="185"/>
        <v>0</v>
      </c>
      <c r="BD246" s="58">
        <f t="shared" ca="1" si="163"/>
        <v>89</v>
      </c>
      <c r="BF246" s="56">
        <f t="shared" ca="1" si="164"/>
        <v>0</v>
      </c>
      <c r="BG246" s="75">
        <f t="shared" ca="1" si="165"/>
        <v>0</v>
      </c>
      <c r="BH246" s="55">
        <f t="shared" ca="1" si="166"/>
        <v>0</v>
      </c>
      <c r="BI246" s="56">
        <f t="shared" ca="1" si="167"/>
        <v>0</v>
      </c>
      <c r="BJ246" s="55">
        <f t="shared" ca="1" si="186"/>
        <v>5000</v>
      </c>
      <c r="BK246" s="76">
        <f t="shared" ca="1" si="178"/>
        <v>0</v>
      </c>
      <c r="BL246" s="55">
        <f ca="1">BJ246-MAX(BJ246:$BJ$258)</f>
        <v>0</v>
      </c>
      <c r="BM246" s="56">
        <f ca="1">(BJ246-MAX(BJ246:$BJ$258))/MAX(BJ246:$BJ$258)</f>
        <v>0</v>
      </c>
      <c r="BN246" s="17"/>
      <c r="BO246" s="55">
        <f t="shared" ca="1" si="179"/>
        <v>6.1085587884975423</v>
      </c>
      <c r="BQ246" s="58">
        <f t="shared" ca="1" si="180"/>
        <v>0</v>
      </c>
      <c r="BR246" s="58">
        <f t="shared" ca="1" si="181"/>
        <v>0</v>
      </c>
      <c r="BS246" s="58">
        <f t="shared" ca="1" si="187"/>
        <v>0</v>
      </c>
      <c r="BT246" s="58">
        <f t="shared" ca="1" si="168"/>
        <v>89</v>
      </c>
      <c r="BV246" s="56">
        <f t="shared" ca="1" si="182"/>
        <v>0</v>
      </c>
      <c r="BW246" s="76">
        <f t="shared" ca="1" si="183"/>
        <v>0</v>
      </c>
      <c r="BX246" s="55">
        <f t="shared" ca="1" si="188"/>
        <v>0</v>
      </c>
      <c r="BY246" s="56">
        <f t="shared" ca="1" si="184"/>
        <v>0</v>
      </c>
      <c r="BZ246" s="55">
        <f t="shared" ca="1" si="189"/>
        <v>5000</v>
      </c>
      <c r="CA246" s="76">
        <f t="shared" ca="1" si="143"/>
        <v>0</v>
      </c>
      <c r="CB246" s="58">
        <f ca="1">BZ246-MAX($BZ246:BZ$258)</f>
        <v>0</v>
      </c>
      <c r="CC246" s="58">
        <f ca="1">(BZ246-MAX($BZ246:BZ$258))/MAX($BZ246:BZ$258)</f>
        <v>0</v>
      </c>
    </row>
    <row r="247" spans="1:81" s="58" customFormat="1" x14ac:dyDescent="0.25">
      <c r="A247" s="54">
        <v>44259</v>
      </c>
      <c r="B247" s="55">
        <v>12.36</v>
      </c>
      <c r="C247" s="55">
        <v>12.412000000000001</v>
      </c>
      <c r="D247" s="55">
        <v>12.218</v>
      </c>
      <c r="E247" s="55">
        <v>12.346</v>
      </c>
      <c r="F247" s="56">
        <f t="shared" si="144"/>
        <v>-4.5154007418157782E-3</v>
      </c>
      <c r="G247" s="57"/>
      <c r="H247" s="56"/>
      <c r="I247" s="17"/>
      <c r="J247" s="55">
        <f ca="1">AVERAGE(E247:OFFSET(E247,$J$3-1,0))</f>
        <v>12.1724</v>
      </c>
      <c r="K247" s="55">
        <f ca="1">AVERAGE(E247:OFFSET(E247,$K$3-1,0))</f>
        <v>11.358266666666669</v>
      </c>
      <c r="M247" s="58">
        <f t="shared" ca="1" si="145"/>
        <v>0</v>
      </c>
      <c r="N247" s="58">
        <f t="shared" ca="1" si="146"/>
        <v>0</v>
      </c>
      <c r="O247" s="58">
        <f t="shared" ca="1" si="147"/>
        <v>0</v>
      </c>
      <c r="P247" s="58">
        <f t="shared" ca="1" si="148"/>
        <v>88</v>
      </c>
      <c r="R247" s="56">
        <f t="shared" ca="1" si="149"/>
        <v>0</v>
      </c>
      <c r="S247" s="55">
        <f t="shared" ca="1" si="150"/>
        <v>0</v>
      </c>
      <c r="T247" s="55">
        <f t="shared" ca="1" si="151"/>
        <v>0</v>
      </c>
      <c r="U247" s="56">
        <f t="shared" ca="1" si="152"/>
        <v>0</v>
      </c>
      <c r="V247" s="55">
        <f t="shared" ca="1" si="169"/>
        <v>5000</v>
      </c>
      <c r="W247" s="55">
        <f t="shared" ca="1" si="153"/>
        <v>0</v>
      </c>
      <c r="X247" s="55">
        <f ca="1">V247-MAX(V247:$V$258)</f>
        <v>0</v>
      </c>
      <c r="Y247" s="56">
        <f ca="1">(V247-MAX(V247:$V$258))/MAX(V247:$V$258)</f>
        <v>0</v>
      </c>
      <c r="Z247" s="56"/>
      <c r="AA247" s="17"/>
      <c r="AB247" s="55">
        <f ca="1">E247*(2/($AB$3+1))+IF(AB248=0,AVERAGE(E248:OFFSET(E248,$AB$3-1,0))*(1-(2/($AB$3+1))),AB248*(1-(2/($AB$3+1))))</f>
        <v>12.224200370742146</v>
      </c>
      <c r="AC247" s="59">
        <f ca="1">E247*(2/($AC$3+1))+IF(AC248=0,AVERAGE(E248:OFFSET(E248,$AC$3-1,0))*(1-(2/($AC$3+1))),AC248*(1-(2/($AC$3+1))))</f>
        <v>11.574744008469596</v>
      </c>
      <c r="AE247" s="58">
        <f t="shared" ca="1" si="170"/>
        <v>0</v>
      </c>
      <c r="AF247" s="58">
        <f t="shared" ca="1" si="154"/>
        <v>0</v>
      </c>
      <c r="AG247" s="58">
        <f t="shared" ca="1" si="155"/>
        <v>0</v>
      </c>
      <c r="AH247" s="58">
        <f t="shared" ca="1" si="156"/>
        <v>88</v>
      </c>
      <c r="AJ247" s="56">
        <f t="shared" ca="1" si="157"/>
        <v>0</v>
      </c>
      <c r="AK247" s="55">
        <f t="shared" ca="1" si="158"/>
        <v>0</v>
      </c>
      <c r="AL247" s="55">
        <f t="shared" ca="1" si="159"/>
        <v>0</v>
      </c>
      <c r="AM247" s="56">
        <f t="shared" ca="1" si="160"/>
        <v>0</v>
      </c>
      <c r="AN247" s="55">
        <f t="shared" ca="1" si="161"/>
        <v>5000</v>
      </c>
      <c r="AO247" s="55">
        <f t="shared" ca="1" si="162"/>
        <v>0</v>
      </c>
      <c r="AP247" s="55">
        <f ca="1">AN247-MAX(AN247:$AN$258)</f>
        <v>0</v>
      </c>
      <c r="AQ247" s="56">
        <f ca="1">(AN247-MAX(AN247:$AN$258))/MAX(AN247:$AN$258)</f>
        <v>0</v>
      </c>
      <c r="AS247" s="55">
        <f t="shared" si="171"/>
        <v>-5.5999999999999162E-2</v>
      </c>
      <c r="AT247" s="55">
        <f t="shared" si="172"/>
        <v>0</v>
      </c>
      <c r="AU247" s="55">
        <f t="shared" si="173"/>
        <v>5.5999999999999162E-2</v>
      </c>
      <c r="AV247" s="55">
        <f ca="1">IF(AV248=0,AVERAGE(AT247:OFFSET(AT247,$AY$3-1,0)),(AV248*($AY$3-1)+AT247)/$AY$3)</f>
        <v>9.6583301230580454E-2</v>
      </c>
      <c r="AW247" s="55">
        <f ca="1">IF(AW248=0,AVERAGE(AU247:OFFSET(AU247,$AY$3-1,0)),(AW248*($AY$3-1)+AU247)/$AY$3)</f>
        <v>4.1564949373739377E-2</v>
      </c>
      <c r="AX247" s="55">
        <f t="shared" ca="1" si="174"/>
        <v>2.3236718120869773</v>
      </c>
      <c r="AY247" s="55">
        <f t="shared" ca="1" si="175"/>
        <v>69.912793544676518</v>
      </c>
      <c r="BA247" s="58">
        <f t="shared" ca="1" si="176"/>
        <v>0</v>
      </c>
      <c r="BB247" s="58">
        <f t="shared" ca="1" si="177"/>
        <v>0</v>
      </c>
      <c r="BC247" s="58">
        <f t="shared" ca="1" si="185"/>
        <v>0</v>
      </c>
      <c r="BD247" s="58">
        <f t="shared" ca="1" si="163"/>
        <v>88</v>
      </c>
      <c r="BF247" s="56">
        <f t="shared" ca="1" si="164"/>
        <v>0</v>
      </c>
      <c r="BG247" s="75">
        <f t="shared" ca="1" si="165"/>
        <v>0</v>
      </c>
      <c r="BH247" s="55">
        <f t="shared" ca="1" si="166"/>
        <v>0</v>
      </c>
      <c r="BI247" s="56">
        <f t="shared" ca="1" si="167"/>
        <v>0</v>
      </c>
      <c r="BJ247" s="55">
        <f t="shared" ca="1" si="186"/>
        <v>5000</v>
      </c>
      <c r="BK247" s="76">
        <f t="shared" ca="1" si="178"/>
        <v>0</v>
      </c>
      <c r="BL247" s="55">
        <f ca="1">BJ247-MAX(BJ247:$BJ$258)</f>
        <v>0</v>
      </c>
      <c r="BM247" s="56">
        <f ca="1">(BJ247-MAX(BJ247:$BJ$258))/MAX(BJ247:$BJ$258)</f>
        <v>0</v>
      </c>
      <c r="BN247" s="17"/>
      <c r="BO247" s="55">
        <f t="shared" ca="1" si="179"/>
        <v>4.6625974906748135</v>
      </c>
      <c r="BQ247" s="58">
        <f t="shared" ca="1" si="180"/>
        <v>0</v>
      </c>
      <c r="BR247" s="58">
        <f t="shared" ca="1" si="181"/>
        <v>0</v>
      </c>
      <c r="BS247" s="58">
        <f t="shared" ca="1" si="187"/>
        <v>0</v>
      </c>
      <c r="BT247" s="58">
        <f t="shared" ca="1" si="168"/>
        <v>88</v>
      </c>
      <c r="BV247" s="56">
        <f t="shared" ca="1" si="182"/>
        <v>0</v>
      </c>
      <c r="BW247" s="76">
        <f t="shared" ca="1" si="183"/>
        <v>0</v>
      </c>
      <c r="BX247" s="55">
        <f t="shared" ca="1" si="188"/>
        <v>0</v>
      </c>
      <c r="BY247" s="56">
        <f t="shared" ca="1" si="184"/>
        <v>0</v>
      </c>
      <c r="BZ247" s="55">
        <f t="shared" ca="1" si="189"/>
        <v>5000</v>
      </c>
      <c r="CA247" s="76">
        <f t="shared" ca="1" si="143"/>
        <v>0</v>
      </c>
      <c r="CB247" s="58">
        <f ca="1">BZ247-MAX($BZ247:BZ$258)</f>
        <v>0</v>
      </c>
      <c r="CC247" s="58">
        <f ca="1">(BZ247-MAX($BZ247:BZ$258))/MAX($BZ247:BZ$258)</f>
        <v>0</v>
      </c>
    </row>
    <row r="248" spans="1:81" s="58" customFormat="1" x14ac:dyDescent="0.25">
      <c r="A248" s="54">
        <v>44258</v>
      </c>
      <c r="B248" s="55">
        <v>12.242000000000001</v>
      </c>
      <c r="C248" s="55">
        <v>12.428000000000001</v>
      </c>
      <c r="D248" s="55">
        <v>12.23</v>
      </c>
      <c r="E248" s="55">
        <v>12.401999999999999</v>
      </c>
      <c r="F248" s="56">
        <f t="shared" si="144"/>
        <v>2.3943196829590452E-2</v>
      </c>
      <c r="G248" s="57"/>
      <c r="H248" s="56"/>
      <c r="I248" s="17"/>
      <c r="J248" s="55">
        <f ca="1">AVERAGE(E248:OFFSET(E248,$J$3-1,0))</f>
        <v>12.139999999999999</v>
      </c>
      <c r="K248" s="55">
        <f ca="1">AVERAGE(E248:OFFSET(E248,$K$3-1,0))</f>
        <v>11.314533333333333</v>
      </c>
      <c r="M248" s="58">
        <f t="shared" ca="1" si="145"/>
        <v>0</v>
      </c>
      <c r="N248" s="58">
        <f t="shared" ca="1" si="146"/>
        <v>0</v>
      </c>
      <c r="O248" s="58">
        <f t="shared" ca="1" si="147"/>
        <v>0</v>
      </c>
      <c r="P248" s="58">
        <f t="shared" ca="1" si="148"/>
        <v>87</v>
      </c>
      <c r="R248" s="56">
        <f t="shared" ca="1" si="149"/>
        <v>0</v>
      </c>
      <c r="S248" s="55">
        <f t="shared" ca="1" si="150"/>
        <v>0</v>
      </c>
      <c r="T248" s="55">
        <f t="shared" ca="1" si="151"/>
        <v>0</v>
      </c>
      <c r="U248" s="56">
        <f t="shared" ca="1" si="152"/>
        <v>0</v>
      </c>
      <c r="V248" s="55">
        <f t="shared" ca="1" si="169"/>
        <v>5000</v>
      </c>
      <c r="W248" s="55">
        <f t="shared" ca="1" si="153"/>
        <v>0</v>
      </c>
      <c r="X248" s="55">
        <f ca="1">V248-MAX(V248:$V$258)</f>
        <v>0</v>
      </c>
      <c r="Y248" s="56">
        <f ca="1">(V248-MAX(V248:$V$258))/MAX(V248:$V$258)</f>
        <v>0</v>
      </c>
      <c r="Z248" s="56"/>
      <c r="AA248" s="17"/>
      <c r="AB248" s="55">
        <f ca="1">E248*(2/($AB$3+1))+IF(AB249=0,AVERAGE(E249:OFFSET(E249,$AB$3-1,0))*(1-(2/($AB$3+1))),AB249*(1-(2/($AB$3+1))))</f>
        <v>12.163300556113217</v>
      </c>
      <c r="AC248" s="59">
        <f ca="1">E248*(2/($AC$3+1))+IF(AC249=0,AVERAGE(E249:OFFSET(E249,$AC$3-1,0))*(1-(2/($AC$3+1))),AC249*(1-(2/($AC$3+1))))</f>
        <v>11.521553940088188</v>
      </c>
      <c r="AE248" s="58">
        <f t="shared" ca="1" si="170"/>
        <v>0</v>
      </c>
      <c r="AF248" s="58">
        <f t="shared" ca="1" si="154"/>
        <v>0</v>
      </c>
      <c r="AG248" s="58">
        <f t="shared" ca="1" si="155"/>
        <v>0</v>
      </c>
      <c r="AH248" s="58">
        <f t="shared" ca="1" si="156"/>
        <v>87</v>
      </c>
      <c r="AJ248" s="56">
        <f t="shared" ca="1" si="157"/>
        <v>0</v>
      </c>
      <c r="AK248" s="55">
        <f t="shared" ca="1" si="158"/>
        <v>0</v>
      </c>
      <c r="AL248" s="55">
        <f t="shared" ca="1" si="159"/>
        <v>0</v>
      </c>
      <c r="AM248" s="56">
        <f t="shared" ca="1" si="160"/>
        <v>0</v>
      </c>
      <c r="AN248" s="55">
        <f t="shared" ca="1" si="161"/>
        <v>5000</v>
      </c>
      <c r="AO248" s="55">
        <f t="shared" ca="1" si="162"/>
        <v>0</v>
      </c>
      <c r="AP248" s="55">
        <f ca="1">AN248-MAX(AN248:$AN$258)</f>
        <v>0</v>
      </c>
      <c r="AQ248" s="56">
        <f ca="1">(AN248-MAX(AN248:$AN$258))/MAX(AN248:$AN$258)</f>
        <v>0</v>
      </c>
      <c r="AS248" s="55">
        <f t="shared" si="171"/>
        <v>0.28999999999999915</v>
      </c>
      <c r="AT248" s="55">
        <f t="shared" si="172"/>
        <v>0.28999999999999915</v>
      </c>
      <c r="AU248" s="55">
        <f t="shared" si="173"/>
        <v>0</v>
      </c>
      <c r="AV248" s="55">
        <f ca="1">IF(AV249=0,AVERAGE(AT248:OFFSET(AT248,$AY$3-1,0)),(AV249*($AY$3-1)+AT248)/$AY$3)</f>
        <v>0.1040127859406251</v>
      </c>
      <c r="AW248" s="55">
        <f ca="1">IF(AW249=0,AVERAGE(AU248:OFFSET(AU248,$AY$3-1,0)),(AW249*($AY$3-1)+AU248)/$AY$3)</f>
        <v>4.0454560864027087E-2</v>
      </c>
      <c r="AX248" s="55">
        <f t="shared" ca="1" si="174"/>
        <v>2.5711015944586637</v>
      </c>
      <c r="AY248" s="55">
        <f t="shared" ca="1" si="175"/>
        <v>71.997436265836953</v>
      </c>
      <c r="BA248" s="58">
        <f t="shared" ca="1" si="176"/>
        <v>0</v>
      </c>
      <c r="BB248" s="58">
        <f t="shared" ca="1" si="177"/>
        <v>0</v>
      </c>
      <c r="BC248" s="58">
        <f t="shared" ca="1" si="185"/>
        <v>0</v>
      </c>
      <c r="BD248" s="58">
        <f t="shared" ca="1" si="163"/>
        <v>87</v>
      </c>
      <c r="BF248" s="56">
        <f t="shared" ca="1" si="164"/>
        <v>0</v>
      </c>
      <c r="BG248" s="75">
        <f t="shared" ca="1" si="165"/>
        <v>0</v>
      </c>
      <c r="BH248" s="55">
        <f t="shared" ca="1" si="166"/>
        <v>0</v>
      </c>
      <c r="BI248" s="56">
        <f t="shared" ca="1" si="167"/>
        <v>0</v>
      </c>
      <c r="BJ248" s="55">
        <f t="shared" ca="1" si="186"/>
        <v>5000</v>
      </c>
      <c r="BK248" s="76">
        <f t="shared" ca="1" si="178"/>
        <v>0</v>
      </c>
      <c r="BL248" s="55">
        <f ca="1">BJ248-MAX(BJ248:$BJ$258)</f>
        <v>0</v>
      </c>
      <c r="BM248" s="56">
        <f ca="1">(BJ248-MAX(BJ248:$BJ$258))/MAX(BJ248:$BJ$258)</f>
        <v>0</v>
      </c>
      <c r="BN248" s="17"/>
      <c r="BO248" s="55">
        <f t="shared" ca="1" si="179"/>
        <v>6.3089319389679321</v>
      </c>
      <c r="BQ248" s="58">
        <f t="shared" ca="1" si="180"/>
        <v>0</v>
      </c>
      <c r="BR248" s="58">
        <f t="shared" ca="1" si="181"/>
        <v>0</v>
      </c>
      <c r="BS248" s="58">
        <f t="shared" ca="1" si="187"/>
        <v>0</v>
      </c>
      <c r="BT248" s="58">
        <f t="shared" ca="1" si="168"/>
        <v>87</v>
      </c>
      <c r="BV248" s="56">
        <f t="shared" ca="1" si="182"/>
        <v>0</v>
      </c>
      <c r="BW248" s="76">
        <f t="shared" ca="1" si="183"/>
        <v>0</v>
      </c>
      <c r="BX248" s="55">
        <f t="shared" ca="1" si="188"/>
        <v>0</v>
      </c>
      <c r="BY248" s="56">
        <f t="shared" ca="1" si="184"/>
        <v>0</v>
      </c>
      <c r="BZ248" s="55">
        <f t="shared" ca="1" si="189"/>
        <v>5000</v>
      </c>
      <c r="CA248" s="76">
        <f t="shared" ca="1" si="143"/>
        <v>0</v>
      </c>
      <c r="CB248" s="58">
        <f ca="1">BZ248-MAX($BZ248:BZ$258)</f>
        <v>0</v>
      </c>
      <c r="CC248" s="58">
        <f ca="1">(BZ248-MAX($BZ248:BZ$258))/MAX($BZ248:BZ$258)</f>
        <v>0</v>
      </c>
    </row>
    <row r="249" spans="1:81" s="58" customFormat="1" x14ac:dyDescent="0.25">
      <c r="A249" s="54">
        <v>44257</v>
      </c>
      <c r="B249" s="55">
        <v>12.004</v>
      </c>
      <c r="C249" s="55">
        <v>12.188000000000001</v>
      </c>
      <c r="D249" s="55">
        <v>12.004</v>
      </c>
      <c r="E249" s="55">
        <v>12.112</v>
      </c>
      <c r="F249" s="56">
        <f t="shared" si="144"/>
        <v>4.3117744610281505E-3</v>
      </c>
      <c r="G249" s="57"/>
      <c r="H249" s="56"/>
      <c r="I249" s="17"/>
      <c r="J249" s="55">
        <f ca="1">AVERAGE(E249:OFFSET(E249,$J$3-1,0))</f>
        <v>12.0844</v>
      </c>
      <c r="K249" s="55">
        <f ca="1">AVERAGE(E249:OFFSET(E249,$K$3-1,0))</f>
        <v>11.268399999999996</v>
      </c>
      <c r="M249" s="58">
        <f t="shared" ca="1" si="145"/>
        <v>0</v>
      </c>
      <c r="N249" s="58">
        <f t="shared" ca="1" si="146"/>
        <v>0</v>
      </c>
      <c r="O249" s="58">
        <f t="shared" ca="1" si="147"/>
        <v>0</v>
      </c>
      <c r="P249" s="58">
        <f t="shared" ca="1" si="148"/>
        <v>86</v>
      </c>
      <c r="R249" s="56">
        <f t="shared" ca="1" si="149"/>
        <v>0</v>
      </c>
      <c r="S249" s="55">
        <f t="shared" ca="1" si="150"/>
        <v>0</v>
      </c>
      <c r="T249" s="55">
        <f t="shared" ca="1" si="151"/>
        <v>0</v>
      </c>
      <c r="U249" s="56">
        <f t="shared" ca="1" si="152"/>
        <v>0</v>
      </c>
      <c r="V249" s="55">
        <f t="shared" ca="1" si="169"/>
        <v>5000</v>
      </c>
      <c r="W249" s="55">
        <f t="shared" ca="1" si="153"/>
        <v>0</v>
      </c>
      <c r="X249" s="55">
        <f ca="1">V249-MAX(V249:$V$258)</f>
        <v>0</v>
      </c>
      <c r="Y249" s="56">
        <f ca="1">(V249-MAX(V249:$V$258))/MAX(V249:$V$258)</f>
        <v>0</v>
      </c>
      <c r="Z249" s="56"/>
      <c r="AA249" s="17"/>
      <c r="AB249" s="55">
        <f ca="1">E249*(2/($AB$3+1))+IF(AB250=0,AVERAGE(E250:OFFSET(E250,$AB$3-1,0))*(1-(2/($AB$3+1))),AB250*(1-(2/($AB$3+1))))</f>
        <v>12.043950834169825</v>
      </c>
      <c r="AC249" s="59">
        <f ca="1">E249*(2/($AC$3+1))+IF(AC250=0,AVERAGE(E250:OFFSET(E250,$AC$3-1,0))*(1-(2/($AC$3+1))),AC250*(1-(2/($AC$3+1))))</f>
        <v>11.460833522163234</v>
      </c>
      <c r="AE249" s="58">
        <f t="shared" ca="1" si="170"/>
        <v>0</v>
      </c>
      <c r="AF249" s="58">
        <f t="shared" ca="1" si="154"/>
        <v>0</v>
      </c>
      <c r="AG249" s="58">
        <f t="shared" ca="1" si="155"/>
        <v>0</v>
      </c>
      <c r="AH249" s="58">
        <f t="shared" ca="1" si="156"/>
        <v>86</v>
      </c>
      <c r="AJ249" s="56">
        <f t="shared" ca="1" si="157"/>
        <v>0</v>
      </c>
      <c r="AK249" s="55">
        <f t="shared" ca="1" si="158"/>
        <v>0</v>
      </c>
      <c r="AL249" s="55">
        <f t="shared" ca="1" si="159"/>
        <v>0</v>
      </c>
      <c r="AM249" s="56">
        <f t="shared" ca="1" si="160"/>
        <v>0</v>
      </c>
      <c r="AN249" s="55">
        <f t="shared" ca="1" si="161"/>
        <v>5000</v>
      </c>
      <c r="AO249" s="55">
        <f t="shared" ca="1" si="162"/>
        <v>0</v>
      </c>
      <c r="AP249" s="55">
        <f ca="1">AN249-MAX(AN249:$AN$258)</f>
        <v>0</v>
      </c>
      <c r="AQ249" s="56">
        <f ca="1">(AN249-MAX(AN249:$AN$258))/MAX(AN249:$AN$258)</f>
        <v>0</v>
      </c>
      <c r="AS249" s="55">
        <f t="shared" si="171"/>
        <v>5.1999999999999602E-2</v>
      </c>
      <c r="AT249" s="55">
        <f t="shared" si="172"/>
        <v>5.1999999999999602E-2</v>
      </c>
      <c r="AU249" s="55">
        <f t="shared" si="173"/>
        <v>0</v>
      </c>
      <c r="AV249" s="55">
        <f ca="1">IF(AV250=0,AVERAGE(AT249:OFFSET(AT249,$AY$3-1,0)),(AV250*($AY$3-1)+AT249)/$AY$3)</f>
        <v>8.9706077166827089E-2</v>
      </c>
      <c r="AW249" s="55">
        <f ca="1">IF(AW250=0,AVERAGE(AU249:OFFSET(AU249,$AY$3-1,0)),(AW250*($AY$3-1)+AU249)/$AY$3)</f>
        <v>4.3566450161259936E-2</v>
      </c>
      <c r="AX249" s="55">
        <f t="shared" ca="1" si="174"/>
        <v>2.0590632662239563</v>
      </c>
      <c r="AY249" s="55">
        <f t="shared" ca="1" si="175"/>
        <v>67.310254382728772</v>
      </c>
      <c r="BA249" s="58">
        <f t="shared" ca="1" si="176"/>
        <v>0</v>
      </c>
      <c r="BB249" s="58">
        <f t="shared" ca="1" si="177"/>
        <v>0</v>
      </c>
      <c r="BC249" s="58">
        <f t="shared" ca="1" si="185"/>
        <v>0</v>
      </c>
      <c r="BD249" s="58">
        <f t="shared" ca="1" si="163"/>
        <v>86</v>
      </c>
      <c r="BF249" s="56">
        <f t="shared" ca="1" si="164"/>
        <v>0</v>
      </c>
      <c r="BG249" s="75">
        <f t="shared" ca="1" si="165"/>
        <v>0</v>
      </c>
      <c r="BH249" s="55">
        <f t="shared" ca="1" si="166"/>
        <v>0</v>
      </c>
      <c r="BI249" s="56">
        <f t="shared" ca="1" si="167"/>
        <v>0</v>
      </c>
      <c r="BJ249" s="55">
        <f t="shared" ca="1" si="186"/>
        <v>5000</v>
      </c>
      <c r="BK249" s="76">
        <f t="shared" ca="1" si="178"/>
        <v>0</v>
      </c>
      <c r="BL249" s="55">
        <f ca="1">BJ249-MAX(BJ249:$BJ$258)</f>
        <v>0</v>
      </c>
      <c r="BM249" s="56">
        <f ca="1">(BJ249-MAX(BJ249:$BJ$258))/MAX(BJ249:$BJ$258)</f>
        <v>0</v>
      </c>
      <c r="BN249" s="17"/>
      <c r="BO249" s="55">
        <f t="shared" ca="1" si="179"/>
        <v>7.1668731198018198</v>
      </c>
      <c r="BQ249" s="58">
        <f t="shared" ca="1" si="180"/>
        <v>0</v>
      </c>
      <c r="BR249" s="58">
        <f t="shared" ca="1" si="181"/>
        <v>0</v>
      </c>
      <c r="BS249" s="58">
        <f t="shared" ca="1" si="187"/>
        <v>0</v>
      </c>
      <c r="BT249" s="58">
        <f t="shared" ca="1" si="168"/>
        <v>86</v>
      </c>
      <c r="BV249" s="56">
        <f t="shared" ca="1" si="182"/>
        <v>0</v>
      </c>
      <c r="BW249" s="76">
        <f t="shared" ca="1" si="183"/>
        <v>0</v>
      </c>
      <c r="BX249" s="55">
        <f t="shared" ca="1" si="188"/>
        <v>0</v>
      </c>
      <c r="BY249" s="56">
        <f t="shared" ca="1" si="184"/>
        <v>0</v>
      </c>
      <c r="BZ249" s="55">
        <f t="shared" ca="1" si="189"/>
        <v>5000</v>
      </c>
      <c r="CA249" s="76">
        <f t="shared" ca="1" si="143"/>
        <v>0</v>
      </c>
      <c r="CB249" s="58">
        <f ca="1">BZ249-MAX($BZ249:BZ$258)</f>
        <v>0</v>
      </c>
      <c r="CC249" s="58">
        <f ca="1">(BZ249-MAX($BZ249:BZ$258))/MAX($BZ249:BZ$258)</f>
        <v>0</v>
      </c>
    </row>
    <row r="250" spans="1:81" s="58" customFormat="1" x14ac:dyDescent="0.25">
      <c r="A250" s="54">
        <v>44256</v>
      </c>
      <c r="B250" s="55">
        <v>12.098000000000001</v>
      </c>
      <c r="C250" s="55">
        <v>12.146000000000001</v>
      </c>
      <c r="D250" s="55">
        <v>12.02</v>
      </c>
      <c r="E250" s="55">
        <v>12.06</v>
      </c>
      <c r="F250" s="56">
        <f t="shared" si="144"/>
        <v>9.8810919443979017E-3</v>
      </c>
      <c r="G250" s="57"/>
      <c r="H250" s="56"/>
      <c r="I250" s="17"/>
      <c r="J250" s="55">
        <f ca="1">AVERAGE(E250:OFFSET(E250,$J$3-1,0))</f>
        <v>12.056000000000001</v>
      </c>
      <c r="K250" s="55">
        <f ca="1">AVERAGE(E250:OFFSET(E250,$K$3-1,0))</f>
        <v>11.230466666666665</v>
      </c>
      <c r="M250" s="58">
        <f t="shared" ca="1" si="145"/>
        <v>0</v>
      </c>
      <c r="N250" s="58">
        <f t="shared" ca="1" si="146"/>
        <v>0</v>
      </c>
      <c r="O250" s="58">
        <f t="shared" ca="1" si="147"/>
        <v>0</v>
      </c>
      <c r="P250" s="58">
        <f t="shared" ca="1" si="148"/>
        <v>85</v>
      </c>
      <c r="R250" s="56">
        <f t="shared" ca="1" si="149"/>
        <v>0</v>
      </c>
      <c r="S250" s="55">
        <f t="shared" ca="1" si="150"/>
        <v>0</v>
      </c>
      <c r="T250" s="55">
        <f t="shared" ca="1" si="151"/>
        <v>0</v>
      </c>
      <c r="U250" s="56">
        <f t="shared" ca="1" si="152"/>
        <v>0</v>
      </c>
      <c r="V250" s="55">
        <f t="shared" ca="1" si="169"/>
        <v>5000</v>
      </c>
      <c r="W250" s="55">
        <f t="shared" ca="1" si="153"/>
        <v>0</v>
      </c>
      <c r="X250" s="55">
        <f ca="1">V250-MAX(V250:$V$258)</f>
        <v>0</v>
      </c>
      <c r="Y250" s="56">
        <f ca="1">(V250-MAX(V250:$V$258))/MAX(V250:$V$258)</f>
        <v>0</v>
      </c>
      <c r="Z250" s="56"/>
      <c r="AA250" s="17"/>
      <c r="AB250" s="55">
        <f ca="1">E250*(2/($AB$3+1))+IF(AB251=0,AVERAGE(E251:OFFSET(E251,$AB$3-1,0))*(1-(2/($AB$3+1))),AB251*(1-(2/($AB$3+1))))</f>
        <v>12.009926251254738</v>
      </c>
      <c r="AC250" s="59">
        <f ca="1">E250*(2/($AC$3+1))+IF(AC251=0,AVERAGE(E251:OFFSET(E251,$AC$3-1,0))*(1-(2/($AC$3+1))),AC251*(1-(2/($AC$3+1))))</f>
        <v>11.415925489208975</v>
      </c>
      <c r="AE250" s="58">
        <f t="shared" ca="1" si="170"/>
        <v>0</v>
      </c>
      <c r="AF250" s="58">
        <f t="shared" ca="1" si="154"/>
        <v>0</v>
      </c>
      <c r="AG250" s="58">
        <f t="shared" ca="1" si="155"/>
        <v>0</v>
      </c>
      <c r="AH250" s="58">
        <f t="shared" ca="1" si="156"/>
        <v>85</v>
      </c>
      <c r="AJ250" s="56">
        <f t="shared" ca="1" si="157"/>
        <v>0</v>
      </c>
      <c r="AK250" s="55">
        <f t="shared" ca="1" si="158"/>
        <v>0</v>
      </c>
      <c r="AL250" s="55">
        <f t="shared" ca="1" si="159"/>
        <v>0</v>
      </c>
      <c r="AM250" s="56">
        <f t="shared" ca="1" si="160"/>
        <v>0</v>
      </c>
      <c r="AN250" s="55">
        <f t="shared" ca="1" si="161"/>
        <v>5000</v>
      </c>
      <c r="AO250" s="55">
        <f t="shared" ca="1" si="162"/>
        <v>0</v>
      </c>
      <c r="AP250" s="55">
        <f ca="1">AN250-MAX(AN250:$AN$258)</f>
        <v>0</v>
      </c>
      <c r="AQ250" s="56">
        <f ca="1">(AN250-MAX(AN250:$AN$258))/MAX(AN250:$AN$258)</f>
        <v>0</v>
      </c>
      <c r="AS250" s="55">
        <f t="shared" si="171"/>
        <v>0.11800000000000033</v>
      </c>
      <c r="AT250" s="55">
        <f t="shared" si="172"/>
        <v>0.11800000000000033</v>
      </c>
      <c r="AU250" s="55">
        <f t="shared" si="173"/>
        <v>0</v>
      </c>
      <c r="AV250" s="55">
        <f ca="1">IF(AV251=0,AVERAGE(AT250:OFFSET(AT250,$AY$3-1,0)),(AV251*($AY$3-1)+AT250)/$AY$3)</f>
        <v>9.2606544641198441E-2</v>
      </c>
      <c r="AW250" s="55">
        <f ca="1">IF(AW251=0,AVERAGE(AU250:OFFSET(AU250,$AY$3-1,0)),(AW251*($AY$3-1)+AU250)/$AY$3)</f>
        <v>4.6917715558279928E-2</v>
      </c>
      <c r="AX250" s="55">
        <f t="shared" ca="1" si="174"/>
        <v>1.9738076233947297</v>
      </c>
      <c r="AY250" s="55">
        <f t="shared" ca="1" si="175"/>
        <v>66.373076989477312</v>
      </c>
      <c r="BA250" s="58">
        <f t="shared" ca="1" si="176"/>
        <v>0</v>
      </c>
      <c r="BB250" s="58">
        <f t="shared" ca="1" si="177"/>
        <v>0</v>
      </c>
      <c r="BC250" s="58">
        <f t="shared" ca="1" si="185"/>
        <v>0</v>
      </c>
      <c r="BD250" s="58">
        <f t="shared" ca="1" si="163"/>
        <v>85</v>
      </c>
      <c r="BF250" s="56">
        <f t="shared" ca="1" si="164"/>
        <v>0</v>
      </c>
      <c r="BG250" s="75">
        <f t="shared" ca="1" si="165"/>
        <v>0</v>
      </c>
      <c r="BH250" s="55">
        <f t="shared" ca="1" si="166"/>
        <v>0</v>
      </c>
      <c r="BI250" s="56">
        <f t="shared" ca="1" si="167"/>
        <v>0</v>
      </c>
      <c r="BJ250" s="55">
        <f t="shared" ca="1" si="186"/>
        <v>5000</v>
      </c>
      <c r="BK250" s="76">
        <f t="shared" ca="1" si="178"/>
        <v>0</v>
      </c>
      <c r="BL250" s="55">
        <f ca="1">BJ250-MAX(BJ250:$BJ$258)</f>
        <v>0</v>
      </c>
      <c r="BM250" s="56">
        <f ca="1">(BJ250-MAX(BJ250:$BJ$258))/MAX(BJ250:$BJ$258)</f>
        <v>0</v>
      </c>
      <c r="BN250" s="17"/>
      <c r="BO250" s="55">
        <f t="shared" ca="1" si="179"/>
        <v>7.6401285255266016</v>
      </c>
      <c r="BQ250" s="58">
        <f t="shared" ca="1" si="180"/>
        <v>0</v>
      </c>
      <c r="BR250" s="58">
        <f t="shared" ca="1" si="181"/>
        <v>0</v>
      </c>
      <c r="BS250" s="58">
        <f t="shared" ca="1" si="187"/>
        <v>0</v>
      </c>
      <c r="BT250" s="58">
        <f t="shared" ca="1" si="168"/>
        <v>85</v>
      </c>
      <c r="BV250" s="56">
        <f t="shared" ca="1" si="182"/>
        <v>0</v>
      </c>
      <c r="BW250" s="76">
        <f t="shared" ca="1" si="183"/>
        <v>0</v>
      </c>
      <c r="BX250" s="55">
        <f t="shared" ca="1" si="188"/>
        <v>0</v>
      </c>
      <c r="BY250" s="56">
        <f t="shared" ca="1" si="184"/>
        <v>0</v>
      </c>
      <c r="BZ250" s="55">
        <f t="shared" ca="1" si="189"/>
        <v>5000</v>
      </c>
      <c r="CA250" s="76">
        <f t="shared" ca="1" si="143"/>
        <v>0</v>
      </c>
      <c r="CB250" s="58">
        <f ca="1">BZ250-MAX($BZ250:BZ$258)</f>
        <v>0</v>
      </c>
      <c r="CC250" s="58">
        <f ca="1">(BZ250-MAX($BZ250:BZ$258))/MAX($BZ250:BZ$258)</f>
        <v>0</v>
      </c>
    </row>
    <row r="251" spans="1:81" s="58" customFormat="1" x14ac:dyDescent="0.25">
      <c r="A251" s="54">
        <v>44253</v>
      </c>
      <c r="B251" s="55">
        <v>12.012</v>
      </c>
      <c r="C251" s="55">
        <v>12.16</v>
      </c>
      <c r="D251" s="55">
        <v>11.884</v>
      </c>
      <c r="E251" s="55">
        <v>11.942</v>
      </c>
      <c r="F251" s="56">
        <f t="shared" si="144"/>
        <v>-1.9862114248194285E-2</v>
      </c>
      <c r="G251" s="57"/>
      <c r="H251" s="56"/>
      <c r="I251" s="17"/>
      <c r="J251" s="55">
        <f ca="1">AVERAGE(E251:OFFSET(E251,$J$3-1,0))</f>
        <v>12.021599999999999</v>
      </c>
      <c r="K251" s="55">
        <f ca="1">AVERAGE(E251:OFFSET(E251,$K$3-1,0))</f>
        <v>11.197866666666666</v>
      </c>
      <c r="M251" s="58">
        <f t="shared" ca="1" si="145"/>
        <v>0</v>
      </c>
      <c r="N251" s="58">
        <f t="shared" ca="1" si="146"/>
        <v>0</v>
      </c>
      <c r="O251" s="58">
        <f t="shared" ca="1" si="147"/>
        <v>0</v>
      </c>
      <c r="P251" s="58">
        <f t="shared" ca="1" si="148"/>
        <v>84</v>
      </c>
      <c r="R251" s="56">
        <f t="shared" ca="1" si="149"/>
        <v>0</v>
      </c>
      <c r="S251" s="55">
        <f t="shared" ca="1" si="150"/>
        <v>0</v>
      </c>
      <c r="T251" s="55">
        <f t="shared" ca="1" si="151"/>
        <v>0</v>
      </c>
      <c r="U251" s="56">
        <f t="shared" ca="1" si="152"/>
        <v>0</v>
      </c>
      <c r="V251" s="55">
        <f t="shared" ca="1" si="169"/>
        <v>5000</v>
      </c>
      <c r="W251" s="55">
        <f t="shared" ca="1" si="153"/>
        <v>0</v>
      </c>
      <c r="X251" s="55">
        <f ca="1">V251-MAX(V251:$V$258)</f>
        <v>0</v>
      </c>
      <c r="Y251" s="56">
        <f ca="1">(V251-MAX(V251:$V$258))/MAX(V251:$V$258)</f>
        <v>0</v>
      </c>
      <c r="Z251" s="56"/>
      <c r="AA251" s="17"/>
      <c r="AB251" s="55">
        <f ca="1">E251*(2/($AB$3+1))+IF(AB252=0,AVERAGE(E252:OFFSET(E252,$AB$3-1,0))*(1-(2/($AB$3+1))),AB252*(1-(2/($AB$3+1))))</f>
        <v>11.984889376882107</v>
      </c>
      <c r="AC251" s="59">
        <f ca="1">E251*(2/($AC$3+1))+IF(AC252=0,AVERAGE(E252:OFFSET(E252,$AC$3-1,0))*(1-(2/($AC$3+1))),AC252*(1-(2/($AC$3+1))))</f>
        <v>11.371506557430283</v>
      </c>
      <c r="AE251" s="58">
        <f t="shared" ca="1" si="170"/>
        <v>0</v>
      </c>
      <c r="AF251" s="58">
        <f t="shared" ca="1" si="154"/>
        <v>0</v>
      </c>
      <c r="AG251" s="58">
        <f t="shared" ca="1" si="155"/>
        <v>0</v>
      </c>
      <c r="AH251" s="58">
        <f t="shared" ca="1" si="156"/>
        <v>84</v>
      </c>
      <c r="AJ251" s="56">
        <f t="shared" ca="1" si="157"/>
        <v>0</v>
      </c>
      <c r="AK251" s="55">
        <f t="shared" ca="1" si="158"/>
        <v>0</v>
      </c>
      <c r="AL251" s="55">
        <f t="shared" ca="1" si="159"/>
        <v>0</v>
      </c>
      <c r="AM251" s="56">
        <f t="shared" ca="1" si="160"/>
        <v>0</v>
      </c>
      <c r="AN251" s="55">
        <f t="shared" ca="1" si="161"/>
        <v>5000</v>
      </c>
      <c r="AO251" s="55">
        <f t="shared" ca="1" si="162"/>
        <v>0</v>
      </c>
      <c r="AP251" s="55">
        <f ca="1">AN251-MAX(AN251:$AN$258)</f>
        <v>0</v>
      </c>
      <c r="AQ251" s="56">
        <f ca="1">(AN251-MAX(AN251:$AN$258))/MAX(AN251:$AN$258)</f>
        <v>0</v>
      </c>
      <c r="AS251" s="55">
        <f t="shared" si="171"/>
        <v>-0.2419999999999991</v>
      </c>
      <c r="AT251" s="55">
        <f t="shared" si="172"/>
        <v>0</v>
      </c>
      <c r="AU251" s="55">
        <f t="shared" si="173"/>
        <v>0.2419999999999991</v>
      </c>
      <c r="AV251" s="55">
        <f ca="1">IF(AV252=0,AVERAGE(AT251:OFFSET(AT251,$AY$3-1,0)),(AV252*($AY$3-1)+AT251)/$AY$3)</f>
        <v>9.0653201921290602E-2</v>
      </c>
      <c r="AW251" s="55">
        <f ca="1">IF(AW252=0,AVERAGE(AU251:OFFSET(AU251,$AY$3-1,0)),(AW252*($AY$3-1)+AU251)/$AY$3)</f>
        <v>5.0526770601224534E-2</v>
      </c>
      <c r="AX251" s="55">
        <f t="shared" ca="1" si="174"/>
        <v>1.7941618045760002</v>
      </c>
      <c r="AY251" s="55">
        <f t="shared" ca="1" si="175"/>
        <v>64.211091914494745</v>
      </c>
      <c r="BA251" s="58">
        <f t="shared" ca="1" si="176"/>
        <v>0</v>
      </c>
      <c r="BB251" s="58">
        <f t="shared" ca="1" si="177"/>
        <v>0</v>
      </c>
      <c r="BC251" s="58">
        <f t="shared" ca="1" si="185"/>
        <v>0</v>
      </c>
      <c r="BD251" s="58">
        <f t="shared" ca="1" si="163"/>
        <v>84</v>
      </c>
      <c r="BF251" s="56">
        <f t="shared" ca="1" si="164"/>
        <v>0</v>
      </c>
      <c r="BG251" s="75">
        <f t="shared" ca="1" si="165"/>
        <v>0</v>
      </c>
      <c r="BH251" s="55">
        <f t="shared" ca="1" si="166"/>
        <v>0</v>
      </c>
      <c r="BI251" s="56">
        <f t="shared" ca="1" si="167"/>
        <v>0</v>
      </c>
      <c r="BJ251" s="55">
        <f t="shared" ca="1" si="186"/>
        <v>5000</v>
      </c>
      <c r="BK251" s="76">
        <f t="shared" ca="1" si="178"/>
        <v>0</v>
      </c>
      <c r="BL251" s="55">
        <f ca="1">BJ251-MAX(BJ251:$BJ$258)</f>
        <v>0</v>
      </c>
      <c r="BM251" s="56">
        <f ca="1">(BJ251-MAX(BJ251:$BJ$258))/MAX(BJ251:$BJ$258)</f>
        <v>0</v>
      </c>
      <c r="BN251" s="17"/>
      <c r="BO251" s="55">
        <f t="shared" ca="1" si="179"/>
        <v>6.1322431567721214</v>
      </c>
      <c r="BQ251" s="58">
        <f t="shared" ca="1" si="180"/>
        <v>0</v>
      </c>
      <c r="BR251" s="58">
        <f t="shared" ca="1" si="181"/>
        <v>0</v>
      </c>
      <c r="BS251" s="58">
        <f t="shared" ca="1" si="187"/>
        <v>0</v>
      </c>
      <c r="BT251" s="58">
        <f t="shared" ca="1" si="168"/>
        <v>84</v>
      </c>
      <c r="BV251" s="56">
        <f t="shared" ca="1" si="182"/>
        <v>0</v>
      </c>
      <c r="BW251" s="76">
        <f t="shared" ca="1" si="183"/>
        <v>0</v>
      </c>
      <c r="BX251" s="55">
        <f t="shared" ca="1" si="188"/>
        <v>0</v>
      </c>
      <c r="BY251" s="56">
        <f t="shared" ca="1" si="184"/>
        <v>0</v>
      </c>
      <c r="BZ251" s="55">
        <f t="shared" ca="1" si="189"/>
        <v>5000</v>
      </c>
      <c r="CA251" s="76">
        <f t="shared" ca="1" si="143"/>
        <v>0</v>
      </c>
      <c r="CB251" s="58">
        <f ca="1">BZ251-MAX($BZ251:BZ$258)</f>
        <v>0</v>
      </c>
      <c r="CC251" s="58">
        <f ca="1">(BZ251-MAX($BZ251:BZ$258))/MAX($BZ251:BZ$258)</f>
        <v>0</v>
      </c>
    </row>
    <row r="252" spans="1:81" s="58" customFormat="1" x14ac:dyDescent="0.25">
      <c r="A252" s="54">
        <v>44252</v>
      </c>
      <c r="B252" s="55">
        <v>12.246</v>
      </c>
      <c r="C252" s="55">
        <v>12.374000000000001</v>
      </c>
      <c r="D252" s="55">
        <v>12.183999999999999</v>
      </c>
      <c r="E252" s="55">
        <v>12.183999999999999</v>
      </c>
      <c r="F252" s="56">
        <f t="shared" si="144"/>
        <v>4.948861761794765E-3</v>
      </c>
      <c r="G252" s="57"/>
      <c r="H252" s="56"/>
      <c r="I252" s="17"/>
      <c r="J252" s="55">
        <f ca="1">AVERAGE(E252:OFFSET(E252,$J$3-1,0))</f>
        <v>11.996799999999999</v>
      </c>
      <c r="K252" s="55">
        <f ca="1">AVERAGE(E252:OFFSET(E252,$K$3-1,0))</f>
        <v>11.166066666666666</v>
      </c>
      <c r="M252" s="58">
        <f t="shared" ca="1" si="145"/>
        <v>0</v>
      </c>
      <c r="N252" s="58">
        <f t="shared" ca="1" si="146"/>
        <v>0</v>
      </c>
      <c r="O252" s="58">
        <f t="shared" ca="1" si="147"/>
        <v>0</v>
      </c>
      <c r="P252" s="58">
        <f t="shared" ca="1" si="148"/>
        <v>83</v>
      </c>
      <c r="R252" s="56">
        <f t="shared" ca="1" si="149"/>
        <v>0</v>
      </c>
      <c r="S252" s="55">
        <f t="shared" ca="1" si="150"/>
        <v>0</v>
      </c>
      <c r="T252" s="55">
        <f t="shared" ca="1" si="151"/>
        <v>0</v>
      </c>
      <c r="U252" s="56">
        <f t="shared" ca="1" si="152"/>
        <v>0</v>
      </c>
      <c r="V252" s="55">
        <f t="shared" ca="1" si="169"/>
        <v>5000</v>
      </c>
      <c r="W252" s="55">
        <f t="shared" ca="1" si="153"/>
        <v>0</v>
      </c>
      <c r="X252" s="55">
        <f ca="1">V252-MAX(V252:$V$258)</f>
        <v>0</v>
      </c>
      <c r="Y252" s="56">
        <f ca="1">(V252-MAX(V252:$V$258))/MAX(V252:$V$258)</f>
        <v>0</v>
      </c>
      <c r="Z252" s="56"/>
      <c r="AA252" s="17"/>
      <c r="AB252" s="55">
        <f ca="1">E252*(2/($AB$3+1))+IF(AB253=0,AVERAGE(E253:OFFSET(E253,$AB$3-1,0))*(1-(2/($AB$3+1))),AB253*(1-(2/($AB$3+1))))</f>
        <v>12.006334065323159</v>
      </c>
      <c r="AC252" s="59">
        <f ca="1">E252*(2/($AC$3+1))+IF(AC253=0,AVERAGE(E253:OFFSET(E253,$AC$3-1,0))*(1-(2/($AC$3+1))),AC253*(1-(2/($AC$3+1))))</f>
        <v>11.332162182080646</v>
      </c>
      <c r="AE252" s="58">
        <f t="shared" ca="1" si="170"/>
        <v>0</v>
      </c>
      <c r="AF252" s="58">
        <f t="shared" ca="1" si="154"/>
        <v>0</v>
      </c>
      <c r="AG252" s="58">
        <f t="shared" ca="1" si="155"/>
        <v>0</v>
      </c>
      <c r="AH252" s="58">
        <f t="shared" ca="1" si="156"/>
        <v>83</v>
      </c>
      <c r="AJ252" s="56">
        <f t="shared" ca="1" si="157"/>
        <v>0</v>
      </c>
      <c r="AK252" s="55">
        <f t="shared" ca="1" si="158"/>
        <v>0</v>
      </c>
      <c r="AL252" s="55">
        <f t="shared" ca="1" si="159"/>
        <v>0</v>
      </c>
      <c r="AM252" s="56">
        <f t="shared" ca="1" si="160"/>
        <v>0</v>
      </c>
      <c r="AN252" s="55">
        <f t="shared" ca="1" si="161"/>
        <v>5000</v>
      </c>
      <c r="AO252" s="55">
        <f t="shared" ca="1" si="162"/>
        <v>0</v>
      </c>
      <c r="AP252" s="55">
        <f ca="1">AN252-MAX(AN252:$AN$258)</f>
        <v>0</v>
      </c>
      <c r="AQ252" s="56">
        <f ca="1">(AN252-MAX(AN252:$AN$258))/MAX(AN252:$AN$258)</f>
        <v>0</v>
      </c>
      <c r="AS252" s="55">
        <f t="shared" si="171"/>
        <v>5.9999999999998721E-2</v>
      </c>
      <c r="AT252" s="55">
        <f t="shared" si="172"/>
        <v>5.9999999999998721E-2</v>
      </c>
      <c r="AU252" s="55">
        <f t="shared" si="173"/>
        <v>0</v>
      </c>
      <c r="AV252" s="55">
        <f ca="1">IF(AV253=0,AVERAGE(AT252:OFFSET(AT252,$AY$3-1,0)),(AV253*($AY$3-1)+AT252)/$AY$3)</f>
        <v>9.7626525146005269E-2</v>
      </c>
      <c r="AW252" s="55">
        <f ca="1">IF(AW253=0,AVERAGE(AU252:OFFSET(AU252,$AY$3-1,0)),(AW253*($AY$3-1)+AU252)/$AY$3)</f>
        <v>3.5798060647472651E-2</v>
      </c>
      <c r="AX252" s="55">
        <f t="shared" ca="1" si="174"/>
        <v>2.7271456436536798</v>
      </c>
      <c r="AY252" s="55">
        <f t="shared" ca="1" si="175"/>
        <v>73.1698169159896</v>
      </c>
      <c r="BA252" s="58">
        <f t="shared" ca="1" si="176"/>
        <v>0</v>
      </c>
      <c r="BB252" s="58">
        <f t="shared" ca="1" si="177"/>
        <v>0</v>
      </c>
      <c r="BC252" s="58">
        <f t="shared" ca="1" si="185"/>
        <v>0</v>
      </c>
      <c r="BD252" s="58">
        <f t="shared" ca="1" si="163"/>
        <v>83</v>
      </c>
      <c r="BF252" s="56">
        <f t="shared" ca="1" si="164"/>
        <v>0</v>
      </c>
      <c r="BG252" s="75">
        <f t="shared" ca="1" si="165"/>
        <v>0</v>
      </c>
      <c r="BH252" s="55">
        <f t="shared" ca="1" si="166"/>
        <v>0</v>
      </c>
      <c r="BI252" s="56">
        <f t="shared" ca="1" si="167"/>
        <v>0</v>
      </c>
      <c r="BJ252" s="55">
        <f t="shared" ca="1" si="186"/>
        <v>5000</v>
      </c>
      <c r="BK252" s="76">
        <f t="shared" ca="1" si="178"/>
        <v>0</v>
      </c>
      <c r="BL252" s="55">
        <f ca="1">BJ252-MAX(BJ252:$BJ$258)</f>
        <v>0</v>
      </c>
      <c r="BM252" s="56">
        <f ca="1">(BJ252-MAX(BJ252:$BJ$258))/MAX(BJ252:$BJ$258)</f>
        <v>0</v>
      </c>
      <c r="BN252" s="17"/>
      <c r="BO252" s="55">
        <f t="shared" ca="1" si="179"/>
        <v>9.136510211393766</v>
      </c>
      <c r="BQ252" s="58">
        <f t="shared" ca="1" si="180"/>
        <v>0</v>
      </c>
      <c r="BR252" s="58">
        <f t="shared" ca="1" si="181"/>
        <v>0</v>
      </c>
      <c r="BS252" s="58">
        <f t="shared" ca="1" si="187"/>
        <v>0</v>
      </c>
      <c r="BT252" s="58">
        <f t="shared" ca="1" si="168"/>
        <v>83</v>
      </c>
      <c r="BV252" s="56">
        <f t="shared" ca="1" si="182"/>
        <v>0</v>
      </c>
      <c r="BW252" s="76">
        <f t="shared" ca="1" si="183"/>
        <v>0</v>
      </c>
      <c r="BX252" s="55">
        <f t="shared" ca="1" si="188"/>
        <v>0</v>
      </c>
      <c r="BY252" s="56">
        <f t="shared" ca="1" si="184"/>
        <v>0</v>
      </c>
      <c r="BZ252" s="55">
        <f t="shared" ca="1" si="189"/>
        <v>5000</v>
      </c>
      <c r="CA252" s="76">
        <f t="shared" ca="1" si="143"/>
        <v>0</v>
      </c>
      <c r="CB252" s="58">
        <f ca="1">BZ252-MAX($BZ252:BZ$258)</f>
        <v>0</v>
      </c>
      <c r="CC252" s="58">
        <f ca="1">(BZ252-MAX($BZ252:BZ$258))/MAX($BZ252:BZ$258)</f>
        <v>0</v>
      </c>
    </row>
    <row r="253" spans="1:81" s="58" customFormat="1" x14ac:dyDescent="0.25">
      <c r="A253" s="54">
        <v>44251</v>
      </c>
      <c r="B253" s="55">
        <v>11.978</v>
      </c>
      <c r="C253" s="55">
        <v>12.135999999999999</v>
      </c>
      <c r="D253" s="55">
        <v>11.944000000000001</v>
      </c>
      <c r="E253" s="55">
        <v>12.124000000000001</v>
      </c>
      <c r="F253" s="56">
        <f t="shared" si="144"/>
        <v>1.2865497076023358E-2</v>
      </c>
      <c r="G253" s="57"/>
      <c r="H253" s="56"/>
      <c r="I253" s="17"/>
      <c r="J253" s="55">
        <f ca="1">AVERAGE(E253:OFFSET(E253,$J$3-1,0))</f>
        <v>11.875999999999999</v>
      </c>
      <c r="K253" s="55">
        <f ca="1">AVERAGE(E253:OFFSET(E253,$K$3-1,0))</f>
        <v>11.132666666666667</v>
      </c>
      <c r="M253" s="58">
        <f t="shared" ca="1" si="145"/>
        <v>0</v>
      </c>
      <c r="N253" s="58">
        <f t="shared" ca="1" si="146"/>
        <v>0</v>
      </c>
      <c r="O253" s="58">
        <f t="shared" ca="1" si="147"/>
        <v>0</v>
      </c>
      <c r="P253" s="58">
        <f t="shared" ca="1" si="148"/>
        <v>82</v>
      </c>
      <c r="R253" s="56">
        <f t="shared" ca="1" si="149"/>
        <v>0</v>
      </c>
      <c r="S253" s="55">
        <f t="shared" ca="1" si="150"/>
        <v>0</v>
      </c>
      <c r="T253" s="55">
        <f t="shared" ca="1" si="151"/>
        <v>0</v>
      </c>
      <c r="U253" s="56">
        <f t="shared" ca="1" si="152"/>
        <v>0</v>
      </c>
      <c r="V253" s="55">
        <f t="shared" ca="1" si="169"/>
        <v>5000</v>
      </c>
      <c r="W253" s="55">
        <f t="shared" ca="1" si="153"/>
        <v>0</v>
      </c>
      <c r="X253" s="55">
        <f ca="1">V253-MAX(V253:$V$258)</f>
        <v>0</v>
      </c>
      <c r="Y253" s="56">
        <f ca="1">(V253-MAX(V253:$V$258))/MAX(V253:$V$258)</f>
        <v>0</v>
      </c>
      <c r="Z253" s="56"/>
      <c r="AA253" s="17"/>
      <c r="AB253" s="55">
        <f ca="1">E253*(2/($AB$3+1))+IF(AB254=0,AVERAGE(E254:OFFSET(E254,$AB$3-1,0))*(1-(2/($AB$3+1))),AB254*(1-(2/($AB$3+1))))</f>
        <v>11.917501097984736</v>
      </c>
      <c r="AC253" s="59">
        <f ca="1">E253*(2/($AC$3+1))+IF(AC254=0,AVERAGE(E254:OFFSET(E254,$AC$3-1,0))*(1-(2/($AC$3+1))),AC254*(1-(2/($AC$3+1))))</f>
        <v>11.27341474636207</v>
      </c>
      <c r="AE253" s="58">
        <f t="shared" ca="1" si="170"/>
        <v>0</v>
      </c>
      <c r="AF253" s="58">
        <f t="shared" ca="1" si="154"/>
        <v>0</v>
      </c>
      <c r="AG253" s="58">
        <f t="shared" ca="1" si="155"/>
        <v>0</v>
      </c>
      <c r="AH253" s="58">
        <f t="shared" ca="1" si="156"/>
        <v>82</v>
      </c>
      <c r="AJ253" s="56">
        <f t="shared" ca="1" si="157"/>
        <v>0</v>
      </c>
      <c r="AK253" s="55">
        <f t="shared" ca="1" si="158"/>
        <v>0</v>
      </c>
      <c r="AL253" s="55">
        <f t="shared" ca="1" si="159"/>
        <v>0</v>
      </c>
      <c r="AM253" s="56">
        <f t="shared" ca="1" si="160"/>
        <v>0</v>
      </c>
      <c r="AN253" s="55">
        <f t="shared" ca="1" si="161"/>
        <v>5000</v>
      </c>
      <c r="AO253" s="55">
        <f t="shared" ca="1" si="162"/>
        <v>0</v>
      </c>
      <c r="AP253" s="55">
        <f ca="1">AN253-MAX(AN253:$AN$258)</f>
        <v>0</v>
      </c>
      <c r="AQ253" s="56">
        <f ca="1">(AN253-MAX(AN253:$AN$258))/MAX(AN253:$AN$258)</f>
        <v>0</v>
      </c>
      <c r="AS253" s="55">
        <f t="shared" si="171"/>
        <v>0.15399999999999991</v>
      </c>
      <c r="AT253" s="55">
        <f t="shared" si="172"/>
        <v>0.15399999999999991</v>
      </c>
      <c r="AU253" s="55">
        <f t="shared" si="173"/>
        <v>0</v>
      </c>
      <c r="AV253" s="55">
        <f ca="1">IF(AV254=0,AVERAGE(AT253:OFFSET(AT253,$AY$3-1,0)),(AV254*($AY$3-1)+AT253)/$AY$3)</f>
        <v>0.10052087323415962</v>
      </c>
      <c r="AW253" s="55">
        <f ca="1">IF(AW254=0,AVERAGE(AU253:OFFSET(AU253,$AY$3-1,0)),(AW254*($AY$3-1)+AU253)/$AY$3)</f>
        <v>3.8551757620355162E-2</v>
      </c>
      <c r="AX253" s="55">
        <f t="shared" ca="1" si="174"/>
        <v>2.6074264686984083</v>
      </c>
      <c r="AY253" s="55">
        <f t="shared" ca="1" si="175"/>
        <v>72.279407253980452</v>
      </c>
      <c r="BA253" s="58">
        <f t="shared" ca="1" si="176"/>
        <v>0</v>
      </c>
      <c r="BB253" s="58">
        <f t="shared" ca="1" si="177"/>
        <v>0</v>
      </c>
      <c r="BC253" s="58">
        <f t="shared" ca="1" si="185"/>
        <v>0</v>
      </c>
      <c r="BD253" s="58">
        <f t="shared" ca="1" si="163"/>
        <v>82</v>
      </c>
      <c r="BF253" s="56">
        <f t="shared" ca="1" si="164"/>
        <v>0</v>
      </c>
      <c r="BG253" s="75">
        <f t="shared" ca="1" si="165"/>
        <v>0</v>
      </c>
      <c r="BH253" s="55">
        <f t="shared" ca="1" si="166"/>
        <v>0</v>
      </c>
      <c r="BI253" s="56">
        <f t="shared" ca="1" si="167"/>
        <v>0</v>
      </c>
      <c r="BJ253" s="55">
        <f t="shared" ca="1" si="186"/>
        <v>5000</v>
      </c>
      <c r="BK253" s="76">
        <f t="shared" ca="1" si="178"/>
        <v>0</v>
      </c>
      <c r="BL253" s="55">
        <f ca="1">BJ253-MAX(BJ253:$BJ$258)</f>
        <v>0</v>
      </c>
      <c r="BM253" s="56">
        <f ca="1">(BJ253-MAX(BJ253:$BJ$258))/MAX(BJ253:$BJ$258)</f>
        <v>0</v>
      </c>
      <c r="BN253" s="17"/>
      <c r="BO253" s="55">
        <f t="shared" ca="1" si="179"/>
        <v>8.5213032581453518</v>
      </c>
      <c r="BQ253" s="58">
        <f t="shared" ca="1" si="180"/>
        <v>0</v>
      </c>
      <c r="BR253" s="58">
        <f t="shared" ca="1" si="181"/>
        <v>0</v>
      </c>
      <c r="BS253" s="58">
        <f t="shared" ca="1" si="187"/>
        <v>0</v>
      </c>
      <c r="BT253" s="58">
        <f t="shared" ca="1" si="168"/>
        <v>82</v>
      </c>
      <c r="BV253" s="56">
        <f t="shared" ca="1" si="182"/>
        <v>0</v>
      </c>
      <c r="BW253" s="76">
        <f t="shared" ca="1" si="183"/>
        <v>0</v>
      </c>
      <c r="BX253" s="55">
        <f t="shared" ca="1" si="188"/>
        <v>0</v>
      </c>
      <c r="BY253" s="56">
        <f t="shared" ca="1" si="184"/>
        <v>0</v>
      </c>
      <c r="BZ253" s="55">
        <f t="shared" ca="1" si="189"/>
        <v>5000</v>
      </c>
      <c r="CA253" s="76">
        <f t="shared" ca="1" si="143"/>
        <v>0</v>
      </c>
      <c r="CB253" s="58">
        <f ca="1">BZ253-MAX($BZ253:BZ$258)</f>
        <v>0</v>
      </c>
      <c r="CC253" s="58">
        <f ca="1">(BZ253-MAX($BZ253:BZ$258))/MAX($BZ253:BZ$258)</f>
        <v>0</v>
      </c>
    </row>
    <row r="254" spans="1:81" s="58" customFormat="1" x14ac:dyDescent="0.25">
      <c r="A254" s="54">
        <v>44250</v>
      </c>
      <c r="B254" s="55">
        <v>11.954000000000001</v>
      </c>
      <c r="C254" s="55">
        <v>12.016</v>
      </c>
      <c r="D254" s="55">
        <v>11.768000000000001</v>
      </c>
      <c r="E254" s="55">
        <v>11.97</v>
      </c>
      <c r="F254" s="56">
        <f t="shared" si="144"/>
        <v>6.8977119784656704E-3</v>
      </c>
      <c r="G254" s="57"/>
      <c r="H254" s="56"/>
      <c r="I254" s="17"/>
      <c r="J254" s="55">
        <f ca="1">AVERAGE(E254:OFFSET(E254,$J$3-1,0))</f>
        <v>11.802</v>
      </c>
      <c r="K254" s="55">
        <f ca="1">AVERAGE(E254:OFFSET(E254,$K$3-1,0))</f>
        <v>11.098599999999999</v>
      </c>
      <c r="M254" s="58">
        <f t="shared" ca="1" si="145"/>
        <v>0</v>
      </c>
      <c r="N254" s="58">
        <f t="shared" ca="1" si="146"/>
        <v>0</v>
      </c>
      <c r="O254" s="58">
        <f t="shared" ca="1" si="147"/>
        <v>0</v>
      </c>
      <c r="P254" s="58">
        <f t="shared" ca="1" si="148"/>
        <v>81</v>
      </c>
      <c r="R254" s="56">
        <f t="shared" ca="1" si="149"/>
        <v>0</v>
      </c>
      <c r="S254" s="55">
        <f t="shared" ca="1" si="150"/>
        <v>0</v>
      </c>
      <c r="T254" s="55">
        <f t="shared" ca="1" si="151"/>
        <v>0</v>
      </c>
      <c r="U254" s="56">
        <f t="shared" ca="1" si="152"/>
        <v>0</v>
      </c>
      <c r="V254" s="55">
        <f t="shared" ca="1" si="169"/>
        <v>5000</v>
      </c>
      <c r="W254" s="55">
        <f t="shared" ca="1" si="153"/>
        <v>0</v>
      </c>
      <c r="X254" s="55">
        <f ca="1">V254-MAX(V254:$V$258)</f>
        <v>0</v>
      </c>
      <c r="Y254" s="56">
        <f ca="1">(V254-MAX(V254:$V$258))/MAX(V254:$V$258)</f>
        <v>0</v>
      </c>
      <c r="Z254" s="56"/>
      <c r="AA254" s="17"/>
      <c r="AB254" s="55">
        <f ca="1">E254*(2/($AB$3+1))+IF(AB255=0,AVERAGE(E255:OFFSET(E255,$AB$3-1,0))*(1-(2/($AB$3+1))),AB255*(1-(2/($AB$3+1))))</f>
        <v>11.814251646977105</v>
      </c>
      <c r="AC254" s="59">
        <f ca="1">E254*(2/($AC$3+1))+IF(AC255=0,AVERAGE(E255:OFFSET(E255,$AC$3-1,0))*(1-(2/($AC$3+1))),AC255*(1-(2/($AC$3+1))))</f>
        <v>11.214753694387039</v>
      </c>
      <c r="AE254" s="58">
        <f t="shared" ca="1" si="170"/>
        <v>0</v>
      </c>
      <c r="AF254" s="58">
        <f t="shared" ca="1" si="154"/>
        <v>0</v>
      </c>
      <c r="AG254" s="58">
        <f t="shared" ca="1" si="155"/>
        <v>0</v>
      </c>
      <c r="AH254" s="58">
        <f t="shared" ca="1" si="156"/>
        <v>81</v>
      </c>
      <c r="AJ254" s="56">
        <f t="shared" ca="1" si="157"/>
        <v>0</v>
      </c>
      <c r="AK254" s="55">
        <f t="shared" ca="1" si="158"/>
        <v>0</v>
      </c>
      <c r="AL254" s="55">
        <f t="shared" ca="1" si="159"/>
        <v>0</v>
      </c>
      <c r="AM254" s="56">
        <f t="shared" ca="1" si="160"/>
        <v>0</v>
      </c>
      <c r="AN254" s="55">
        <f t="shared" ca="1" si="161"/>
        <v>5000</v>
      </c>
      <c r="AO254" s="55">
        <f t="shared" ca="1" si="162"/>
        <v>0</v>
      </c>
      <c r="AP254" s="55">
        <f ca="1">AN254-MAX(AN254:$AN$258)</f>
        <v>0</v>
      </c>
      <c r="AQ254" s="56">
        <f ca="1">(AN254-MAX(AN254:$AN$258))/MAX(AN254:$AN$258)</f>
        <v>0</v>
      </c>
      <c r="AS254" s="55">
        <f t="shared" si="171"/>
        <v>8.2000000000000739E-2</v>
      </c>
      <c r="AT254" s="55">
        <f t="shared" si="172"/>
        <v>8.2000000000000739E-2</v>
      </c>
      <c r="AU254" s="55">
        <f t="shared" si="173"/>
        <v>0</v>
      </c>
      <c r="AV254" s="55">
        <f ca="1">IF(AV255=0,AVERAGE(AT254:OFFSET(AT254,$AY$3-1,0)),(AV255*($AY$3-1)+AT254)/$AY$3)</f>
        <v>9.6407094252171907E-2</v>
      </c>
      <c r="AW254" s="55">
        <f ca="1">IF(AW255=0,AVERAGE(AU254:OFFSET(AU254,$AY$3-1,0)),(AW255*($AY$3-1)+AU254)/$AY$3)</f>
        <v>4.1517277437305558E-2</v>
      </c>
      <c r="AX254" s="55">
        <f t="shared" ca="1" si="174"/>
        <v>2.3220957683883392</v>
      </c>
      <c r="AY254" s="55">
        <f t="shared" ca="1" si="175"/>
        <v>69.898519798388179</v>
      </c>
      <c r="BA254" s="58">
        <f t="shared" ca="1" si="176"/>
        <v>0</v>
      </c>
      <c r="BB254" s="58">
        <f t="shared" ca="1" si="177"/>
        <v>0</v>
      </c>
      <c r="BC254" s="58">
        <f t="shared" ca="1" si="185"/>
        <v>0</v>
      </c>
      <c r="BD254" s="58">
        <f t="shared" ca="1" si="163"/>
        <v>81</v>
      </c>
      <c r="BF254" s="56">
        <f t="shared" ca="1" si="164"/>
        <v>0</v>
      </c>
      <c r="BG254" s="75">
        <f t="shared" ca="1" si="165"/>
        <v>0</v>
      </c>
      <c r="BH254" s="55">
        <f t="shared" ca="1" si="166"/>
        <v>0</v>
      </c>
      <c r="BI254" s="56">
        <f t="shared" ca="1" si="167"/>
        <v>0</v>
      </c>
      <c r="BJ254" s="55">
        <f t="shared" ca="1" si="186"/>
        <v>5000</v>
      </c>
      <c r="BK254" s="76">
        <f t="shared" ca="1" si="178"/>
        <v>0</v>
      </c>
      <c r="BL254" s="55">
        <f ca="1">BJ254-MAX(BJ254:$BJ$258)</f>
        <v>0</v>
      </c>
      <c r="BM254" s="56">
        <f ca="1">(BJ254-MAX(BJ254:$BJ$258))/MAX(BJ254:$BJ$258)</f>
        <v>0</v>
      </c>
      <c r="BN254" s="17"/>
      <c r="BO254" s="55">
        <f t="shared" ca="1" si="179"/>
        <v>7.9740212881111328</v>
      </c>
      <c r="BQ254" s="58">
        <f t="shared" ca="1" si="180"/>
        <v>0</v>
      </c>
      <c r="BR254" s="58">
        <f t="shared" ca="1" si="181"/>
        <v>0</v>
      </c>
      <c r="BS254" s="58">
        <f t="shared" ca="1" si="187"/>
        <v>0</v>
      </c>
      <c r="BT254" s="58">
        <f t="shared" ca="1" si="168"/>
        <v>81</v>
      </c>
      <c r="BV254" s="56">
        <f t="shared" ca="1" si="182"/>
        <v>0</v>
      </c>
      <c r="BW254" s="76">
        <f t="shared" ca="1" si="183"/>
        <v>0</v>
      </c>
      <c r="BX254" s="55">
        <f t="shared" ca="1" si="188"/>
        <v>0</v>
      </c>
      <c r="BY254" s="56">
        <f t="shared" ca="1" si="184"/>
        <v>0</v>
      </c>
      <c r="BZ254" s="55">
        <f t="shared" ca="1" si="189"/>
        <v>5000</v>
      </c>
      <c r="CA254" s="76">
        <f t="shared" ca="1" si="143"/>
        <v>0</v>
      </c>
      <c r="CB254" s="58">
        <f ca="1">BZ254-MAX($BZ254:BZ$258)</f>
        <v>0</v>
      </c>
      <c r="CC254" s="58">
        <f ca="1">(BZ254-MAX($BZ254:BZ$258))/MAX($BZ254:BZ$258)</f>
        <v>0</v>
      </c>
    </row>
    <row r="255" spans="1:81" s="58" customFormat="1" x14ac:dyDescent="0.25">
      <c r="A255" s="54">
        <v>44249</v>
      </c>
      <c r="B255" s="55">
        <v>11.808</v>
      </c>
      <c r="C255" s="55">
        <v>11.9</v>
      </c>
      <c r="D255" s="55">
        <v>11.702</v>
      </c>
      <c r="E255" s="55">
        <v>11.888</v>
      </c>
      <c r="F255" s="56">
        <f t="shared" si="144"/>
        <v>5.9231680487392691E-3</v>
      </c>
      <c r="G255" s="57"/>
      <c r="H255" s="56"/>
      <c r="I255" s="17"/>
      <c r="J255" s="55">
        <f ca="1">AVERAGE(E255:OFFSET(E255,$J$3-1,0))</f>
        <v>11.767199999999999</v>
      </c>
      <c r="K255" s="55">
        <f ca="1">AVERAGE(E255:OFFSET(E255,$K$3-1,0))</f>
        <v>11.074199999999998</v>
      </c>
      <c r="M255" s="58">
        <f t="shared" ca="1" si="145"/>
        <v>0</v>
      </c>
      <c r="N255" s="58">
        <f t="shared" ca="1" si="146"/>
        <v>0</v>
      </c>
      <c r="O255" s="58">
        <f t="shared" ca="1" si="147"/>
        <v>0</v>
      </c>
      <c r="P255" s="58">
        <f t="shared" ca="1" si="148"/>
        <v>80</v>
      </c>
      <c r="R255" s="56">
        <f t="shared" ca="1" si="149"/>
        <v>0</v>
      </c>
      <c r="S255" s="55">
        <f t="shared" ca="1" si="150"/>
        <v>0</v>
      </c>
      <c r="T255" s="55">
        <f t="shared" ca="1" si="151"/>
        <v>0</v>
      </c>
      <c r="U255" s="56">
        <f t="shared" ca="1" si="152"/>
        <v>0</v>
      </c>
      <c r="V255" s="55">
        <f t="shared" ca="1" si="169"/>
        <v>5000</v>
      </c>
      <c r="W255" s="55">
        <f t="shared" ca="1" si="153"/>
        <v>0</v>
      </c>
      <c r="X255" s="55">
        <f ca="1">V255-MAX(V255:$V$258)</f>
        <v>0</v>
      </c>
      <c r="Y255" s="56">
        <f ca="1">(V255-MAX(V255:$V$258))/MAX(V255:$V$258)</f>
        <v>0</v>
      </c>
      <c r="Z255" s="56"/>
      <c r="AA255" s="17"/>
      <c r="AB255" s="55">
        <f ca="1">E255*(2/($AB$3+1))+IF(AB256=0,AVERAGE(E256:OFFSET(E256,$AB$3-1,0))*(1-(2/($AB$3+1))),AB256*(1-(2/($AB$3+1))))</f>
        <v>11.736377470465655</v>
      </c>
      <c r="AC255" s="59">
        <f ca="1">E255*(2/($AC$3+1))+IF(AC256=0,AVERAGE(E256:OFFSET(E256,$AC$3-1,0))*(1-(2/($AC$3+1))),AC256*(1-(2/($AC$3+1))))</f>
        <v>11.162667742275801</v>
      </c>
      <c r="AE255" s="58">
        <f t="shared" ca="1" si="170"/>
        <v>0</v>
      </c>
      <c r="AF255" s="58">
        <f t="shared" ca="1" si="154"/>
        <v>0</v>
      </c>
      <c r="AG255" s="58">
        <f t="shared" ca="1" si="155"/>
        <v>0</v>
      </c>
      <c r="AH255" s="58">
        <f t="shared" ca="1" si="156"/>
        <v>80</v>
      </c>
      <c r="AJ255" s="56">
        <f t="shared" ca="1" si="157"/>
        <v>0</v>
      </c>
      <c r="AK255" s="55">
        <f t="shared" ca="1" si="158"/>
        <v>0</v>
      </c>
      <c r="AL255" s="55">
        <f t="shared" ca="1" si="159"/>
        <v>0</v>
      </c>
      <c r="AM255" s="56">
        <f t="shared" ca="1" si="160"/>
        <v>0</v>
      </c>
      <c r="AN255" s="55">
        <f t="shared" ca="1" si="161"/>
        <v>5000</v>
      </c>
      <c r="AO255" s="55">
        <f t="shared" ca="1" si="162"/>
        <v>0</v>
      </c>
      <c r="AP255" s="55">
        <f ca="1">AN255-MAX(AN255:$AN$258)</f>
        <v>0</v>
      </c>
      <c r="AQ255" s="56">
        <f ca="1">(AN255-MAX(AN255:$AN$258))/MAX(AN255:$AN$258)</f>
        <v>0</v>
      </c>
      <c r="AS255" s="55">
        <f t="shared" si="171"/>
        <v>7.0000000000000284E-2</v>
      </c>
      <c r="AT255" s="55">
        <f t="shared" si="172"/>
        <v>7.0000000000000284E-2</v>
      </c>
      <c r="AU255" s="55">
        <f t="shared" si="173"/>
        <v>0</v>
      </c>
      <c r="AV255" s="55">
        <f ca="1">IF(AV256=0,AVERAGE(AT255:OFFSET(AT255,$AY$3-1,0)),(AV256*($AY$3-1)+AT255)/$AY$3)</f>
        <v>9.7515332271569694E-2</v>
      </c>
      <c r="AW255" s="55">
        <f ca="1">IF(AW256=0,AVERAGE(AU255:OFFSET(AU255,$AY$3-1,0)),(AW256*($AY$3-1)+AU255)/$AY$3)</f>
        <v>4.4710914163252138E-2</v>
      </c>
      <c r="AX255" s="55">
        <f t="shared" ca="1" si="174"/>
        <v>2.1810185297378122</v>
      </c>
      <c r="AY255" s="55">
        <f t="shared" ca="1" si="175"/>
        <v>68.563527981636042</v>
      </c>
      <c r="BA255" s="58">
        <f t="shared" ca="1" si="176"/>
        <v>0</v>
      </c>
      <c r="BB255" s="58">
        <f t="shared" ca="1" si="177"/>
        <v>0</v>
      </c>
      <c r="BC255" s="58">
        <f t="shared" ca="1" si="185"/>
        <v>0</v>
      </c>
      <c r="BD255" s="58">
        <f t="shared" ca="1" si="163"/>
        <v>80</v>
      </c>
      <c r="BF255" s="56">
        <f t="shared" ca="1" si="164"/>
        <v>0</v>
      </c>
      <c r="BG255" s="75">
        <f t="shared" ca="1" si="165"/>
        <v>0</v>
      </c>
      <c r="BH255" s="55">
        <f t="shared" ca="1" si="166"/>
        <v>0</v>
      </c>
      <c r="BI255" s="56">
        <f t="shared" ca="1" si="167"/>
        <v>0</v>
      </c>
      <c r="BJ255" s="55">
        <f t="shared" ca="1" si="186"/>
        <v>5000</v>
      </c>
      <c r="BK255" s="76">
        <f t="shared" ca="1" si="178"/>
        <v>0</v>
      </c>
      <c r="BL255" s="55">
        <f ca="1">BJ255-MAX(BJ255:$BJ$258)</f>
        <v>0</v>
      </c>
      <c r="BM255" s="56">
        <f ca="1">(BJ255-MAX(BJ255:$BJ$258))/MAX(BJ255:$BJ$258)</f>
        <v>0</v>
      </c>
      <c r="BN255" s="17"/>
      <c r="BO255" s="55">
        <f t="shared" ca="1" si="179"/>
        <v>8.3485235144002967</v>
      </c>
      <c r="BQ255" s="58">
        <f t="shared" ca="1" si="180"/>
        <v>0</v>
      </c>
      <c r="BR255" s="58">
        <f t="shared" ca="1" si="181"/>
        <v>0</v>
      </c>
      <c r="BS255" s="58">
        <f t="shared" ca="1" si="187"/>
        <v>0</v>
      </c>
      <c r="BT255" s="58">
        <f t="shared" ca="1" si="168"/>
        <v>80</v>
      </c>
      <c r="BV255" s="56">
        <f t="shared" ca="1" si="182"/>
        <v>0</v>
      </c>
      <c r="BW255" s="76">
        <f t="shared" ca="1" si="183"/>
        <v>0</v>
      </c>
      <c r="BX255" s="55">
        <f t="shared" ca="1" si="188"/>
        <v>0</v>
      </c>
      <c r="BY255" s="56">
        <f t="shared" ca="1" si="184"/>
        <v>0</v>
      </c>
      <c r="BZ255" s="55">
        <f t="shared" ca="1" si="189"/>
        <v>5000</v>
      </c>
      <c r="CA255" s="76">
        <f t="shared" ca="1" si="143"/>
        <v>0</v>
      </c>
      <c r="CB255" s="58">
        <f ca="1">BZ255-MAX($BZ255:BZ$258)</f>
        <v>0</v>
      </c>
      <c r="CC255" s="58">
        <f ca="1">(BZ255-MAX($BZ255:BZ$258))/MAX($BZ255:BZ$258)</f>
        <v>0</v>
      </c>
    </row>
    <row r="256" spans="1:81" s="58" customFormat="1" x14ac:dyDescent="0.25">
      <c r="A256" s="54">
        <v>44246</v>
      </c>
      <c r="B256" s="55">
        <v>11.606</v>
      </c>
      <c r="C256" s="55">
        <v>11.853999999999999</v>
      </c>
      <c r="D256" s="55">
        <v>11.538</v>
      </c>
      <c r="E256" s="55">
        <v>11.818</v>
      </c>
      <c r="F256" s="56">
        <f t="shared" si="144"/>
        <v>2.0552677029360922E-2</v>
      </c>
      <c r="G256" s="57"/>
      <c r="H256" s="56"/>
      <c r="I256" s="17"/>
      <c r="J256" s="55">
        <f ca="1">AVERAGE(E256:OFFSET(E256,$J$3-1,0))</f>
        <v>11.722800000000001</v>
      </c>
      <c r="K256" s="55">
        <f ca="1">AVERAGE(E256:OFFSET(E256,$K$3-1,0))</f>
        <v>11.04693333333333</v>
      </c>
      <c r="M256" s="58">
        <f t="shared" ca="1" si="145"/>
        <v>0</v>
      </c>
      <c r="N256" s="58">
        <f t="shared" ca="1" si="146"/>
        <v>0</v>
      </c>
      <c r="O256" s="58">
        <f t="shared" ca="1" si="147"/>
        <v>0</v>
      </c>
      <c r="P256" s="58">
        <f t="shared" ca="1" si="148"/>
        <v>79</v>
      </c>
      <c r="R256" s="56">
        <f t="shared" ca="1" si="149"/>
        <v>0</v>
      </c>
      <c r="S256" s="55">
        <f t="shared" ca="1" si="150"/>
        <v>0</v>
      </c>
      <c r="T256" s="55">
        <f t="shared" ca="1" si="151"/>
        <v>0</v>
      </c>
      <c r="U256" s="56">
        <f t="shared" ca="1" si="152"/>
        <v>0</v>
      </c>
      <c r="V256" s="55">
        <f t="shared" ca="1" si="169"/>
        <v>5000</v>
      </c>
      <c r="W256" s="55">
        <f t="shared" ca="1" si="153"/>
        <v>0</v>
      </c>
      <c r="X256" s="55">
        <f ca="1">V256-MAX(V256:$V$258)</f>
        <v>0</v>
      </c>
      <c r="Y256" s="56">
        <f ca="1">(V256-MAX(V256:$V$258))/MAX(V256:$V$258)</f>
        <v>0</v>
      </c>
      <c r="Z256" s="56"/>
      <c r="AA256" s="17"/>
      <c r="AB256" s="55">
        <f ca="1">E256*(2/($AB$3+1))+IF(AB257=0,AVERAGE(E257:OFFSET(E257,$AB$3-1,0))*(1-(2/($AB$3+1))),AB257*(1-(2/($AB$3+1))))</f>
        <v>11.66056620569848</v>
      </c>
      <c r="AC256" s="59">
        <f ca="1">E256*(2/($AC$3+1))+IF(AC257=0,AVERAGE(E257:OFFSET(E257,$AC$3-1,0))*(1-(2/($AC$3+1))),AC257*(1-(2/($AC$3+1))))</f>
        <v>11.112644827949994</v>
      </c>
      <c r="AE256" s="58">
        <f t="shared" ca="1" si="170"/>
        <v>0</v>
      </c>
      <c r="AF256" s="58">
        <f t="shared" ca="1" si="154"/>
        <v>0</v>
      </c>
      <c r="AG256" s="58">
        <f t="shared" ca="1" si="155"/>
        <v>0</v>
      </c>
      <c r="AH256" s="58">
        <f t="shared" ca="1" si="156"/>
        <v>79</v>
      </c>
      <c r="AJ256" s="56">
        <f t="shared" ca="1" si="157"/>
        <v>0</v>
      </c>
      <c r="AK256" s="55">
        <f t="shared" ca="1" si="158"/>
        <v>0</v>
      </c>
      <c r="AL256" s="55">
        <f t="shared" ca="1" si="159"/>
        <v>0</v>
      </c>
      <c r="AM256" s="56">
        <f t="shared" ca="1" si="160"/>
        <v>0</v>
      </c>
      <c r="AN256" s="55">
        <f t="shared" ca="1" si="161"/>
        <v>5000</v>
      </c>
      <c r="AO256" s="55">
        <f t="shared" ca="1" si="162"/>
        <v>0</v>
      </c>
      <c r="AP256" s="55">
        <f ca="1">AN256-MAX(AN256:$AN$258)</f>
        <v>0</v>
      </c>
      <c r="AQ256" s="56">
        <f ca="1">(AN256-MAX(AN256:$AN$258))/MAX(AN256:$AN$258)</f>
        <v>0</v>
      </c>
      <c r="AS256" s="55">
        <f t="shared" si="171"/>
        <v>0.23799999999999955</v>
      </c>
      <c r="AT256" s="55">
        <f t="shared" si="172"/>
        <v>0.23799999999999955</v>
      </c>
      <c r="AU256" s="55">
        <f t="shared" si="173"/>
        <v>0</v>
      </c>
      <c r="AV256" s="55">
        <f ca="1">IF(AV257=0,AVERAGE(AT256:OFFSET(AT256,$AY$3-1,0)),(AV257*($AY$3-1)+AT256)/$AY$3)</f>
        <v>9.9631896292459637E-2</v>
      </c>
      <c r="AW256" s="55">
        <f ca="1">IF(AW257=0,AVERAGE(AU256:OFFSET(AU256,$AY$3-1,0)),(AW257*($AY$3-1)+AU256)/$AY$3)</f>
        <v>4.8150215252733074E-2</v>
      </c>
      <c r="AX256" s="55">
        <f t="shared" ca="1" si="174"/>
        <v>2.0691890112953213</v>
      </c>
      <c r="AY256" s="55">
        <f t="shared" ca="1" si="175"/>
        <v>67.418103078051885</v>
      </c>
      <c r="BA256" s="58">
        <f t="shared" ca="1" si="176"/>
        <v>0</v>
      </c>
      <c r="BB256" s="58">
        <f t="shared" ca="1" si="177"/>
        <v>0</v>
      </c>
      <c r="BC256" s="58">
        <f t="shared" ca="1" si="185"/>
        <v>0</v>
      </c>
      <c r="BD256" s="58">
        <f t="shared" ca="1" si="163"/>
        <v>79</v>
      </c>
      <c r="BF256" s="56">
        <f t="shared" ca="1" si="164"/>
        <v>0</v>
      </c>
      <c r="BG256" s="75">
        <f t="shared" ca="1" si="165"/>
        <v>0</v>
      </c>
      <c r="BH256" s="55">
        <f t="shared" ca="1" si="166"/>
        <v>0</v>
      </c>
      <c r="BI256" s="56">
        <f t="shared" ca="1" si="167"/>
        <v>0</v>
      </c>
      <c r="BJ256" s="55">
        <f t="shared" ca="1" si="186"/>
        <v>5000</v>
      </c>
      <c r="BK256" s="76">
        <f t="shared" ca="1" si="178"/>
        <v>0</v>
      </c>
      <c r="BL256" s="55">
        <f ca="1">BJ256-MAX(BJ256:$BJ$258)</f>
        <v>0</v>
      </c>
      <c r="BM256" s="56">
        <f ca="1">(BJ256-MAX(BJ256:$BJ$258))/MAX(BJ256:$BJ$258)</f>
        <v>0</v>
      </c>
      <c r="BN256" s="17"/>
      <c r="BO256" s="55">
        <f t="shared" ca="1" si="179"/>
        <v>10.696890221056577</v>
      </c>
      <c r="BQ256" s="58">
        <f t="shared" ca="1" si="180"/>
        <v>0</v>
      </c>
      <c r="BR256" s="58">
        <f t="shared" ca="1" si="181"/>
        <v>0</v>
      </c>
      <c r="BS256" s="58">
        <f t="shared" ca="1" si="187"/>
        <v>0</v>
      </c>
      <c r="BT256" s="58">
        <f t="shared" ca="1" si="168"/>
        <v>79</v>
      </c>
      <c r="BV256" s="56">
        <f t="shared" ca="1" si="182"/>
        <v>0</v>
      </c>
      <c r="BW256" s="76">
        <f t="shared" ca="1" si="183"/>
        <v>0</v>
      </c>
      <c r="BX256" s="55">
        <f t="shared" ca="1" si="188"/>
        <v>0</v>
      </c>
      <c r="BY256" s="56">
        <f t="shared" ca="1" si="184"/>
        <v>0</v>
      </c>
      <c r="BZ256" s="55">
        <f t="shared" ca="1" si="189"/>
        <v>5000</v>
      </c>
      <c r="CA256" s="76">
        <f t="shared" ca="1" si="143"/>
        <v>0</v>
      </c>
      <c r="CB256" s="58">
        <f ca="1">BZ256-MAX($BZ256:BZ$258)</f>
        <v>0</v>
      </c>
      <c r="CC256" s="58">
        <f ca="1">(BZ256-MAX($BZ256:BZ$258))/MAX($BZ256:BZ$258)</f>
        <v>0</v>
      </c>
    </row>
    <row r="257" spans="1:81" s="58" customFormat="1" x14ac:dyDescent="0.25">
      <c r="A257" s="54">
        <v>44245</v>
      </c>
      <c r="B257" s="55">
        <v>11.73</v>
      </c>
      <c r="C257" s="55">
        <v>11.805999999999999</v>
      </c>
      <c r="D257" s="55">
        <v>11.523999999999999</v>
      </c>
      <c r="E257" s="55">
        <v>11.58</v>
      </c>
      <c r="F257" s="56">
        <f t="shared" si="144"/>
        <v>-1.4803471158754467E-2</v>
      </c>
      <c r="G257" s="57"/>
      <c r="H257" s="60"/>
      <c r="I257" s="17"/>
      <c r="J257" s="55">
        <f ca="1">AVERAGE(E257:OFFSET(E257,$J$3-1,0))</f>
        <v>11.619599999999998</v>
      </c>
      <c r="K257" s="55">
        <f ca="1">AVERAGE(E257:OFFSET(E257,$K$3-1,0))</f>
        <v>11.025333333333331</v>
      </c>
      <c r="M257" s="58">
        <f ca="1">IF(AND(J258&lt;K258,J257&gt;K257,V257&lt;&gt;0),1,0)</f>
        <v>0</v>
      </c>
      <c r="N257" s="58">
        <f ca="1">IF(AND(O258=1,AND(J258&gt;K258,J257&lt;K257)),1,0)</f>
        <v>0</v>
      </c>
      <c r="O257" s="58">
        <f t="shared" ca="1" si="147"/>
        <v>0</v>
      </c>
      <c r="P257" s="58">
        <f t="shared" ca="1" si="148"/>
        <v>78</v>
      </c>
      <c r="R257" s="56">
        <f t="shared" ca="1" si="149"/>
        <v>0</v>
      </c>
      <c r="S257" s="55">
        <f t="shared" ca="1" si="150"/>
        <v>0</v>
      </c>
      <c r="T257" s="55">
        <f t="shared" ca="1" si="151"/>
        <v>0</v>
      </c>
      <c r="U257" s="56">
        <f t="shared" ca="1" si="152"/>
        <v>0</v>
      </c>
      <c r="V257" s="55">
        <f ca="1">V258*(1+U257)</f>
        <v>5000</v>
      </c>
      <c r="W257" s="55">
        <f ca="1">T258*S257</f>
        <v>0</v>
      </c>
      <c r="X257" s="55">
        <f ca="1">V257-MAX(V257:$V$258)</f>
        <v>0</v>
      </c>
      <c r="Y257" s="56">
        <f ca="1">(V257-MAX(V257:$V$258))/MAX(V257:$V$258)</f>
        <v>0</v>
      </c>
      <c r="Z257" s="56"/>
      <c r="AA257" s="17"/>
      <c r="AB257" s="55">
        <f ca="1">E257*(2/($AB$3+1))+IF(AB258=0,AVERAGE(E258:OFFSET(E258,$AB$3-1,0))*(1-(2/($AB$3+1))),AB258*(1-(2/($AB$3+1))))</f>
        <v>11.581849308547717</v>
      </c>
      <c r="AC257" s="59">
        <f ca="1">E257*(2/($AC$3+1))+IF(AC258=0,AVERAGE(E258:OFFSET(E258,$AC$3-1,0))*(1-(2/($AC$3+1))),AC258*(1-(2/($AC$3+1))))</f>
        <v>11.063999643670684</v>
      </c>
      <c r="AE257" s="58">
        <f t="shared" ca="1" si="170"/>
        <v>0</v>
      </c>
      <c r="AF257" s="58">
        <f ca="1">IF(AND(AG258=1,AND(AB258&gt;AC258,AB257&lt;AC257)),1,0)</f>
        <v>0</v>
      </c>
      <c r="AG257" s="58">
        <f t="shared" ca="1" si="155"/>
        <v>0</v>
      </c>
      <c r="AH257" s="58">
        <f t="shared" ca="1" si="156"/>
        <v>78</v>
      </c>
      <c r="AJ257" s="56">
        <f t="shared" ca="1" si="157"/>
        <v>0</v>
      </c>
      <c r="AK257" s="55">
        <f t="shared" ca="1" si="158"/>
        <v>0</v>
      </c>
      <c r="AL257" s="55">
        <f t="shared" ca="1" si="159"/>
        <v>0</v>
      </c>
      <c r="AM257" s="56">
        <f t="shared" ca="1" si="160"/>
        <v>0</v>
      </c>
      <c r="AN257" s="55">
        <f ca="1">AN258*(1+AM257)</f>
        <v>5000</v>
      </c>
      <c r="AO257" s="55">
        <f t="shared" ca="1" si="162"/>
        <v>0</v>
      </c>
      <c r="AP257" s="55">
        <f ca="1">AN257-MAX(AN257:$AN$258)</f>
        <v>0</v>
      </c>
      <c r="AQ257" s="56">
        <f ca="1">(AN257-MAX(AN257:$AN$258))/MAX(AN257:$AN$258)</f>
        <v>0</v>
      </c>
      <c r="AS257" s="55">
        <f t="shared" si="171"/>
        <v>-0.17399999999999949</v>
      </c>
      <c r="AT257" s="55">
        <f t="shared" si="172"/>
        <v>0</v>
      </c>
      <c r="AU257" s="55">
        <f t="shared" si="173"/>
        <v>0.17399999999999949</v>
      </c>
      <c r="AV257" s="55">
        <f ca="1">IF(AV258=0,AVERAGE(AT257:OFFSET(AT257,$AY$3-1,0)),(AV258*($AY$3-1)+AT257)/$AY$3)</f>
        <v>8.8988196007264264E-2</v>
      </c>
      <c r="AW257" s="55">
        <f ca="1">IF(AW258=0,AVERAGE(AU257:OFFSET(AU257,$AY$3-1,0)),(AW258*($AY$3-1)+AU257)/$AY$3)</f>
        <v>5.1854077964481778E-2</v>
      </c>
      <c r="AX257" s="55">
        <f t="shared" ca="1" si="174"/>
        <v>1.7161272459268884</v>
      </c>
      <c r="AY257" s="55">
        <f t="shared" ca="1" si="175"/>
        <v>63.182873648515447</v>
      </c>
      <c r="BA257" s="58">
        <f t="shared" ca="1" si="176"/>
        <v>0</v>
      </c>
      <c r="BB257" s="58">
        <f t="shared" ca="1" si="177"/>
        <v>0</v>
      </c>
      <c r="BC257" s="58">
        <f t="shared" ca="1" si="185"/>
        <v>0</v>
      </c>
      <c r="BD257" s="58">
        <f t="shared" ca="1" si="163"/>
        <v>78</v>
      </c>
      <c r="BF257" s="56">
        <f t="shared" ca="1" si="164"/>
        <v>0</v>
      </c>
      <c r="BG257" s="75">
        <f t="shared" ca="1" si="165"/>
        <v>0</v>
      </c>
      <c r="BH257" s="55">
        <f t="shared" ca="1" si="166"/>
        <v>0</v>
      </c>
      <c r="BI257" s="56">
        <f t="shared" ca="1" si="167"/>
        <v>0</v>
      </c>
      <c r="BJ257" s="58">
        <f t="shared" ca="1" si="186"/>
        <v>5000</v>
      </c>
      <c r="BK257" s="76">
        <f t="shared" ca="1" si="178"/>
        <v>0</v>
      </c>
      <c r="BL257" s="55">
        <f ca="1">BJ257-MAX(BJ257:$BJ$258)</f>
        <v>0</v>
      </c>
      <c r="BM257" s="56">
        <f ca="1">(BJ257-MAX(BJ257:$BJ$258))/MAX(BJ257:$BJ$258)</f>
        <v>0</v>
      </c>
      <c r="BN257" s="17"/>
      <c r="BO257" s="55">
        <f t="shared" ca="1" si="179"/>
        <v>9.0190171342496619</v>
      </c>
      <c r="BQ257" s="58">
        <f t="shared" ca="1" si="180"/>
        <v>0</v>
      </c>
      <c r="BR257" s="58">
        <f t="shared" ca="1" si="181"/>
        <v>0</v>
      </c>
      <c r="BS257" s="58">
        <f t="shared" ca="1" si="187"/>
        <v>0</v>
      </c>
      <c r="BT257" s="58">
        <f t="shared" ca="1" si="168"/>
        <v>78</v>
      </c>
      <c r="BV257" s="56">
        <f t="shared" ca="1" si="182"/>
        <v>0</v>
      </c>
      <c r="BW257" s="76">
        <f t="shared" ca="1" si="183"/>
        <v>0</v>
      </c>
      <c r="BX257" s="55">
        <f t="shared" ca="1" si="188"/>
        <v>0</v>
      </c>
      <c r="BY257" s="56">
        <f t="shared" ca="1" si="184"/>
        <v>0</v>
      </c>
      <c r="BZ257" s="55">
        <f t="shared" ca="1" si="189"/>
        <v>5000</v>
      </c>
      <c r="CA257" s="76">
        <f t="shared" ref="CA257:CA320" ca="1" si="190">BX258*BW257</f>
        <v>0</v>
      </c>
      <c r="CB257" s="58">
        <f ca="1">BZ257-MAX($BZ257:BZ$258)</f>
        <v>0</v>
      </c>
      <c r="CC257" s="58">
        <f ca="1">(BZ257-MAX($BZ257:BZ$258))/MAX($BZ257:BZ$258)</f>
        <v>0</v>
      </c>
    </row>
    <row r="258" spans="1:81" s="7" customFormat="1" outlineLevel="1" x14ac:dyDescent="0.25">
      <c r="A258" s="6">
        <v>44244</v>
      </c>
      <c r="B258" s="8">
        <v>11.81</v>
      </c>
      <c r="C258" s="8">
        <v>11.87</v>
      </c>
      <c r="D258" s="8">
        <v>11.7</v>
      </c>
      <c r="E258" s="8">
        <v>11.754</v>
      </c>
      <c r="F258" s="8"/>
      <c r="G258" s="8"/>
      <c r="H258" s="8"/>
      <c r="I258" s="17"/>
      <c r="J258" s="14">
        <f ca="1">AVERAGE(E258:OFFSET(E258,$J$3-1,0))</f>
        <v>11.5444</v>
      </c>
      <c r="K258" s="14">
        <f ca="1">AVERAGE(E258:OFFSET(E258,$K$3-1,0))</f>
        <v>11.015066666666664</v>
      </c>
      <c r="M258" s="7">
        <f t="shared" ref="M258:M260" ca="1" si="191">IF(AND(J259&lt;K259,J258&gt;K258,V258&lt;&gt;0),1,0)</f>
        <v>0</v>
      </c>
      <c r="N258" s="7">
        <f ca="1">IF(AND(J259&gt;K259,J258&lt;K258),1,0)</f>
        <v>0</v>
      </c>
      <c r="O258" s="7">
        <f t="shared" ca="1" si="147"/>
        <v>0</v>
      </c>
      <c r="P258" s="7">
        <f t="shared" ca="1" si="148"/>
        <v>77</v>
      </c>
      <c r="R258" s="9">
        <f t="shared" ca="1" si="149"/>
        <v>0</v>
      </c>
      <c r="S258" s="14">
        <f t="shared" ca="1" si="150"/>
        <v>0</v>
      </c>
      <c r="T258" s="14"/>
      <c r="U258" s="8"/>
      <c r="V258" s="8">
        <f>C3</f>
        <v>5000</v>
      </c>
      <c r="W258" s="8"/>
      <c r="X258" s="8"/>
      <c r="AA258" s="17"/>
      <c r="AB258" s="14">
        <f ca="1">E258*(2/($AB$3+1))+IF(AB259=0,AVERAGE(E259:OFFSET(E259,$AB$3-1,0))*(1-(2/($AB$3+1))),AB259*(1-(2/($AB$3+1))))</f>
        <v>11.582773962821575</v>
      </c>
      <c r="AC258" s="35">
        <f ca="1">E258*(2/($AC$3+1))+IF(AC259=0,AVERAGE(E259:OFFSET(E259,$AC$3-1,0))*(1-(2/($AC$3+1))),AC259*(1-(2/($AC$3+1))))</f>
        <v>11.028413412199695</v>
      </c>
      <c r="AE258" s="7">
        <f t="shared" ca="1" si="170"/>
        <v>0</v>
      </c>
      <c r="AF258" s="7">
        <f ca="1">IF(AND(AB259&gt;AC259,AB258&lt;AC258),1,0)</f>
        <v>0</v>
      </c>
      <c r="AG258" s="7">
        <f t="shared" ca="1" si="155"/>
        <v>0</v>
      </c>
      <c r="AH258" s="7">
        <f t="shared" ca="1" si="156"/>
        <v>77</v>
      </c>
      <c r="AJ258" s="9">
        <f t="shared" ca="1" si="157"/>
        <v>0</v>
      </c>
      <c r="AK258" s="14">
        <f t="shared" ca="1" si="158"/>
        <v>0</v>
      </c>
      <c r="AL258" s="14">
        <f t="shared" ca="1" si="159"/>
        <v>0</v>
      </c>
      <c r="AM258" s="14"/>
      <c r="AN258" s="14">
        <f>C3</f>
        <v>5000</v>
      </c>
      <c r="AO258" s="14">
        <f t="shared" ca="1" si="162"/>
        <v>0</v>
      </c>
      <c r="AP258" s="8"/>
      <c r="AQ258" s="8"/>
      <c r="AS258" s="8">
        <f t="shared" si="171"/>
        <v>-4.1999999999999815E-2</v>
      </c>
      <c r="AT258" s="14">
        <f t="shared" si="172"/>
        <v>0</v>
      </c>
      <c r="AU258" s="14">
        <f t="shared" si="173"/>
        <v>4.1999999999999815E-2</v>
      </c>
      <c r="AV258" s="14">
        <f ca="1">IF(AV259=0,AVERAGE(AT258:OFFSET(AT258,$AY$3-1,0)),(AV259*($AY$3-1)+AT258)/$AY$3)</f>
        <v>9.5833441853976895E-2</v>
      </c>
      <c r="AW258" s="14">
        <f ca="1">IF(AW259=0,AVERAGE(AU258:OFFSET(AU258,$AY$3-1,0)),(AW259*($AY$3-1)+AU258)/$AY$3)</f>
        <v>4.245823780790349E-2</v>
      </c>
      <c r="AX258" s="14">
        <f t="shared" ca="1" si="174"/>
        <v>2.2571224525982978</v>
      </c>
      <c r="AY258" s="14">
        <f t="shared" ca="1" si="175"/>
        <v>69.298053280057928</v>
      </c>
      <c r="BA258" s="12">
        <f t="shared" ca="1" si="176"/>
        <v>0</v>
      </c>
      <c r="BB258" s="7">
        <f t="shared" ca="1" si="177"/>
        <v>0</v>
      </c>
      <c r="BC258" s="12">
        <f t="shared" ca="1" si="185"/>
        <v>0</v>
      </c>
      <c r="BD258" s="12">
        <f t="shared" ca="1" si="163"/>
        <v>77</v>
      </c>
      <c r="BE258" s="12"/>
      <c r="BF258" s="13">
        <f t="shared" ca="1" si="164"/>
        <v>0</v>
      </c>
      <c r="BG258" s="14">
        <f t="shared" ca="1" si="165"/>
        <v>0</v>
      </c>
      <c r="BH258" s="14">
        <f t="shared" ca="1" si="166"/>
        <v>0</v>
      </c>
      <c r="BI258" s="12"/>
      <c r="BJ258" s="12">
        <f>C3</f>
        <v>5000</v>
      </c>
      <c r="BK258" s="14">
        <f t="shared" ca="1" si="178"/>
        <v>0</v>
      </c>
      <c r="BN258" s="17"/>
      <c r="BO258" s="8">
        <f t="shared" ca="1" si="179"/>
        <v>13.433700057903874</v>
      </c>
      <c r="BQ258" s="7">
        <f t="shared" ca="1" si="180"/>
        <v>0</v>
      </c>
      <c r="BR258" s="7">
        <f t="shared" ca="1" si="181"/>
        <v>0</v>
      </c>
      <c r="BS258" s="7">
        <f t="shared" ca="1" si="187"/>
        <v>0</v>
      </c>
      <c r="BT258" s="7">
        <f t="shared" ca="1" si="168"/>
        <v>77</v>
      </c>
      <c r="BV258" s="9">
        <f t="shared" ca="1" si="182"/>
        <v>0</v>
      </c>
      <c r="BW258" s="77">
        <f t="shared" ca="1" si="183"/>
        <v>0</v>
      </c>
      <c r="BX258" s="14">
        <f t="shared" ca="1" si="188"/>
        <v>0</v>
      </c>
      <c r="BY258" s="12"/>
      <c r="BZ258" s="12">
        <f>C3</f>
        <v>5000</v>
      </c>
      <c r="CA258" s="14">
        <f t="shared" ca="1" si="190"/>
        <v>0</v>
      </c>
    </row>
    <row r="259" spans="1:81" s="7" customFormat="1" outlineLevel="1" x14ac:dyDescent="0.25">
      <c r="A259" s="6">
        <v>44243</v>
      </c>
      <c r="B259" s="8">
        <v>11.75</v>
      </c>
      <c r="C259" s="8">
        <v>11.8</v>
      </c>
      <c r="D259" s="8">
        <v>11.651999999999999</v>
      </c>
      <c r="E259" s="8">
        <v>11.795999999999999</v>
      </c>
      <c r="F259" s="8"/>
      <c r="G259" s="8"/>
      <c r="H259" s="8"/>
      <c r="I259" s="17"/>
      <c r="J259" s="14">
        <f ca="1">AVERAGE(E259:OFFSET(E259,$J$3-1,0))</f>
        <v>11.443999999999999</v>
      </c>
      <c r="K259" s="14">
        <f ca="1">AVERAGE(E259:OFFSET(E259,$K$3-1,0))</f>
        <v>10.99373333333333</v>
      </c>
      <c r="M259" s="7">
        <f t="shared" ca="1" si="191"/>
        <v>0</v>
      </c>
      <c r="N259" s="7">
        <f ca="1">IF(AND(J260&gt;K260,J259&lt;K259),1,0)</f>
        <v>0</v>
      </c>
      <c r="O259" s="7">
        <f t="shared" ca="1" si="147"/>
        <v>0</v>
      </c>
      <c r="P259" s="7">
        <f t="shared" ca="1" si="148"/>
        <v>76</v>
      </c>
      <c r="R259" s="9">
        <f t="shared" ca="1" si="149"/>
        <v>0</v>
      </c>
      <c r="S259" s="14">
        <f t="shared" ca="1" si="150"/>
        <v>0</v>
      </c>
      <c r="T259" s="14"/>
      <c r="U259" s="8"/>
      <c r="V259" s="8"/>
      <c r="W259" s="8"/>
      <c r="AA259" s="17"/>
      <c r="AB259" s="14">
        <f ca="1">E259*(2/($AB$3+1))+IF(AB260=0,AVERAGE(E260:OFFSET(E260,$AB$3-1,0))*(1-(2/($AB$3+1))),AB260*(1-(2/($AB$3+1))))</f>
        <v>11.497160944232361</v>
      </c>
      <c r="AC259" s="35">
        <f ca="1">E259*(2/($AC$3+1))+IF(AC260=0,AVERAGE(E260:OFFSET(E260,$AC$3-1,0))*(1-(2/($AC$3+1))),AC260*(1-(2/($AC$3+1))))</f>
        <v>10.978372957868638</v>
      </c>
      <c r="AE259" s="7">
        <f t="shared" ca="1" si="170"/>
        <v>0</v>
      </c>
      <c r="AF259" s="7">
        <f ca="1">IF(AND(AB260&gt;AC260,AB259&lt;AC259),1,0)</f>
        <v>0</v>
      </c>
      <c r="AG259" s="7">
        <f t="shared" ca="1" si="155"/>
        <v>0</v>
      </c>
      <c r="AH259" s="7">
        <f t="shared" ca="1" si="156"/>
        <v>76</v>
      </c>
      <c r="AJ259" s="9">
        <f t="shared" ca="1" si="157"/>
        <v>0</v>
      </c>
      <c r="AK259" s="14">
        <f t="shared" ca="1" si="158"/>
        <v>0</v>
      </c>
      <c r="AL259" s="14">
        <f t="shared" ca="1" si="159"/>
        <v>0</v>
      </c>
      <c r="AM259" s="14"/>
      <c r="AN259" s="14"/>
      <c r="AO259" s="14">
        <f t="shared" ca="1" si="162"/>
        <v>0</v>
      </c>
      <c r="AP259" s="8"/>
      <c r="AQ259" s="8"/>
      <c r="AS259" s="8">
        <f t="shared" si="171"/>
        <v>0.12999999999999901</v>
      </c>
      <c r="AT259" s="14">
        <f t="shared" si="172"/>
        <v>0.12999999999999901</v>
      </c>
      <c r="AU259" s="14">
        <f t="shared" si="173"/>
        <v>0</v>
      </c>
      <c r="AV259" s="14">
        <f ca="1">IF(AV260=0,AVERAGE(AT259:OFFSET(AT259,$AY$3-1,0)),(AV260*($AY$3-1)+AT259)/$AY$3)</f>
        <v>0.10320524507351359</v>
      </c>
      <c r="AW259" s="14">
        <f ca="1">IF(AW260=0,AVERAGE(AU259:OFFSET(AU259,$AY$3-1,0)),(AW260*($AY$3-1)+AU259)/$AY$3)</f>
        <v>4.2493486870049932E-2</v>
      </c>
      <c r="AX259" s="14">
        <f t="shared" ca="1" si="174"/>
        <v>2.4287309109070603</v>
      </c>
      <c r="AY259" s="14">
        <f t="shared" ca="1" si="175"/>
        <v>70.834689977597193</v>
      </c>
      <c r="BA259" s="12">
        <f t="shared" ca="1" si="176"/>
        <v>0</v>
      </c>
      <c r="BB259" s="7">
        <f t="shared" ca="1" si="177"/>
        <v>0</v>
      </c>
      <c r="BC259" s="12">
        <f t="shared" ca="1" si="185"/>
        <v>0</v>
      </c>
      <c r="BD259" s="12">
        <f t="shared" ca="1" si="163"/>
        <v>76</v>
      </c>
      <c r="BE259" s="12"/>
      <c r="BF259" s="13">
        <f t="shared" ca="1" si="164"/>
        <v>0</v>
      </c>
      <c r="BG259" s="14">
        <f t="shared" ca="1" si="165"/>
        <v>0</v>
      </c>
      <c r="BH259" s="14">
        <f t="shared" ca="1" si="166"/>
        <v>0</v>
      </c>
      <c r="BI259" s="12"/>
      <c r="BJ259" s="12"/>
      <c r="BK259" s="14">
        <f t="shared" ca="1" si="178"/>
        <v>0</v>
      </c>
      <c r="BN259" s="17"/>
      <c r="BO259" s="8">
        <f t="shared" ca="1" si="179"/>
        <v>14.502038439138021</v>
      </c>
      <c r="BQ259" s="7">
        <f t="shared" ca="1" si="180"/>
        <v>0</v>
      </c>
      <c r="BR259" s="7">
        <f t="shared" ca="1" si="181"/>
        <v>0</v>
      </c>
      <c r="BS259" s="7">
        <f t="shared" ca="1" si="187"/>
        <v>0</v>
      </c>
      <c r="BT259" s="7">
        <f t="shared" ca="1" si="168"/>
        <v>76</v>
      </c>
      <c r="BV259" s="9">
        <f t="shared" ca="1" si="182"/>
        <v>0</v>
      </c>
      <c r="BW259" s="77">
        <f t="shared" ca="1" si="183"/>
        <v>0</v>
      </c>
      <c r="BX259" s="14">
        <f t="shared" ca="1" si="188"/>
        <v>0</v>
      </c>
      <c r="BY259" s="12"/>
      <c r="BZ259" s="12"/>
      <c r="CA259" s="14">
        <f t="shared" ca="1" si="190"/>
        <v>0</v>
      </c>
    </row>
    <row r="260" spans="1:81" s="7" customFormat="1" outlineLevel="1" x14ac:dyDescent="0.25">
      <c r="A260" s="6">
        <v>44242</v>
      </c>
      <c r="B260" s="8">
        <v>11.472</v>
      </c>
      <c r="C260" s="8">
        <v>11.692</v>
      </c>
      <c r="D260" s="8">
        <v>11.472</v>
      </c>
      <c r="E260" s="8">
        <v>11.666</v>
      </c>
      <c r="F260" s="8"/>
      <c r="G260" s="8"/>
      <c r="H260" s="8"/>
      <c r="I260" s="17"/>
      <c r="J260" s="14">
        <f ca="1">AVERAGE(E260:OFFSET(E260,$J$3-1,0))</f>
        <v>11.317600000000001</v>
      </c>
      <c r="K260" s="14">
        <f ca="1">AVERAGE(E260:OFFSET(E260,$K$3-1,0))</f>
        <v>10.950999999999997</v>
      </c>
      <c r="M260" s="7">
        <f t="shared" ca="1" si="191"/>
        <v>0</v>
      </c>
      <c r="N260" s="7">
        <f ca="1">IF(AND(J261&gt;K261,J260&lt;K260),1,0)</f>
        <v>0</v>
      </c>
      <c r="O260" s="7">
        <f t="shared" ca="1" si="147"/>
        <v>0</v>
      </c>
      <c r="P260" s="7">
        <f t="shared" ca="1" si="148"/>
        <v>75</v>
      </c>
      <c r="R260" s="9">
        <f t="shared" ca="1" si="149"/>
        <v>0</v>
      </c>
      <c r="S260" s="14">
        <f t="shared" ca="1" si="150"/>
        <v>0</v>
      </c>
      <c r="T260" s="14"/>
      <c r="U260" s="8"/>
      <c r="V260" s="8"/>
      <c r="W260" s="8"/>
      <c r="AA260" s="17"/>
      <c r="AB260" s="14">
        <f ca="1">E260*(2/($AB$3+1))+IF(AB261=0,AVERAGE(E261:OFFSET(E261,$AB$3-1,0))*(1-(2/($AB$3+1))),AB261*(1-(2/($AB$3+1))))</f>
        <v>11.347741416348541</v>
      </c>
      <c r="AC260" s="35">
        <f ca="1">E260*(2/($AC$3+1))+IF(AC261=0,AVERAGE(E261:OFFSET(E261,$AC$3-1,0))*(1-(2/($AC$3+1))),AC261*(1-(2/($AC$3+1))))</f>
        <v>10.92198488599751</v>
      </c>
      <c r="AE260" s="7">
        <f t="shared" ca="1" si="170"/>
        <v>0</v>
      </c>
      <c r="AF260" s="7">
        <f ca="1">IF(AND(AB261&gt;AC261,AB260&lt;AC260),1,0)</f>
        <v>0</v>
      </c>
      <c r="AG260" s="7">
        <f t="shared" ca="1" si="155"/>
        <v>0</v>
      </c>
      <c r="AH260" s="7">
        <f t="shared" ca="1" si="156"/>
        <v>75</v>
      </c>
      <c r="AJ260" s="9">
        <f t="shared" ca="1" si="157"/>
        <v>0</v>
      </c>
      <c r="AK260" s="14">
        <f t="shared" ca="1" si="158"/>
        <v>0</v>
      </c>
      <c r="AL260" s="14">
        <f t="shared" ca="1" si="159"/>
        <v>0</v>
      </c>
      <c r="AM260" s="14"/>
      <c r="AN260" s="14"/>
      <c r="AO260" s="14">
        <f t="shared" ca="1" si="162"/>
        <v>0</v>
      </c>
      <c r="AP260" s="8"/>
      <c r="AQ260" s="8"/>
      <c r="AS260" s="8">
        <f t="shared" si="171"/>
        <v>0.36400000000000077</v>
      </c>
      <c r="AT260" s="14">
        <f t="shared" si="172"/>
        <v>0.36400000000000077</v>
      </c>
      <c r="AU260" s="14">
        <f t="shared" si="173"/>
        <v>0</v>
      </c>
      <c r="AV260" s="14">
        <f ca="1">IF(AV261=0,AVERAGE(AT260:OFFSET(AT260,$AY$3-1,0)),(AV261*($AY$3-1)+AT260)/$AY$3)</f>
        <v>0.10114411007916856</v>
      </c>
      <c r="AW260" s="14">
        <f ca="1">IF(AW261=0,AVERAGE(AU260:OFFSET(AU260,$AY$3-1,0)),(AW261*($AY$3-1)+AU260)/$AY$3)</f>
        <v>4.5762216629284536E-2</v>
      </c>
      <c r="AX260" s="14">
        <f t="shared" ca="1" si="174"/>
        <v>2.2102100275982606</v>
      </c>
      <c r="AY260" s="14">
        <f t="shared" ca="1" si="175"/>
        <v>68.849390183104106</v>
      </c>
      <c r="BA260" s="12">
        <f t="shared" ca="1" si="176"/>
        <v>0</v>
      </c>
      <c r="BB260" s="7">
        <f t="shared" ca="1" si="177"/>
        <v>0</v>
      </c>
      <c r="BC260" s="12">
        <f t="shared" ca="1" si="185"/>
        <v>0</v>
      </c>
      <c r="BD260" s="12">
        <f t="shared" ca="1" si="163"/>
        <v>75</v>
      </c>
      <c r="BE260" s="12"/>
      <c r="BF260" s="13">
        <f t="shared" ca="1" si="164"/>
        <v>0</v>
      </c>
      <c r="BG260" s="14">
        <f t="shared" ca="1" si="165"/>
        <v>0</v>
      </c>
      <c r="BH260" s="14">
        <f t="shared" ca="1" si="166"/>
        <v>0</v>
      </c>
      <c r="BI260" s="12"/>
      <c r="BJ260" s="12"/>
      <c r="BK260" s="14">
        <f t="shared" ca="1" si="178"/>
        <v>0</v>
      </c>
      <c r="BN260" s="17"/>
      <c r="BO260" s="8">
        <f t="shared" ca="1" si="179"/>
        <v>10.662113450958088</v>
      </c>
      <c r="BQ260" s="7">
        <f t="shared" ca="1" si="180"/>
        <v>0</v>
      </c>
      <c r="BR260" s="7">
        <f t="shared" ca="1" si="181"/>
        <v>0</v>
      </c>
      <c r="BS260" s="7">
        <f t="shared" ca="1" si="187"/>
        <v>0</v>
      </c>
      <c r="BT260" s="7">
        <f t="shared" ca="1" si="168"/>
        <v>75</v>
      </c>
      <c r="BV260" s="9">
        <f t="shared" ca="1" si="182"/>
        <v>0</v>
      </c>
      <c r="BW260" s="77">
        <f t="shared" ca="1" si="183"/>
        <v>0</v>
      </c>
      <c r="BX260" s="14">
        <f t="shared" ca="1" si="188"/>
        <v>0</v>
      </c>
      <c r="BY260" s="12"/>
      <c r="BZ260" s="12"/>
      <c r="CA260" s="14">
        <f t="shared" ca="1" si="190"/>
        <v>0</v>
      </c>
    </row>
    <row r="261" spans="1:81" s="7" customFormat="1" outlineLevel="1" x14ac:dyDescent="0.25">
      <c r="A261" s="6">
        <v>44239</v>
      </c>
      <c r="B261" s="8">
        <v>11.162000000000001</v>
      </c>
      <c r="C261" s="8">
        <v>11.305999999999999</v>
      </c>
      <c r="D261" s="8">
        <v>11.09</v>
      </c>
      <c r="E261" s="8">
        <v>11.302</v>
      </c>
      <c r="F261" s="8"/>
      <c r="G261" s="8"/>
      <c r="H261" s="8"/>
      <c r="I261" s="17"/>
      <c r="J261" s="14">
        <f ca="1">AVERAGE(E261:OFFSET(E261,$J$3-1,0))</f>
        <v>11.218800000000002</v>
      </c>
      <c r="K261" s="14">
        <f ca="1">AVERAGE(E261:OFFSET(E261,$K$3-1,0))</f>
        <v>10.911866666666665</v>
      </c>
      <c r="M261" s="7">
        <f ca="1">IF(AND(J262&lt;K262,J261&gt;K261,V261&lt;&gt;0),1,0)</f>
        <v>0</v>
      </c>
      <c r="N261" s="7">
        <f t="shared" ref="N261:N324" ca="1" si="192">IF(AND(J262&gt;K262,J261&lt;K261),1,0)</f>
        <v>0</v>
      </c>
      <c r="O261" s="7">
        <f t="shared" ref="O261:O320" ca="1" si="193">IF(O262-N261&lt;0,0,M261+O262-N261)</f>
        <v>0</v>
      </c>
      <c r="P261" s="7">
        <f t="shared" ref="P261:P324" ca="1" si="194">IF(M261=1,0,P262+1)</f>
        <v>74</v>
      </c>
      <c r="R261" s="9">
        <f t="shared" ref="R261:R324" ca="1" si="195">IF(O262=0,0,IF(N261&gt;0,E261/OFFSET(E261,P261,0)-1,0))</f>
        <v>0</v>
      </c>
      <c r="S261" s="14">
        <f t="shared" ref="S261:S324" ca="1" si="196">IF(O262=0,0,IF(N261&gt;0,(E261-OFFSET(E261,P261,0))*$F$3,0))</f>
        <v>0</v>
      </c>
      <c r="T261" s="14"/>
      <c r="U261" s="8"/>
      <c r="V261" s="8"/>
      <c r="W261" s="8"/>
      <c r="AA261" s="17"/>
      <c r="AB261" s="14">
        <f ca="1">E261*(2/($AB$3+1))+IF(AB262=0,AVERAGE(E262:OFFSET(E262,$AB$3-1,0))*(1-(2/($AB$3+1))),AB262*(1-(2/($AB$3+1))))</f>
        <v>11.188612124522811</v>
      </c>
      <c r="AC261" s="35">
        <f ca="1">E261*(2/($AC$3+1))+IF(AC262=0,AVERAGE(E262:OFFSET(E262,$AC$3-1,0))*(1-(2/($AC$3+1))),AC262*(1-(2/($AC$3+1))))</f>
        <v>10.870673498824925</v>
      </c>
      <c r="AE261" s="7">
        <f t="shared" ca="1" si="170"/>
        <v>0</v>
      </c>
      <c r="AF261" s="7">
        <f t="shared" ref="AF261:AF324" ca="1" si="197">IF(AND(AB262&gt;AC262,AB261&lt;AC261),1,0)</f>
        <v>0</v>
      </c>
      <c r="AG261" s="7">
        <f t="shared" ref="AG261:AG320" ca="1" si="198">IF(AG262-AF261&lt;0,0,AE261+AG262-AF261)</f>
        <v>0</v>
      </c>
      <c r="AH261" s="7">
        <f t="shared" ref="AH261:AH324" ca="1" si="199">IF(AE261=1,0,AH262+1)</f>
        <v>74</v>
      </c>
      <c r="AJ261" s="9">
        <f t="shared" ref="AJ261:AJ324" ca="1" si="200">IF(AG262=0,0,IF(AF261&gt;0,E261/OFFSET(E261,AH261,0)-1,0))</f>
        <v>0</v>
      </c>
      <c r="AK261" s="14">
        <f t="shared" ref="AK261:AK324" ca="1" si="201">IF(AG262=0,0,IF(AF261&gt;0,$F$3*(E261-OFFSET(E261,AH261,0)),0))</f>
        <v>0</v>
      </c>
      <c r="AL261" s="14">
        <f t="shared" ref="AL261:AL324" ca="1" si="202">IF(AE261+AG261=2,AN261/($E261*$F$3),IF(AE261+AG261=1,AL262,0))</f>
        <v>0</v>
      </c>
      <c r="AM261" s="14"/>
      <c r="AN261" s="14"/>
      <c r="AO261" s="14">
        <f t="shared" ref="AO261:AO324" ca="1" si="203">AL262*AK261</f>
        <v>0</v>
      </c>
      <c r="AP261" s="8"/>
      <c r="AQ261" s="8"/>
      <c r="AS261" s="8">
        <f t="shared" si="171"/>
        <v>9.7999999999998977E-2</v>
      </c>
      <c r="AT261" s="14">
        <f t="shared" si="172"/>
        <v>9.7999999999998977E-2</v>
      </c>
      <c r="AU261" s="14">
        <f t="shared" si="173"/>
        <v>0</v>
      </c>
      <c r="AV261" s="14">
        <f ca="1">IF(AV262=0,AVERAGE(AT261:OFFSET(AT261,$AY$3-1,0)),(AV262*($AY$3-1)+AT261)/$AY$3)</f>
        <v>8.0924426239104535E-2</v>
      </c>
      <c r="AW261" s="14">
        <f ca="1">IF(AW262=0,AVERAGE(AU261:OFFSET(AU261,$AY$3-1,0)),(AW262*($AY$3-1)+AU261)/$AY$3)</f>
        <v>4.92823871392295E-2</v>
      </c>
      <c r="AX261" s="14">
        <f t="shared" ca="1" si="174"/>
        <v>1.6420557309953745</v>
      </c>
      <c r="AY261" s="14">
        <f t="shared" ca="1" si="175"/>
        <v>62.150684852387364</v>
      </c>
      <c r="BA261" s="12">
        <f t="shared" ca="1" si="176"/>
        <v>0</v>
      </c>
      <c r="BB261" s="7">
        <f t="shared" ca="1" si="177"/>
        <v>0</v>
      </c>
      <c r="BC261" s="12">
        <f t="shared" ca="1" si="185"/>
        <v>0</v>
      </c>
      <c r="BD261" s="12">
        <f t="shared" ref="BD261:BD324" ca="1" si="204">IF(BA261=1,0,BD262+1)</f>
        <v>74</v>
      </c>
      <c r="BE261" s="12"/>
      <c r="BF261" s="13">
        <f t="shared" ref="BF261:BF324" ca="1" si="205">IF(BC262=0,0,IF(BB261&gt;0,E261/OFFSET(E261,BD261,0)-1,0))</f>
        <v>0</v>
      </c>
      <c r="BG261" s="14">
        <f t="shared" ref="BG261:BG324" ca="1" si="206">IF(BC262=0,0,IF(BB261&gt;0,$F$3*(E261-OFFSET(E261,BD261,0)),0))</f>
        <v>0</v>
      </c>
      <c r="BH261" s="14">
        <f t="shared" ref="BH261:BH324" ca="1" si="207">IF(BA261+BC261=2,BJ261/($E261*$F$3),IF(BA261+BC261=1,BH262,0))</f>
        <v>0</v>
      </c>
      <c r="BI261" s="12"/>
      <c r="BJ261" s="12"/>
      <c r="BK261" s="14">
        <f t="shared" ca="1" si="178"/>
        <v>0</v>
      </c>
      <c r="BN261" s="17"/>
      <c r="BO261" s="8">
        <f t="shared" ca="1" si="179"/>
        <v>8.1324148488327594</v>
      </c>
      <c r="BQ261" s="7">
        <f t="shared" ca="1" si="180"/>
        <v>0</v>
      </c>
      <c r="BR261" s="7">
        <f t="shared" ca="1" si="181"/>
        <v>0</v>
      </c>
      <c r="BS261" s="7">
        <f t="shared" ca="1" si="187"/>
        <v>0</v>
      </c>
      <c r="BT261" s="7">
        <f t="shared" ref="BT261:BT324" ca="1" si="208">IF(BQ261=1,0,BT262+1)</f>
        <v>74</v>
      </c>
      <c r="BV261" s="9">
        <f t="shared" ca="1" si="182"/>
        <v>0</v>
      </c>
      <c r="BW261" s="77">
        <f t="shared" ca="1" si="183"/>
        <v>0</v>
      </c>
      <c r="BX261" s="14">
        <f t="shared" ca="1" si="188"/>
        <v>0</v>
      </c>
      <c r="BY261" s="12"/>
      <c r="BZ261" s="12"/>
      <c r="CA261" s="14">
        <f t="shared" ca="1" si="190"/>
        <v>0</v>
      </c>
    </row>
    <row r="262" spans="1:81" s="7" customFormat="1" outlineLevel="1" x14ac:dyDescent="0.25">
      <c r="A262" s="6">
        <v>44238</v>
      </c>
      <c r="B262" s="8">
        <v>11.263999999999999</v>
      </c>
      <c r="C262" s="8">
        <v>11.263999999999999</v>
      </c>
      <c r="D262" s="8">
        <v>11.124000000000001</v>
      </c>
      <c r="E262" s="8">
        <v>11.204000000000001</v>
      </c>
      <c r="F262" s="8"/>
      <c r="G262" s="8"/>
      <c r="H262" s="8"/>
      <c r="I262" s="17"/>
      <c r="J262" s="14">
        <f ca="1">AVERAGE(E262:OFFSET(E262,$J$3-1,0))</f>
        <v>11.175599999999999</v>
      </c>
      <c r="K262" s="14">
        <f ca="1">AVERAGE(E262:OFFSET(E262,$K$3-1,0))</f>
        <v>10.890933333333331</v>
      </c>
      <c r="M262" s="7">
        <f t="shared" ref="M262:M325" ca="1" si="209">IF(AND(J263&lt;K263,J262&gt;K262,V262&lt;&gt;0),1,0)</f>
        <v>0</v>
      </c>
      <c r="N262" s="7">
        <f t="shared" ca="1" si="192"/>
        <v>0</v>
      </c>
      <c r="O262" s="7">
        <f t="shared" ca="1" si="193"/>
        <v>0</v>
      </c>
      <c r="P262" s="7">
        <f t="shared" ca="1" si="194"/>
        <v>73</v>
      </c>
      <c r="R262" s="9">
        <f t="shared" ca="1" si="195"/>
        <v>0</v>
      </c>
      <c r="S262" s="14">
        <f t="shared" ca="1" si="196"/>
        <v>0</v>
      </c>
      <c r="T262" s="14"/>
      <c r="U262" s="8"/>
      <c r="V262" s="8"/>
      <c r="W262" s="8"/>
      <c r="AA262" s="17"/>
      <c r="AB262" s="14">
        <f ca="1">E262*(2/($AB$3+1))+IF(AB263=0,AVERAGE(E263:OFFSET(E263,$AB$3-1,0))*(1-(2/($AB$3+1))),AB263*(1-(2/($AB$3+1))))</f>
        <v>11.131918186784215</v>
      </c>
      <c r="AC262" s="35">
        <f ca="1">E262*(2/($AC$3+1))+IF(AC263=0,AVERAGE(E263:OFFSET(E263,$AC$3-1,0))*(1-(2/($AC$3+1))),AC263*(1-(2/($AC$3+1))))</f>
        <v>10.84092684357147</v>
      </c>
      <c r="AE262" s="7">
        <f t="shared" ref="AE262:AE325" ca="1" si="210">IF(AND(AB263&lt;AC263,AB262&gt;AC262,AN262&lt;&gt;0),1,0)</f>
        <v>0</v>
      </c>
      <c r="AF262" s="7">
        <f t="shared" ca="1" si="197"/>
        <v>0</v>
      </c>
      <c r="AG262" s="7">
        <f t="shared" ca="1" si="198"/>
        <v>0</v>
      </c>
      <c r="AH262" s="7">
        <f t="shared" ca="1" si="199"/>
        <v>73</v>
      </c>
      <c r="AJ262" s="9">
        <f t="shared" ca="1" si="200"/>
        <v>0</v>
      </c>
      <c r="AK262" s="14">
        <f t="shared" ca="1" si="201"/>
        <v>0</v>
      </c>
      <c r="AL262" s="14">
        <f t="shared" ca="1" si="202"/>
        <v>0</v>
      </c>
      <c r="AM262" s="14"/>
      <c r="AN262" s="14"/>
      <c r="AO262" s="14">
        <f t="shared" ca="1" si="203"/>
        <v>0</v>
      </c>
      <c r="AP262" s="8"/>
      <c r="AQ262" s="8"/>
      <c r="AS262" s="8">
        <f t="shared" ref="AS262:AS325" si="211">E262-E263</f>
        <v>-4.8000000000000043E-2</v>
      </c>
      <c r="AT262" s="14">
        <f t="shared" ref="AT262:AT325" si="212">IF(AS262&gt;0,AS262,0)</f>
        <v>0</v>
      </c>
      <c r="AU262" s="14">
        <f t="shared" ref="AU262:AU325" si="213">ABS(IF(AS262&lt;0,AS262,0))</f>
        <v>4.8000000000000043E-2</v>
      </c>
      <c r="AV262" s="14">
        <f ca="1">IF(AV263=0,AVERAGE(AT262:OFFSET(AT262,$AY$3-1,0)),(AV263*($AY$3-1)+AT262)/$AY$3)</f>
        <v>7.9610920565189577E-2</v>
      </c>
      <c r="AW262" s="14">
        <f ca="1">IF(AW263=0,AVERAGE(AU262:OFFSET(AU262,$AY$3-1,0)),(AW263*($AY$3-1)+AU262)/$AY$3)</f>
        <v>5.3073339996093309E-2</v>
      </c>
      <c r="AX262" s="14">
        <f t="shared" ref="AX262:AX321" ca="1" si="214">AV262/AW262</f>
        <v>1.5000171568446545</v>
      </c>
      <c r="AY262" s="14">
        <f t="shared" ref="AY262:AY321" ca="1" si="215">100-100/(AX262+1)</f>
        <v>60.000274507630593</v>
      </c>
      <c r="BA262" s="12">
        <f t="shared" ref="BA262:BA325" ca="1" si="216">IF(AND(AND(AB263&lt;AC263,AB262&gt;AC262),AND(AY262&gt;$BB$3,AY262&lt;$BC$3),BJ262&lt;&gt;0),1,0)</f>
        <v>0</v>
      </c>
      <c r="BB262" s="7">
        <f t="shared" ref="BB262:BB325" ca="1" si="217">IF(AND(BC263=1,OR(AND(AB263&gt;AC263,AB262&lt;AC262),AND(AY262&gt;$BG$3,AY263&gt;$BG$3))),1,0)</f>
        <v>0</v>
      </c>
      <c r="BC262" s="12">
        <f t="shared" ca="1" si="185"/>
        <v>0</v>
      </c>
      <c r="BD262" s="12">
        <f t="shared" ca="1" si="204"/>
        <v>73</v>
      </c>
      <c r="BE262" s="12"/>
      <c r="BF262" s="13">
        <f t="shared" ca="1" si="205"/>
        <v>0</v>
      </c>
      <c r="BG262" s="14">
        <f t="shared" ca="1" si="206"/>
        <v>0</v>
      </c>
      <c r="BH262" s="14">
        <f t="shared" ca="1" si="207"/>
        <v>0</v>
      </c>
      <c r="BI262" s="12"/>
      <c r="BJ262" s="12"/>
      <c r="BK262" s="14">
        <f t="shared" ref="BK262:BK325" ca="1" si="218">BH263*BG262</f>
        <v>0</v>
      </c>
      <c r="BN262" s="17"/>
      <c r="BO262" s="8">
        <f t="shared" ref="BO262:BO325" ca="1" si="219">(E262/OFFSET(E262,$BO$3,0)-1)*100</f>
        <v>5.1426426426426364</v>
      </c>
      <c r="BQ262" s="7">
        <f t="shared" ref="BQ262:BQ325" ca="1" si="220">IF(AND(AND(AB263&lt;AC263,AB262&gt;AC262),AND(BO262&gt;$BR$3),BZ262&lt;&gt;0),1,0)</f>
        <v>0</v>
      </c>
      <c r="BR262" s="7">
        <f t="shared" ref="BR262:BR325" ca="1" si="221">IF(AND(BS263=1,OR(AND(AB263&gt;AC263,AB262&lt;AC262),AND(BO262&lt;BO263,BO263&lt;BO264,BO264&lt;BO265))),1,0)</f>
        <v>0</v>
      </c>
      <c r="BS262" s="7">
        <f t="shared" ca="1" si="187"/>
        <v>0</v>
      </c>
      <c r="BT262" s="7">
        <f t="shared" ca="1" si="208"/>
        <v>73</v>
      </c>
      <c r="BV262" s="9">
        <f t="shared" ref="BV262:BV325" ca="1" si="222">IF(BS263=0,0,IF(BR262&gt;0,E262/OFFSET(E262,BT262,0)-1,0))</f>
        <v>0</v>
      </c>
      <c r="BW262" s="77">
        <f t="shared" ref="BW262:BW325" ca="1" si="223">IF(BS263=0,0,IF(BR262&gt;0,$F$3*(E262-OFFSET(E262,BT262,0)),0))</f>
        <v>0</v>
      </c>
      <c r="BX262" s="14">
        <f t="shared" ca="1" si="188"/>
        <v>0</v>
      </c>
      <c r="BY262" s="12"/>
      <c r="BZ262" s="12"/>
      <c r="CA262" s="14">
        <f t="shared" ca="1" si="190"/>
        <v>0</v>
      </c>
    </row>
    <row r="263" spans="1:81" s="7" customFormat="1" outlineLevel="1" x14ac:dyDescent="0.25">
      <c r="A263" s="6">
        <v>44237</v>
      </c>
      <c r="B263" s="8">
        <v>11.231999999999999</v>
      </c>
      <c r="C263" s="8">
        <v>11.326000000000001</v>
      </c>
      <c r="D263" s="8">
        <v>11.146000000000001</v>
      </c>
      <c r="E263" s="8">
        <v>11.252000000000001</v>
      </c>
      <c r="F263" s="8"/>
      <c r="G263" s="8"/>
      <c r="H263" s="8"/>
      <c r="I263" s="17"/>
      <c r="J263" s="14">
        <f ca="1">AVERAGE(E263:OFFSET(E263,$J$3-1,0))</f>
        <v>11.129200000000001</v>
      </c>
      <c r="K263" s="14">
        <f ca="1">AVERAGE(E263:OFFSET(E263,$K$3-1,0))</f>
        <v>10.8728</v>
      </c>
      <c r="M263" s="7">
        <f t="shared" ca="1" si="209"/>
        <v>0</v>
      </c>
      <c r="N263" s="7">
        <f t="shared" ca="1" si="192"/>
        <v>0</v>
      </c>
      <c r="O263" s="7">
        <f t="shared" ca="1" si="193"/>
        <v>0</v>
      </c>
      <c r="P263" s="7">
        <f t="shared" ca="1" si="194"/>
        <v>72</v>
      </c>
      <c r="R263" s="9">
        <f t="shared" ca="1" si="195"/>
        <v>0</v>
      </c>
      <c r="S263" s="14">
        <f t="shared" ca="1" si="196"/>
        <v>0</v>
      </c>
      <c r="T263" s="14"/>
      <c r="U263" s="8"/>
      <c r="V263" s="8"/>
      <c r="W263" s="8"/>
      <c r="AA263" s="17"/>
      <c r="AB263" s="14">
        <f ca="1">E263*(2/($AB$3+1))+IF(AB264=0,AVERAGE(E264:OFFSET(E264,$AB$3-1,0))*(1-(2/($AB$3+1))),AB264*(1-(2/($AB$3+1))))</f>
        <v>11.095877280176321</v>
      </c>
      <c r="AC263" s="35">
        <f ca="1">E263*(2/($AC$3+1))+IF(AC264=0,AVERAGE(E264:OFFSET(E264,$AC$3-1,0))*(1-(2/($AC$3+1))),AC264*(1-(2/($AC$3+1))))</f>
        <v>10.815887315541916</v>
      </c>
      <c r="AE263" s="7">
        <f t="shared" ca="1" si="210"/>
        <v>0</v>
      </c>
      <c r="AF263" s="7">
        <f t="shared" ca="1" si="197"/>
        <v>0</v>
      </c>
      <c r="AG263" s="7">
        <f t="shared" ca="1" si="198"/>
        <v>0</v>
      </c>
      <c r="AH263" s="7">
        <f t="shared" ca="1" si="199"/>
        <v>72</v>
      </c>
      <c r="AJ263" s="9">
        <f t="shared" ca="1" si="200"/>
        <v>0</v>
      </c>
      <c r="AK263" s="14">
        <f t="shared" ca="1" si="201"/>
        <v>0</v>
      </c>
      <c r="AL263" s="14">
        <f t="shared" ca="1" si="202"/>
        <v>0</v>
      </c>
      <c r="AM263" s="14"/>
      <c r="AN263" s="14"/>
      <c r="AO263" s="14">
        <f t="shared" ca="1" si="203"/>
        <v>0</v>
      </c>
      <c r="AP263" s="8"/>
      <c r="AQ263" s="8"/>
      <c r="AS263" s="8">
        <f t="shared" si="211"/>
        <v>8.8000000000000966E-2</v>
      </c>
      <c r="AT263" s="14">
        <f t="shared" si="212"/>
        <v>8.8000000000000966E-2</v>
      </c>
      <c r="AU263" s="14">
        <f t="shared" si="213"/>
        <v>0</v>
      </c>
      <c r="AV263" s="14">
        <f ca="1">IF(AV264=0,AVERAGE(AT263:OFFSET(AT263,$AY$3-1,0)),(AV264*($AY$3-1)+AT263)/$AY$3)</f>
        <v>8.5734837531742616E-2</v>
      </c>
      <c r="AW263" s="14">
        <f ca="1">IF(AW264=0,AVERAGE(AU263:OFFSET(AU263,$AY$3-1,0)),(AW264*($AY$3-1)+AU263)/$AY$3)</f>
        <v>5.3463596918869712E-2</v>
      </c>
      <c r="AX263" s="14">
        <f t="shared" ca="1" si="214"/>
        <v>1.6036114753342181</v>
      </c>
      <c r="AY263" s="14">
        <f t="shared" ca="1" si="215"/>
        <v>61.591811624980146</v>
      </c>
      <c r="BA263" s="12">
        <f t="shared" ca="1" si="216"/>
        <v>0</v>
      </c>
      <c r="BB263" s="7">
        <f t="shared" ca="1" si="217"/>
        <v>0</v>
      </c>
      <c r="BC263" s="12">
        <f t="shared" ref="BC263:BC326" ca="1" si="224">IF(BC264-BB263&lt;0,0,BA263+BC264-BB263)</f>
        <v>0</v>
      </c>
      <c r="BD263" s="12">
        <f t="shared" ca="1" si="204"/>
        <v>72</v>
      </c>
      <c r="BE263" s="12"/>
      <c r="BF263" s="13">
        <f t="shared" ca="1" si="205"/>
        <v>0</v>
      </c>
      <c r="BG263" s="14">
        <f t="shared" ca="1" si="206"/>
        <v>0</v>
      </c>
      <c r="BH263" s="14">
        <f t="shared" ca="1" si="207"/>
        <v>0</v>
      </c>
      <c r="BI263" s="12"/>
      <c r="BJ263" s="12"/>
      <c r="BK263" s="14">
        <f t="shared" ca="1" si="218"/>
        <v>0</v>
      </c>
      <c r="BN263" s="17"/>
      <c r="BO263" s="8">
        <f t="shared" ca="1" si="219"/>
        <v>7.059942911512862</v>
      </c>
      <c r="BQ263" s="7">
        <f t="shared" ca="1" si="220"/>
        <v>0</v>
      </c>
      <c r="BR263" s="7">
        <f t="shared" ca="1" si="221"/>
        <v>0</v>
      </c>
      <c r="BS263" s="7">
        <f t="shared" ref="BS263:BS326" ca="1" si="225">IF(BS264-BR263&lt;0,0,BQ263+BS264-BR263)</f>
        <v>0</v>
      </c>
      <c r="BT263" s="7">
        <f t="shared" ca="1" si="208"/>
        <v>72</v>
      </c>
      <c r="BV263" s="9">
        <f t="shared" ca="1" si="222"/>
        <v>0</v>
      </c>
      <c r="BW263" s="77">
        <f t="shared" ca="1" si="223"/>
        <v>0</v>
      </c>
      <c r="BX263" s="14">
        <f t="shared" ref="BX263:BX326" ca="1" si="226">IF(BQ263+BS263=2,BZ263/($E263*$F$3),IF(BQ263+BS263=1,BX264,0))</f>
        <v>0</v>
      </c>
      <c r="BY263" s="12"/>
      <c r="BZ263" s="12"/>
      <c r="CA263" s="14">
        <f t="shared" ca="1" si="190"/>
        <v>0</v>
      </c>
    </row>
    <row r="264" spans="1:81" s="7" customFormat="1" outlineLevel="1" x14ac:dyDescent="0.25">
      <c r="A264" s="6">
        <v>44236</v>
      </c>
      <c r="B264" s="8">
        <v>11.148</v>
      </c>
      <c r="C264" s="8">
        <v>11.202</v>
      </c>
      <c r="D264" s="8">
        <v>11.103999999999999</v>
      </c>
      <c r="E264" s="8">
        <v>11.164</v>
      </c>
      <c r="F264" s="8"/>
      <c r="G264" s="8"/>
      <c r="H264" s="8"/>
      <c r="I264" s="17"/>
      <c r="J264" s="14">
        <f ca="1">AVERAGE(E264:OFFSET(E264,$J$3-1,0))</f>
        <v>11.013999999999999</v>
      </c>
      <c r="K264" s="14">
        <f ca="1">AVERAGE(E264:OFFSET(E264,$K$3-1,0))</f>
        <v>10.855066666666666</v>
      </c>
      <c r="M264" s="7">
        <f t="shared" ca="1" si="209"/>
        <v>0</v>
      </c>
      <c r="N264" s="7">
        <f t="shared" ca="1" si="192"/>
        <v>0</v>
      </c>
      <c r="O264" s="7">
        <f t="shared" ca="1" si="193"/>
        <v>0</v>
      </c>
      <c r="P264" s="7">
        <f t="shared" ca="1" si="194"/>
        <v>71</v>
      </c>
      <c r="R264" s="9">
        <f t="shared" ca="1" si="195"/>
        <v>0</v>
      </c>
      <c r="S264" s="14">
        <f t="shared" ca="1" si="196"/>
        <v>0</v>
      </c>
      <c r="T264" s="14"/>
      <c r="U264" s="8"/>
      <c r="V264" s="8"/>
      <c r="W264" s="8"/>
      <c r="AA264" s="17"/>
      <c r="AB264" s="14">
        <f ca="1">E264*(2/($AB$3+1))+IF(AB265=0,AVERAGE(E265:OFFSET(E265,$AB$3-1,0))*(1-(2/($AB$3+1))),AB265*(1-(2/($AB$3+1))))</f>
        <v>11.017815920264479</v>
      </c>
      <c r="AC264" s="35">
        <f ca="1">E264*(2/($AC$3+1))+IF(AC265=0,AVERAGE(E265:OFFSET(E265,$AC$3-1,0))*(1-(2/($AC$3+1))),AC265*(1-(2/($AC$3+1))))</f>
        <v>10.785810578682737</v>
      </c>
      <c r="AE264" s="7">
        <f t="shared" ca="1" si="210"/>
        <v>0</v>
      </c>
      <c r="AF264" s="7">
        <f t="shared" ca="1" si="197"/>
        <v>0</v>
      </c>
      <c r="AG264" s="7">
        <f t="shared" ca="1" si="198"/>
        <v>0</v>
      </c>
      <c r="AH264" s="7">
        <f t="shared" ca="1" si="199"/>
        <v>71</v>
      </c>
      <c r="AJ264" s="9">
        <f t="shared" ca="1" si="200"/>
        <v>0</v>
      </c>
      <c r="AK264" s="14">
        <f t="shared" ca="1" si="201"/>
        <v>0</v>
      </c>
      <c r="AL264" s="14">
        <f t="shared" ca="1" si="202"/>
        <v>0</v>
      </c>
      <c r="AM264" s="14"/>
      <c r="AN264" s="14"/>
      <c r="AO264" s="14">
        <f t="shared" ca="1" si="203"/>
        <v>0</v>
      </c>
      <c r="AP264" s="8"/>
      <c r="AQ264" s="8"/>
      <c r="AS264" s="8">
        <f t="shared" si="211"/>
        <v>-8.0000000000008953E-3</v>
      </c>
      <c r="AT264" s="14">
        <f t="shared" si="212"/>
        <v>0</v>
      </c>
      <c r="AU264" s="14">
        <f t="shared" si="213"/>
        <v>8.0000000000008953E-3</v>
      </c>
      <c r="AV264" s="14">
        <f ca="1">IF(AV265=0,AVERAGE(AT264:OFFSET(AT264,$AY$3-1,0)),(AV265*($AY$3-1)+AT264)/$AY$3)</f>
        <v>8.5560594264953507E-2</v>
      </c>
      <c r="AW264" s="14">
        <f ca="1">IF(AW265=0,AVERAGE(AU264:OFFSET(AU264,$AY$3-1,0)),(AW265*($AY$3-1)+AU264)/$AY$3)</f>
        <v>5.757618129724431E-2</v>
      </c>
      <c r="AX264" s="14">
        <f t="shared" ca="1" si="214"/>
        <v>1.4860414903731829</v>
      </c>
      <c r="AY264" s="14">
        <f t="shared" ca="1" si="215"/>
        <v>59.77540986856625</v>
      </c>
      <c r="BA264" s="12">
        <f t="shared" ca="1" si="216"/>
        <v>0</v>
      </c>
      <c r="BB264" s="7">
        <f t="shared" ca="1" si="217"/>
        <v>0</v>
      </c>
      <c r="BC264" s="12">
        <f t="shared" ca="1" si="224"/>
        <v>0</v>
      </c>
      <c r="BD264" s="12">
        <f t="shared" ca="1" si="204"/>
        <v>71</v>
      </c>
      <c r="BE264" s="12"/>
      <c r="BF264" s="13">
        <f t="shared" ca="1" si="205"/>
        <v>0</v>
      </c>
      <c r="BG264" s="14">
        <f t="shared" ca="1" si="206"/>
        <v>0</v>
      </c>
      <c r="BH264" s="14">
        <f t="shared" ca="1" si="207"/>
        <v>0</v>
      </c>
      <c r="BI264" s="12"/>
      <c r="BJ264" s="12"/>
      <c r="BK264" s="14">
        <f t="shared" ca="1" si="218"/>
        <v>0</v>
      </c>
      <c r="BN264" s="17"/>
      <c r="BO264" s="8">
        <f t="shared" ca="1" si="219"/>
        <v>3.0649926144756146</v>
      </c>
      <c r="BQ264" s="7">
        <f t="shared" ca="1" si="220"/>
        <v>0</v>
      </c>
      <c r="BR264" s="7">
        <f t="shared" ca="1" si="221"/>
        <v>0</v>
      </c>
      <c r="BS264" s="7">
        <f t="shared" ca="1" si="225"/>
        <v>0</v>
      </c>
      <c r="BT264" s="7">
        <f t="shared" ca="1" si="208"/>
        <v>71</v>
      </c>
      <c r="BV264" s="9">
        <f t="shared" ca="1" si="222"/>
        <v>0</v>
      </c>
      <c r="BW264" s="77">
        <f t="shared" ca="1" si="223"/>
        <v>0</v>
      </c>
      <c r="BX264" s="14">
        <f t="shared" ca="1" si="226"/>
        <v>0</v>
      </c>
      <c r="BY264" s="12"/>
      <c r="BZ264" s="12"/>
      <c r="CA264" s="14">
        <f t="shared" ca="1" si="190"/>
        <v>0</v>
      </c>
    </row>
    <row r="265" spans="1:81" s="7" customFormat="1" outlineLevel="1" x14ac:dyDescent="0.25">
      <c r="A265" s="6">
        <v>44235</v>
      </c>
      <c r="B265" s="8">
        <v>11.156000000000001</v>
      </c>
      <c r="C265" s="8">
        <v>11.295999999999999</v>
      </c>
      <c r="D265" s="8">
        <v>11.12</v>
      </c>
      <c r="E265" s="8">
        <v>11.172000000000001</v>
      </c>
      <c r="F265" s="8"/>
      <c r="G265" s="8"/>
      <c r="H265" s="8"/>
      <c r="I265" s="17"/>
      <c r="J265" s="14">
        <f ca="1">AVERAGE(E265:OFFSET(E265,$J$3-1,0))</f>
        <v>10.905600000000002</v>
      </c>
      <c r="K265" s="14">
        <f ca="1">AVERAGE(E265:OFFSET(E265,$K$3-1,0))</f>
        <v>10.839066666666668</v>
      </c>
      <c r="M265" s="7">
        <f t="shared" ca="1" si="209"/>
        <v>0</v>
      </c>
      <c r="N265" s="7">
        <f t="shared" ca="1" si="192"/>
        <v>0</v>
      </c>
      <c r="O265" s="7">
        <f t="shared" ca="1" si="193"/>
        <v>0</v>
      </c>
      <c r="P265" s="7">
        <f t="shared" ca="1" si="194"/>
        <v>70</v>
      </c>
      <c r="R265" s="9">
        <f t="shared" ca="1" si="195"/>
        <v>0</v>
      </c>
      <c r="S265" s="14">
        <f t="shared" ca="1" si="196"/>
        <v>0</v>
      </c>
      <c r="T265" s="14"/>
      <c r="U265" s="8"/>
      <c r="V265" s="8"/>
      <c r="W265" s="8"/>
      <c r="AA265" s="17"/>
      <c r="AB265" s="14">
        <f ca="1">E265*(2/($AB$3+1))+IF(AB266=0,AVERAGE(E266:OFFSET(E266,$AB$3-1,0))*(1-(2/($AB$3+1))),AB266*(1-(2/($AB$3+1))))</f>
        <v>10.944723880396719</v>
      </c>
      <c r="AC265" s="35">
        <f ca="1">E265*(2/($AC$3+1))+IF(AC266=0,AVERAGE(E266:OFFSET(E266,$AC$3-1,0))*(1-(2/($AC$3+1))),AC266*(1-(2/($AC$3+1))))</f>
        <v>10.759728549626374</v>
      </c>
      <c r="AE265" s="7">
        <f t="shared" ca="1" si="210"/>
        <v>0</v>
      </c>
      <c r="AF265" s="7">
        <f t="shared" ca="1" si="197"/>
        <v>0</v>
      </c>
      <c r="AG265" s="7">
        <f t="shared" ca="1" si="198"/>
        <v>0</v>
      </c>
      <c r="AH265" s="7">
        <f t="shared" ca="1" si="199"/>
        <v>70</v>
      </c>
      <c r="AJ265" s="9">
        <f t="shared" ca="1" si="200"/>
        <v>0</v>
      </c>
      <c r="AK265" s="14">
        <f t="shared" ca="1" si="201"/>
        <v>0</v>
      </c>
      <c r="AL265" s="14">
        <f t="shared" ca="1" si="202"/>
        <v>0</v>
      </c>
      <c r="AM265" s="14"/>
      <c r="AN265" s="14"/>
      <c r="AO265" s="14">
        <f t="shared" ca="1" si="203"/>
        <v>0</v>
      </c>
      <c r="AP265" s="8"/>
      <c r="AQ265" s="8"/>
      <c r="AS265" s="8">
        <f t="shared" si="211"/>
        <v>8.6000000000000298E-2</v>
      </c>
      <c r="AT265" s="14">
        <f t="shared" si="212"/>
        <v>8.6000000000000298E-2</v>
      </c>
      <c r="AU265" s="14">
        <f t="shared" si="213"/>
        <v>0</v>
      </c>
      <c r="AV265" s="14">
        <f ca="1">IF(AV266=0,AVERAGE(AT265:OFFSET(AT265,$AY$3-1,0)),(AV266*($AY$3-1)+AT265)/$AY$3)</f>
        <v>9.2142178439180697E-2</v>
      </c>
      <c r="AW265" s="14">
        <f ca="1">IF(AW266=0,AVERAGE(AU265:OFFSET(AU265,$AY$3-1,0)),(AW266*($AY$3-1)+AU265)/$AY$3)</f>
        <v>6.1389733704724579E-2</v>
      </c>
      <c r="AX265" s="14">
        <f t="shared" ca="1" si="214"/>
        <v>1.5009379073440972</v>
      </c>
      <c r="AY265" s="14">
        <f t="shared" ca="1" si="215"/>
        <v>60.015000889727695</v>
      </c>
      <c r="BA265" s="12">
        <f t="shared" ca="1" si="216"/>
        <v>0</v>
      </c>
      <c r="BB265" s="7">
        <f t="shared" ca="1" si="217"/>
        <v>0</v>
      </c>
      <c r="BC265" s="12">
        <f t="shared" ca="1" si="224"/>
        <v>0</v>
      </c>
      <c r="BD265" s="12">
        <f t="shared" ca="1" si="204"/>
        <v>70</v>
      </c>
      <c r="BE265" s="12"/>
      <c r="BF265" s="13">
        <f t="shared" ca="1" si="205"/>
        <v>0</v>
      </c>
      <c r="BG265" s="14">
        <f t="shared" ca="1" si="206"/>
        <v>0</v>
      </c>
      <c r="BH265" s="14">
        <f t="shared" ca="1" si="207"/>
        <v>0</v>
      </c>
      <c r="BI265" s="12"/>
      <c r="BJ265" s="12"/>
      <c r="BK265" s="14">
        <f t="shared" ca="1" si="218"/>
        <v>0</v>
      </c>
      <c r="BN265" s="17"/>
      <c r="BO265" s="8">
        <f t="shared" ca="1" si="219"/>
        <v>1.2506797172376238</v>
      </c>
      <c r="BQ265" s="7">
        <f t="shared" ca="1" si="220"/>
        <v>0</v>
      </c>
      <c r="BR265" s="7">
        <f t="shared" ca="1" si="221"/>
        <v>0</v>
      </c>
      <c r="BS265" s="7">
        <f t="shared" ca="1" si="225"/>
        <v>0</v>
      </c>
      <c r="BT265" s="7">
        <f t="shared" ca="1" si="208"/>
        <v>70</v>
      </c>
      <c r="BV265" s="9">
        <f t="shared" ca="1" si="222"/>
        <v>0</v>
      </c>
      <c r="BW265" s="77">
        <f t="shared" ca="1" si="223"/>
        <v>0</v>
      </c>
      <c r="BX265" s="14">
        <f t="shared" ca="1" si="226"/>
        <v>0</v>
      </c>
      <c r="BY265" s="12"/>
      <c r="BZ265" s="12"/>
      <c r="CA265" s="14">
        <f t="shared" ca="1" si="190"/>
        <v>0</v>
      </c>
    </row>
    <row r="266" spans="1:81" s="7" customFormat="1" outlineLevel="1" x14ac:dyDescent="0.25">
      <c r="A266" s="6">
        <v>44232</v>
      </c>
      <c r="B266" s="8">
        <v>11</v>
      </c>
      <c r="C266" s="8">
        <v>11.173999999999999</v>
      </c>
      <c r="D266" s="8">
        <v>11</v>
      </c>
      <c r="E266" s="8">
        <v>11.086</v>
      </c>
      <c r="F266" s="8"/>
      <c r="G266" s="8"/>
      <c r="H266" s="8"/>
      <c r="I266" s="17"/>
      <c r="J266" s="14">
        <f ca="1">AVERAGE(E266:OFFSET(E266,$J$3-1,0))</f>
        <v>10.743600000000001</v>
      </c>
      <c r="K266" s="14">
        <f ca="1">AVERAGE(E266:OFFSET(E266,$K$3-1,0))</f>
        <v>10.812266666666668</v>
      </c>
      <c r="M266" s="7">
        <f t="shared" ca="1" si="209"/>
        <v>0</v>
      </c>
      <c r="N266" s="7">
        <f t="shared" ca="1" si="192"/>
        <v>0</v>
      </c>
      <c r="O266" s="7">
        <f t="shared" ca="1" si="193"/>
        <v>0</v>
      </c>
      <c r="P266" s="7">
        <f t="shared" ca="1" si="194"/>
        <v>69</v>
      </c>
      <c r="R266" s="9">
        <f t="shared" ca="1" si="195"/>
        <v>0</v>
      </c>
      <c r="S266" s="14">
        <f t="shared" ca="1" si="196"/>
        <v>0</v>
      </c>
      <c r="T266" s="14"/>
      <c r="U266" s="8"/>
      <c r="V266" s="8"/>
      <c r="W266" s="8"/>
      <c r="AA266" s="17"/>
      <c r="AB266" s="14">
        <f ca="1">E266*(2/($AB$3+1))+IF(AB267=0,AVERAGE(E267:OFFSET(E267,$AB$3-1,0))*(1-(2/($AB$3+1))),AB267*(1-(2/($AB$3+1))))</f>
        <v>10.831085820595078</v>
      </c>
      <c r="AC266" s="35">
        <f ca="1">E266*(2/($AC$3+1))+IF(AC267=0,AVERAGE(E267:OFFSET(E267,$AC$3-1,0))*(1-(2/($AC$3+1))),AC267*(1-(2/($AC$3+1))))</f>
        <v>10.731296035807503</v>
      </c>
      <c r="AE266" s="7">
        <f t="shared" ca="1" si="210"/>
        <v>0</v>
      </c>
      <c r="AF266" s="7">
        <f t="shared" ca="1" si="197"/>
        <v>0</v>
      </c>
      <c r="AG266" s="7">
        <f t="shared" ca="1" si="198"/>
        <v>0</v>
      </c>
      <c r="AH266" s="7">
        <f t="shared" ca="1" si="199"/>
        <v>69</v>
      </c>
      <c r="AJ266" s="9">
        <f t="shared" ca="1" si="200"/>
        <v>0</v>
      </c>
      <c r="AK266" s="14">
        <f t="shared" ca="1" si="201"/>
        <v>0</v>
      </c>
      <c r="AL266" s="14">
        <f t="shared" ca="1" si="202"/>
        <v>0</v>
      </c>
      <c r="AM266" s="14"/>
      <c r="AN266" s="14"/>
      <c r="AO266" s="14">
        <f t="shared" ca="1" si="203"/>
        <v>0</v>
      </c>
      <c r="AP266" s="8"/>
      <c r="AQ266" s="8"/>
      <c r="AS266" s="8">
        <f t="shared" si="211"/>
        <v>0.11400000000000077</v>
      </c>
      <c r="AT266" s="14">
        <f t="shared" si="212"/>
        <v>0.11400000000000077</v>
      </c>
      <c r="AU266" s="14">
        <f t="shared" si="213"/>
        <v>0</v>
      </c>
      <c r="AV266" s="14">
        <f ca="1">IF(AV267=0,AVERAGE(AT266:OFFSET(AT266,$AY$3-1,0)),(AV267*($AY$3-1)+AT266)/$AY$3)</f>
        <v>9.2614653703733035E-2</v>
      </c>
      <c r="AW266" s="14">
        <f ca="1">IF(AW267=0,AVERAGE(AU266:OFFSET(AU266,$AY$3-1,0)),(AW267*($AY$3-1)+AU266)/$AY$3)</f>
        <v>6.6112020912780317E-2</v>
      </c>
      <c r="AX266" s="14">
        <f t="shared" ca="1" si="214"/>
        <v>1.4008746431442003</v>
      </c>
      <c r="AY266" s="14">
        <f t="shared" ca="1" si="215"/>
        <v>58.348512578299633</v>
      </c>
      <c r="BA266" s="12">
        <f t="shared" ca="1" si="216"/>
        <v>0</v>
      </c>
      <c r="BB266" s="7">
        <f t="shared" ca="1" si="217"/>
        <v>0</v>
      </c>
      <c r="BC266" s="12">
        <f t="shared" ca="1" si="224"/>
        <v>0</v>
      </c>
      <c r="BD266" s="12">
        <f t="shared" ca="1" si="204"/>
        <v>69</v>
      </c>
      <c r="BE266" s="12"/>
      <c r="BF266" s="13">
        <f t="shared" ca="1" si="205"/>
        <v>0</v>
      </c>
      <c r="BG266" s="14">
        <f t="shared" ca="1" si="206"/>
        <v>0</v>
      </c>
      <c r="BH266" s="14">
        <f t="shared" ca="1" si="207"/>
        <v>0</v>
      </c>
      <c r="BI266" s="12"/>
      <c r="BJ266" s="12"/>
      <c r="BK266" s="14">
        <f t="shared" ca="1" si="218"/>
        <v>0</v>
      </c>
      <c r="BN266" s="17"/>
      <c r="BO266" s="8">
        <f t="shared" ca="1" si="219"/>
        <v>0.61717190052641424</v>
      </c>
      <c r="BQ266" s="7">
        <f t="shared" ca="1" si="220"/>
        <v>0</v>
      </c>
      <c r="BR266" s="7">
        <f t="shared" ca="1" si="221"/>
        <v>0</v>
      </c>
      <c r="BS266" s="7">
        <f t="shared" ca="1" si="225"/>
        <v>0</v>
      </c>
      <c r="BT266" s="7">
        <f t="shared" ca="1" si="208"/>
        <v>69</v>
      </c>
      <c r="BV266" s="9">
        <f t="shared" ca="1" si="222"/>
        <v>0</v>
      </c>
      <c r="BW266" s="77">
        <f t="shared" ca="1" si="223"/>
        <v>0</v>
      </c>
      <c r="BX266" s="14">
        <f t="shared" ca="1" si="226"/>
        <v>0</v>
      </c>
      <c r="BY266" s="12"/>
      <c r="BZ266" s="12"/>
      <c r="CA266" s="14">
        <f t="shared" ca="1" si="190"/>
        <v>0</v>
      </c>
    </row>
    <row r="267" spans="1:81" s="7" customFormat="1" outlineLevel="1" x14ac:dyDescent="0.25">
      <c r="A267" s="6">
        <v>44231</v>
      </c>
      <c r="B267" s="8">
        <v>10.742000000000001</v>
      </c>
      <c r="C267" s="8">
        <v>11.032</v>
      </c>
      <c r="D267" s="8">
        <v>10.651999999999999</v>
      </c>
      <c r="E267" s="8">
        <v>10.972</v>
      </c>
      <c r="F267" s="8"/>
      <c r="G267" s="8"/>
      <c r="H267" s="8"/>
      <c r="I267" s="17"/>
      <c r="J267" s="14">
        <f ca="1">AVERAGE(E267:OFFSET(E267,$J$3-1,0))</f>
        <v>10.5868</v>
      </c>
      <c r="K267" s="14">
        <f ca="1">AVERAGE(E267:OFFSET(E267,$K$3-1,0))</f>
        <v>10.783133333333334</v>
      </c>
      <c r="M267" s="7">
        <f t="shared" ca="1" si="209"/>
        <v>0</v>
      </c>
      <c r="N267" s="7">
        <f t="shared" ca="1" si="192"/>
        <v>0</v>
      </c>
      <c r="O267" s="7">
        <f t="shared" ca="1" si="193"/>
        <v>0</v>
      </c>
      <c r="P267" s="7">
        <f t="shared" ca="1" si="194"/>
        <v>68</v>
      </c>
      <c r="R267" s="9">
        <f t="shared" ca="1" si="195"/>
        <v>0</v>
      </c>
      <c r="S267" s="14">
        <f t="shared" ca="1" si="196"/>
        <v>0</v>
      </c>
      <c r="T267" s="14"/>
      <c r="U267" s="8"/>
      <c r="V267" s="8"/>
      <c r="W267" s="8"/>
      <c r="AA267" s="17"/>
      <c r="AB267" s="14">
        <f ca="1">E267*(2/($AB$3+1))+IF(AB268=0,AVERAGE(E268:OFFSET(E268,$AB$3-1,0))*(1-(2/($AB$3+1))),AB268*(1-(2/($AB$3+1))))</f>
        <v>10.703628730892614</v>
      </c>
      <c r="AC267" s="35">
        <f ca="1">E267*(2/($AC$3+1))+IF(AC268=0,AVERAGE(E268:OFFSET(E268,$AC$3-1,0))*(1-(2/($AC$3+1))),AC268*(1-(2/($AC$3+1))))</f>
        <v>10.706833693449399</v>
      </c>
      <c r="AE267" s="7">
        <f t="shared" ca="1" si="210"/>
        <v>0</v>
      </c>
      <c r="AF267" s="7">
        <f t="shared" ca="1" si="197"/>
        <v>0</v>
      </c>
      <c r="AG267" s="7">
        <f t="shared" ca="1" si="198"/>
        <v>0</v>
      </c>
      <c r="AH267" s="7">
        <f t="shared" ca="1" si="199"/>
        <v>68</v>
      </c>
      <c r="AJ267" s="9">
        <f t="shared" ca="1" si="200"/>
        <v>0</v>
      </c>
      <c r="AK267" s="14">
        <f t="shared" ca="1" si="201"/>
        <v>0</v>
      </c>
      <c r="AL267" s="14">
        <f t="shared" ca="1" si="202"/>
        <v>0</v>
      </c>
      <c r="AM267" s="14"/>
      <c r="AN267" s="14"/>
      <c r="AO267" s="14">
        <f t="shared" ca="1" si="203"/>
        <v>0</v>
      </c>
      <c r="AP267" s="8"/>
      <c r="AQ267" s="8"/>
      <c r="AS267" s="8">
        <f t="shared" si="211"/>
        <v>0.29599999999999937</v>
      </c>
      <c r="AT267" s="14">
        <f t="shared" si="212"/>
        <v>0.29599999999999937</v>
      </c>
      <c r="AU267" s="14">
        <f t="shared" si="213"/>
        <v>0</v>
      </c>
      <c r="AV267" s="14">
        <f ca="1">IF(AV268=0,AVERAGE(AT267:OFFSET(AT267,$AY$3-1,0)),(AV268*($AY$3-1)+AT267)/$AY$3)</f>
        <v>9.0969627065558598E-2</v>
      </c>
      <c r="AW267" s="14">
        <f ca="1">IF(AW268=0,AVERAGE(AU267:OFFSET(AU267,$AY$3-1,0)),(AW268*($AY$3-1)+AU267)/$AY$3)</f>
        <v>7.1197560982994193E-2</v>
      </c>
      <c r="AX267" s="14">
        <f t="shared" ca="1" si="214"/>
        <v>1.2777070704330313</v>
      </c>
      <c r="AY267" s="14">
        <f t="shared" ca="1" si="215"/>
        <v>56.096198102863035</v>
      </c>
      <c r="BA267" s="12">
        <f t="shared" ca="1" si="216"/>
        <v>0</v>
      </c>
      <c r="BB267" s="7">
        <f t="shared" ca="1" si="217"/>
        <v>0</v>
      </c>
      <c r="BC267" s="12">
        <f t="shared" ca="1" si="224"/>
        <v>0</v>
      </c>
      <c r="BD267" s="12">
        <f t="shared" ca="1" si="204"/>
        <v>68</v>
      </c>
      <c r="BE267" s="12"/>
      <c r="BF267" s="13">
        <f t="shared" ca="1" si="205"/>
        <v>0</v>
      </c>
      <c r="BG267" s="14">
        <f t="shared" ca="1" si="206"/>
        <v>0</v>
      </c>
      <c r="BH267" s="14">
        <f t="shared" ca="1" si="207"/>
        <v>0</v>
      </c>
      <c r="BI267" s="12"/>
      <c r="BJ267" s="12"/>
      <c r="BK267" s="14">
        <f t="shared" ca="1" si="218"/>
        <v>0</v>
      </c>
      <c r="BN267" s="17"/>
      <c r="BO267" s="8">
        <f t="shared" ca="1" si="219"/>
        <v>-1.8224895206853109E-2</v>
      </c>
      <c r="BQ267" s="7">
        <f t="shared" ca="1" si="220"/>
        <v>0</v>
      </c>
      <c r="BR267" s="7">
        <f t="shared" ca="1" si="221"/>
        <v>0</v>
      </c>
      <c r="BS267" s="7">
        <f t="shared" ca="1" si="225"/>
        <v>0</v>
      </c>
      <c r="BT267" s="7">
        <f t="shared" ca="1" si="208"/>
        <v>68</v>
      </c>
      <c r="BV267" s="9">
        <f t="shared" ca="1" si="222"/>
        <v>0</v>
      </c>
      <c r="BW267" s="77">
        <f t="shared" ca="1" si="223"/>
        <v>0</v>
      </c>
      <c r="BX267" s="14">
        <f t="shared" ca="1" si="226"/>
        <v>0</v>
      </c>
      <c r="BY267" s="12"/>
      <c r="BZ267" s="12"/>
      <c r="CA267" s="14">
        <f t="shared" ca="1" si="190"/>
        <v>0</v>
      </c>
    </row>
    <row r="268" spans="1:81" s="7" customFormat="1" outlineLevel="1" x14ac:dyDescent="0.25">
      <c r="A268" s="6">
        <v>44230</v>
      </c>
      <c r="B268" s="8">
        <v>10.842000000000001</v>
      </c>
      <c r="C268" s="8">
        <v>10.884</v>
      </c>
      <c r="D268" s="8">
        <v>10.648</v>
      </c>
      <c r="E268" s="8">
        <v>10.676</v>
      </c>
      <c r="F268" s="8"/>
      <c r="G268" s="8"/>
      <c r="H268" s="8"/>
      <c r="I268" s="17"/>
      <c r="J268" s="14">
        <f ca="1">AVERAGE(E268:OFFSET(E268,$J$3-1,0))</f>
        <v>10.500800000000002</v>
      </c>
      <c r="K268" s="14">
        <f ca="1">AVERAGE(E268:OFFSET(E268,$K$3-1,0))</f>
        <v>10.770533333333335</v>
      </c>
      <c r="M268" s="7">
        <f t="shared" ca="1" si="209"/>
        <v>0</v>
      </c>
      <c r="N268" s="7">
        <f t="shared" ca="1" si="192"/>
        <v>0</v>
      </c>
      <c r="O268" s="7">
        <f t="shared" ca="1" si="193"/>
        <v>0</v>
      </c>
      <c r="P268" s="7">
        <f t="shared" ca="1" si="194"/>
        <v>67</v>
      </c>
      <c r="R268" s="9">
        <f t="shared" ca="1" si="195"/>
        <v>0</v>
      </c>
      <c r="S268" s="14">
        <f t="shared" ca="1" si="196"/>
        <v>0</v>
      </c>
      <c r="T268" s="14"/>
      <c r="U268" s="8"/>
      <c r="V268" s="8"/>
      <c r="W268" s="8"/>
      <c r="AA268" s="17"/>
      <c r="AB268" s="14">
        <f ca="1">E268*(2/($AB$3+1))+IF(AB269=0,AVERAGE(E269:OFFSET(E269,$AB$3-1,0))*(1-(2/($AB$3+1))),AB269*(1-(2/($AB$3+1))))</f>
        <v>10.569443096338922</v>
      </c>
      <c r="AC268" s="35">
        <f ca="1">E268*(2/($AC$3+1))+IF(AC269=0,AVERAGE(E269:OFFSET(E269,$AC$3-1,0))*(1-(2/($AC$3+1))),AC269*(1-(2/($AC$3+1))))</f>
        <v>10.68854636196315</v>
      </c>
      <c r="AE268" s="7">
        <f t="shared" ca="1" si="210"/>
        <v>0</v>
      </c>
      <c r="AF268" s="7">
        <f t="shared" ca="1" si="197"/>
        <v>0</v>
      </c>
      <c r="AG268" s="7">
        <f t="shared" ca="1" si="198"/>
        <v>0</v>
      </c>
      <c r="AH268" s="7">
        <f t="shared" ca="1" si="199"/>
        <v>67</v>
      </c>
      <c r="AJ268" s="9">
        <f t="shared" ca="1" si="200"/>
        <v>0</v>
      </c>
      <c r="AK268" s="14">
        <f t="shared" ca="1" si="201"/>
        <v>0</v>
      </c>
      <c r="AL268" s="14">
        <f t="shared" ca="1" si="202"/>
        <v>0</v>
      </c>
      <c r="AM268" s="14"/>
      <c r="AN268" s="14"/>
      <c r="AO268" s="14">
        <f t="shared" ca="1" si="203"/>
        <v>0</v>
      </c>
      <c r="AP268" s="8"/>
      <c r="AQ268" s="8"/>
      <c r="AS268" s="8">
        <f t="shared" si="211"/>
        <v>5.400000000000027E-2</v>
      </c>
      <c r="AT268" s="14">
        <f t="shared" si="212"/>
        <v>5.400000000000027E-2</v>
      </c>
      <c r="AU268" s="14">
        <f t="shared" si="213"/>
        <v>0</v>
      </c>
      <c r="AV268" s="14">
        <f ca="1">IF(AV269=0,AVERAGE(AT268:OFFSET(AT268,$AY$3-1,0)),(AV269*($AY$3-1)+AT268)/$AY$3)</f>
        <v>7.5198059916755461E-2</v>
      </c>
      <c r="AW268" s="14">
        <f ca="1">IF(AW269=0,AVERAGE(AU268:OFFSET(AU268,$AY$3-1,0)),(AW269*($AY$3-1)+AU268)/$AY$3)</f>
        <v>7.6674296443224516E-2</v>
      </c>
      <c r="AX268" s="14">
        <f t="shared" ca="1" si="214"/>
        <v>0.98074665702916264</v>
      </c>
      <c r="AY268" s="14">
        <f t="shared" ca="1" si="215"/>
        <v>49.513987745416301</v>
      </c>
      <c r="BA268" s="12">
        <f t="shared" ca="1" si="216"/>
        <v>0</v>
      </c>
      <c r="BB268" s="7">
        <f t="shared" ca="1" si="217"/>
        <v>0</v>
      </c>
      <c r="BC268" s="12">
        <f t="shared" ca="1" si="224"/>
        <v>0</v>
      </c>
      <c r="BD268" s="12">
        <f t="shared" ca="1" si="204"/>
        <v>67</v>
      </c>
      <c r="BE268" s="12"/>
      <c r="BF268" s="13">
        <f t="shared" ca="1" si="205"/>
        <v>0</v>
      </c>
      <c r="BG268" s="14">
        <f t="shared" ca="1" si="206"/>
        <v>0</v>
      </c>
      <c r="BH268" s="14">
        <f t="shared" ca="1" si="207"/>
        <v>0</v>
      </c>
      <c r="BI268" s="12"/>
      <c r="BJ268" s="12"/>
      <c r="BK268" s="14">
        <f t="shared" ca="1" si="218"/>
        <v>0</v>
      </c>
      <c r="BN268" s="17"/>
      <c r="BO268" s="8">
        <f t="shared" ca="1" si="219"/>
        <v>-3.6635986284064281</v>
      </c>
      <c r="BQ268" s="7">
        <f t="shared" ca="1" si="220"/>
        <v>0</v>
      </c>
      <c r="BR268" s="7">
        <f t="shared" ca="1" si="221"/>
        <v>0</v>
      </c>
      <c r="BS268" s="7">
        <f t="shared" ca="1" si="225"/>
        <v>0</v>
      </c>
      <c r="BT268" s="7">
        <f t="shared" ca="1" si="208"/>
        <v>67</v>
      </c>
      <c r="BV268" s="9">
        <f t="shared" ca="1" si="222"/>
        <v>0</v>
      </c>
      <c r="BW268" s="77">
        <f t="shared" ca="1" si="223"/>
        <v>0</v>
      </c>
      <c r="BX268" s="14">
        <f t="shared" ca="1" si="226"/>
        <v>0</v>
      </c>
      <c r="BY268" s="12"/>
      <c r="BZ268" s="12"/>
      <c r="CA268" s="14">
        <f t="shared" ca="1" si="190"/>
        <v>0</v>
      </c>
    </row>
    <row r="269" spans="1:81" s="7" customFormat="1" outlineLevel="1" x14ac:dyDescent="0.25">
      <c r="A269" s="6">
        <v>44229</v>
      </c>
      <c r="B269" s="8">
        <v>10.44</v>
      </c>
      <c r="C269" s="8">
        <v>10.632</v>
      </c>
      <c r="D269" s="8">
        <v>10.44</v>
      </c>
      <c r="E269" s="8">
        <v>10.622</v>
      </c>
      <c r="F269" s="8"/>
      <c r="G269" s="8"/>
      <c r="H269" s="8"/>
      <c r="I269" s="17"/>
      <c r="J269" s="14">
        <f ca="1">AVERAGE(E269:OFFSET(E269,$J$3-1,0))</f>
        <v>10.456</v>
      </c>
      <c r="K269" s="14">
        <f ca="1">AVERAGE(E269:OFFSET(E269,$K$3-1,0))</f>
        <v>10.773599999999998</v>
      </c>
      <c r="M269" s="7">
        <f t="shared" ca="1" si="209"/>
        <v>0</v>
      </c>
      <c r="N269" s="7">
        <f t="shared" ca="1" si="192"/>
        <v>0</v>
      </c>
      <c r="O269" s="7">
        <f t="shared" ca="1" si="193"/>
        <v>0</v>
      </c>
      <c r="P269" s="7">
        <f t="shared" ca="1" si="194"/>
        <v>66</v>
      </c>
      <c r="R269" s="9">
        <f t="shared" ca="1" si="195"/>
        <v>0</v>
      </c>
      <c r="S269" s="14">
        <f t="shared" ca="1" si="196"/>
        <v>0</v>
      </c>
      <c r="T269" s="14"/>
      <c r="U269" s="8"/>
      <c r="V269" s="8"/>
      <c r="W269" s="8"/>
      <c r="AA269" s="17"/>
      <c r="AB269" s="14">
        <f ca="1">E269*(2/($AB$3+1))+IF(AB270=0,AVERAGE(E270:OFFSET(E270,$AB$3-1,0))*(1-(2/($AB$3+1))),AB270*(1-(2/($AB$3+1))))</f>
        <v>10.516164644508383</v>
      </c>
      <c r="AC269" s="35">
        <f ca="1">E269*(2/($AC$3+1))+IF(AC270=0,AVERAGE(E270:OFFSET(E270,$AC$3-1,0))*(1-(2/($AC$3+1))),AC270*(1-(2/($AC$3+1))))</f>
        <v>10.689411628305436</v>
      </c>
      <c r="AE269" s="7">
        <f t="shared" ca="1" si="210"/>
        <v>0</v>
      </c>
      <c r="AF269" s="7">
        <f t="shared" ca="1" si="197"/>
        <v>0</v>
      </c>
      <c r="AG269" s="7">
        <f t="shared" ca="1" si="198"/>
        <v>0</v>
      </c>
      <c r="AH269" s="7">
        <f t="shared" ca="1" si="199"/>
        <v>66</v>
      </c>
      <c r="AJ269" s="9">
        <f t="shared" ca="1" si="200"/>
        <v>0</v>
      </c>
      <c r="AK269" s="14">
        <f t="shared" ca="1" si="201"/>
        <v>0</v>
      </c>
      <c r="AL269" s="14">
        <f t="shared" ca="1" si="202"/>
        <v>0</v>
      </c>
      <c r="AM269" s="14"/>
      <c r="AN269" s="14"/>
      <c r="AO269" s="14">
        <f t="shared" ca="1" si="203"/>
        <v>0</v>
      </c>
      <c r="AP269" s="8"/>
      <c r="AQ269" s="8"/>
      <c r="AS269" s="8">
        <f t="shared" si="211"/>
        <v>0.25999999999999979</v>
      </c>
      <c r="AT269" s="14">
        <f t="shared" si="212"/>
        <v>0.25999999999999979</v>
      </c>
      <c r="AU269" s="14">
        <f t="shared" si="213"/>
        <v>0</v>
      </c>
      <c r="AV269" s="14">
        <f ca="1">IF(AV270=0,AVERAGE(AT269:OFFSET(AT269,$AY$3-1,0)),(AV270*($AY$3-1)+AT269)/$AY$3)</f>
        <v>7.6828679910352013E-2</v>
      </c>
      <c r="AW269" s="14">
        <f ca="1">IF(AW270=0,AVERAGE(AU269:OFFSET(AU269,$AY$3-1,0)),(AW270*($AY$3-1)+AU269)/$AY$3)</f>
        <v>8.257231924654948E-2</v>
      </c>
      <c r="AX269" s="14">
        <f t="shared" ca="1" si="214"/>
        <v>0.93044110437242589</v>
      </c>
      <c r="AY269" s="14">
        <f t="shared" ca="1" si="215"/>
        <v>48.198367837536608</v>
      </c>
      <c r="BA269" s="12">
        <f t="shared" ca="1" si="216"/>
        <v>0</v>
      </c>
      <c r="BB269" s="7">
        <f t="shared" ca="1" si="217"/>
        <v>0</v>
      </c>
      <c r="BC269" s="12">
        <f t="shared" ca="1" si="224"/>
        <v>0</v>
      </c>
      <c r="BD269" s="12">
        <f t="shared" ca="1" si="204"/>
        <v>66</v>
      </c>
      <c r="BE269" s="12"/>
      <c r="BF269" s="13">
        <f t="shared" ca="1" si="205"/>
        <v>0</v>
      </c>
      <c r="BG269" s="14">
        <f t="shared" ca="1" si="206"/>
        <v>0</v>
      </c>
      <c r="BH269" s="14">
        <f t="shared" ca="1" si="207"/>
        <v>0</v>
      </c>
      <c r="BI269" s="12"/>
      <c r="BJ269" s="12"/>
      <c r="BK269" s="14">
        <f t="shared" ca="1" si="218"/>
        <v>0</v>
      </c>
      <c r="BN269" s="17"/>
      <c r="BO269" s="8">
        <f t="shared" ca="1" si="219"/>
        <v>-3.3309064433927893</v>
      </c>
      <c r="BQ269" s="7">
        <f t="shared" ca="1" si="220"/>
        <v>0</v>
      </c>
      <c r="BR269" s="7">
        <f t="shared" ca="1" si="221"/>
        <v>0</v>
      </c>
      <c r="BS269" s="7">
        <f t="shared" ca="1" si="225"/>
        <v>0</v>
      </c>
      <c r="BT269" s="7">
        <f t="shared" ca="1" si="208"/>
        <v>66</v>
      </c>
      <c r="BV269" s="9">
        <f t="shared" ca="1" si="222"/>
        <v>0</v>
      </c>
      <c r="BW269" s="77">
        <f t="shared" ca="1" si="223"/>
        <v>0</v>
      </c>
      <c r="BX269" s="14">
        <f t="shared" ca="1" si="226"/>
        <v>0</v>
      </c>
      <c r="BY269" s="12"/>
      <c r="BZ269" s="12"/>
      <c r="CA269" s="14">
        <f t="shared" ca="1" si="190"/>
        <v>0</v>
      </c>
    </row>
    <row r="270" spans="1:81" s="7" customFormat="1" outlineLevel="1" x14ac:dyDescent="0.25">
      <c r="A270" s="6">
        <v>44228</v>
      </c>
      <c r="B270" s="8">
        <v>10.364000000000001</v>
      </c>
      <c r="C270" s="8">
        <v>10.465999999999999</v>
      </c>
      <c r="D270" s="8">
        <v>10.316000000000001</v>
      </c>
      <c r="E270" s="8">
        <v>10.362</v>
      </c>
      <c r="F270" s="8"/>
      <c r="G270" s="8"/>
      <c r="H270" s="8"/>
      <c r="I270" s="17"/>
      <c r="J270" s="14">
        <f ca="1">AVERAGE(E270:OFFSET(E270,$J$3-1,0))</f>
        <v>10.4628</v>
      </c>
      <c r="K270" s="14">
        <f ca="1">AVERAGE(E270:OFFSET(E270,$K$3-1,0))</f>
        <v>10.7788</v>
      </c>
      <c r="M270" s="7">
        <f t="shared" ca="1" si="209"/>
        <v>0</v>
      </c>
      <c r="N270" s="7">
        <f t="shared" ca="1" si="192"/>
        <v>0</v>
      </c>
      <c r="O270" s="7">
        <f t="shared" ca="1" si="193"/>
        <v>0</v>
      </c>
      <c r="P270" s="7">
        <f t="shared" ca="1" si="194"/>
        <v>65</v>
      </c>
      <c r="R270" s="9">
        <f t="shared" ca="1" si="195"/>
        <v>0</v>
      </c>
      <c r="S270" s="14">
        <f t="shared" ca="1" si="196"/>
        <v>0</v>
      </c>
      <c r="T270" s="14"/>
      <c r="U270" s="8"/>
      <c r="V270" s="8"/>
      <c r="W270" s="8"/>
      <c r="AA270" s="17"/>
      <c r="AB270" s="14">
        <f ca="1">E270*(2/($AB$3+1))+IF(AB271=0,AVERAGE(E271:OFFSET(E271,$AB$3-1,0))*(1-(2/($AB$3+1))),AB271*(1-(2/($AB$3+1))))</f>
        <v>10.463246966762572</v>
      </c>
      <c r="AC270" s="35">
        <f ca="1">E270*(2/($AC$3+1))+IF(AC271=0,AVERAGE(E271:OFFSET(E271,$AC$3-1,0))*(1-(2/($AC$3+1))),AC271*(1-(2/($AC$3+1))))</f>
        <v>10.694060706119604</v>
      </c>
      <c r="AE270" s="7">
        <f t="shared" ca="1" si="210"/>
        <v>0</v>
      </c>
      <c r="AF270" s="7">
        <f t="shared" ca="1" si="197"/>
        <v>0</v>
      </c>
      <c r="AG270" s="7">
        <f t="shared" ca="1" si="198"/>
        <v>0</v>
      </c>
      <c r="AH270" s="7">
        <f t="shared" ca="1" si="199"/>
        <v>65</v>
      </c>
      <c r="AJ270" s="9">
        <f t="shared" ca="1" si="200"/>
        <v>0</v>
      </c>
      <c r="AK270" s="14">
        <f t="shared" ca="1" si="201"/>
        <v>0</v>
      </c>
      <c r="AL270" s="14">
        <f t="shared" ca="1" si="202"/>
        <v>0</v>
      </c>
      <c r="AM270" s="14"/>
      <c r="AN270" s="14"/>
      <c r="AO270" s="14">
        <f t="shared" ca="1" si="203"/>
        <v>0</v>
      </c>
      <c r="AP270" s="8"/>
      <c r="AQ270" s="8"/>
      <c r="AS270" s="8">
        <f t="shared" si="211"/>
        <v>6.0000000000000497E-2</v>
      </c>
      <c r="AT270" s="14">
        <f t="shared" si="212"/>
        <v>6.0000000000000497E-2</v>
      </c>
      <c r="AU270" s="14">
        <f t="shared" si="213"/>
        <v>0</v>
      </c>
      <c r="AV270" s="14">
        <f ca="1">IF(AV271=0,AVERAGE(AT270:OFFSET(AT270,$AY$3-1,0)),(AV271*($AY$3-1)+AT270)/$AY$3)</f>
        <v>6.2738578364994496E-2</v>
      </c>
      <c r="AW270" s="14">
        <f ca="1">IF(AW271=0,AVERAGE(AU270:OFFSET(AU270,$AY$3-1,0)),(AW271*($AY$3-1)+AU270)/$AY$3)</f>
        <v>8.8924036111668672E-2</v>
      </c>
      <c r="AX270" s="14">
        <f t="shared" ca="1" si="214"/>
        <v>0.70553003561611727</v>
      </c>
      <c r="AY270" s="14">
        <f t="shared" ca="1" si="215"/>
        <v>41.367200863234679</v>
      </c>
      <c r="BA270" s="12">
        <f t="shared" ca="1" si="216"/>
        <v>0</v>
      </c>
      <c r="BB270" s="7">
        <f t="shared" ca="1" si="217"/>
        <v>0</v>
      </c>
      <c r="BC270" s="12">
        <f t="shared" ca="1" si="224"/>
        <v>0</v>
      </c>
      <c r="BD270" s="12">
        <f t="shared" ca="1" si="204"/>
        <v>65</v>
      </c>
      <c r="BE270" s="12"/>
      <c r="BF270" s="13">
        <f t="shared" ca="1" si="205"/>
        <v>0</v>
      </c>
      <c r="BG270" s="14">
        <f t="shared" ca="1" si="206"/>
        <v>0</v>
      </c>
      <c r="BH270" s="14">
        <f t="shared" ca="1" si="207"/>
        <v>0</v>
      </c>
      <c r="BI270" s="12"/>
      <c r="BJ270" s="12"/>
      <c r="BK270" s="14">
        <f t="shared" ca="1" si="218"/>
        <v>0</v>
      </c>
      <c r="BN270" s="17"/>
      <c r="BO270" s="8">
        <f t="shared" ca="1" si="219"/>
        <v>-7.3332140940797768</v>
      </c>
      <c r="BQ270" s="7">
        <f t="shared" ca="1" si="220"/>
        <v>0</v>
      </c>
      <c r="BR270" s="7">
        <f t="shared" ca="1" si="221"/>
        <v>0</v>
      </c>
      <c r="BS270" s="7">
        <f t="shared" ca="1" si="225"/>
        <v>0</v>
      </c>
      <c r="BT270" s="7">
        <f t="shared" ca="1" si="208"/>
        <v>65</v>
      </c>
      <c r="BV270" s="9">
        <f t="shared" ca="1" si="222"/>
        <v>0</v>
      </c>
      <c r="BW270" s="77">
        <f t="shared" ca="1" si="223"/>
        <v>0</v>
      </c>
      <c r="BX270" s="14">
        <f t="shared" ca="1" si="226"/>
        <v>0</v>
      </c>
      <c r="BY270" s="12"/>
      <c r="BZ270" s="12"/>
      <c r="CA270" s="14">
        <f t="shared" ca="1" si="190"/>
        <v>0</v>
      </c>
    </row>
    <row r="271" spans="1:81" s="7" customFormat="1" outlineLevel="1" x14ac:dyDescent="0.25">
      <c r="A271" s="6">
        <v>44225</v>
      </c>
      <c r="B271" s="8">
        <v>10.342000000000001</v>
      </c>
      <c r="C271" s="8">
        <v>10.412000000000001</v>
      </c>
      <c r="D271" s="8">
        <v>10.247999999999999</v>
      </c>
      <c r="E271" s="8">
        <v>10.302</v>
      </c>
      <c r="F271" s="8"/>
      <c r="G271" s="8"/>
      <c r="H271" s="8"/>
      <c r="I271" s="17"/>
      <c r="J271" s="14">
        <f ca="1">AVERAGE(E271:OFFSET(E271,$J$3-1,0))</f>
        <v>10.4924</v>
      </c>
      <c r="K271" s="14">
        <f ca="1">AVERAGE(E271:OFFSET(E271,$K$3-1,0))</f>
        <v>10.796333333333331</v>
      </c>
      <c r="M271" s="7">
        <f t="shared" ca="1" si="209"/>
        <v>0</v>
      </c>
      <c r="N271" s="7">
        <f t="shared" ca="1" si="192"/>
        <v>0</v>
      </c>
      <c r="O271" s="7">
        <f t="shared" ca="1" si="193"/>
        <v>0</v>
      </c>
      <c r="P271" s="7">
        <f t="shared" ca="1" si="194"/>
        <v>64</v>
      </c>
      <c r="R271" s="9">
        <f t="shared" ca="1" si="195"/>
        <v>0</v>
      </c>
      <c r="S271" s="14">
        <f t="shared" ca="1" si="196"/>
        <v>0</v>
      </c>
      <c r="T271" s="14"/>
      <c r="U271" s="8"/>
      <c r="V271" s="8"/>
      <c r="W271" s="8"/>
      <c r="AA271" s="17"/>
      <c r="AB271" s="14">
        <f ca="1">E271*(2/($AB$3+1))+IF(AB272=0,AVERAGE(E272:OFFSET(E272,$AB$3-1,0))*(1-(2/($AB$3+1))),AB272*(1-(2/($AB$3+1))))</f>
        <v>10.513870450143859</v>
      </c>
      <c r="AC271" s="35">
        <f ca="1">E271*(2/($AC$3+1))+IF(AC272=0,AVERAGE(E272:OFFSET(E272,$AC$3-1,0))*(1-(2/($AC$3+1))),AC272*(1-(2/($AC$3+1))))</f>
        <v>10.71696144447268</v>
      </c>
      <c r="AE271" s="7">
        <f t="shared" ca="1" si="210"/>
        <v>0</v>
      </c>
      <c r="AF271" s="7">
        <f t="shared" ca="1" si="197"/>
        <v>0</v>
      </c>
      <c r="AG271" s="7">
        <f t="shared" ca="1" si="198"/>
        <v>0</v>
      </c>
      <c r="AH271" s="7">
        <f t="shared" ca="1" si="199"/>
        <v>64</v>
      </c>
      <c r="AJ271" s="9">
        <f t="shared" ca="1" si="200"/>
        <v>0</v>
      </c>
      <c r="AK271" s="14">
        <f t="shared" ca="1" si="201"/>
        <v>0</v>
      </c>
      <c r="AL271" s="14">
        <f t="shared" ca="1" si="202"/>
        <v>0</v>
      </c>
      <c r="AM271" s="14"/>
      <c r="AN271" s="14"/>
      <c r="AO271" s="14">
        <f t="shared" ca="1" si="203"/>
        <v>0</v>
      </c>
      <c r="AP271" s="8"/>
      <c r="AQ271" s="8"/>
      <c r="AS271" s="8">
        <f t="shared" si="211"/>
        <v>-0.24000000000000021</v>
      </c>
      <c r="AT271" s="14">
        <f t="shared" si="212"/>
        <v>0</v>
      </c>
      <c r="AU271" s="14">
        <f t="shared" si="213"/>
        <v>0.24000000000000021</v>
      </c>
      <c r="AV271" s="14">
        <f ca="1">IF(AV272=0,AVERAGE(AT271:OFFSET(AT271,$AY$3-1,0)),(AV272*($AY$3-1)+AT271)/$AY$3)</f>
        <v>6.2949238239224797E-2</v>
      </c>
      <c r="AW271" s="14">
        <f ca="1">IF(AW272=0,AVERAGE(AU271:OFFSET(AU271,$AY$3-1,0)),(AW272*($AY$3-1)+AU271)/$AY$3)</f>
        <v>9.5764346581797027E-2</v>
      </c>
      <c r="AX271" s="14">
        <f t="shared" ca="1" si="214"/>
        <v>0.65733480659690779</v>
      </c>
      <c r="AY271" s="14">
        <f t="shared" ca="1" si="215"/>
        <v>39.662161440188882</v>
      </c>
      <c r="BA271" s="12">
        <f t="shared" ca="1" si="216"/>
        <v>0</v>
      </c>
      <c r="BB271" s="7">
        <f t="shared" ca="1" si="217"/>
        <v>0</v>
      </c>
      <c r="BC271" s="12">
        <f t="shared" ca="1" si="224"/>
        <v>0</v>
      </c>
      <c r="BD271" s="12">
        <f t="shared" ca="1" si="204"/>
        <v>64</v>
      </c>
      <c r="BE271" s="12"/>
      <c r="BF271" s="13">
        <f t="shared" ca="1" si="205"/>
        <v>0</v>
      </c>
      <c r="BG271" s="14">
        <f t="shared" ca="1" si="206"/>
        <v>0</v>
      </c>
      <c r="BH271" s="14">
        <f t="shared" ca="1" si="207"/>
        <v>0</v>
      </c>
      <c r="BI271" s="12"/>
      <c r="BJ271" s="12"/>
      <c r="BK271" s="14">
        <f t="shared" ca="1" si="218"/>
        <v>0</v>
      </c>
      <c r="BN271" s="17"/>
      <c r="BO271" s="8">
        <f t="shared" ca="1" si="219"/>
        <v>-7.2059088452531173</v>
      </c>
      <c r="BQ271" s="7">
        <f t="shared" ca="1" si="220"/>
        <v>0</v>
      </c>
      <c r="BR271" s="7">
        <f t="shared" ca="1" si="221"/>
        <v>0</v>
      </c>
      <c r="BS271" s="7">
        <f t="shared" ca="1" si="225"/>
        <v>0</v>
      </c>
      <c r="BT271" s="7">
        <f t="shared" ca="1" si="208"/>
        <v>64</v>
      </c>
      <c r="BV271" s="9">
        <f t="shared" ca="1" si="222"/>
        <v>0</v>
      </c>
      <c r="BW271" s="77">
        <f t="shared" ca="1" si="223"/>
        <v>0</v>
      </c>
      <c r="BX271" s="14">
        <f t="shared" ca="1" si="226"/>
        <v>0</v>
      </c>
      <c r="BY271" s="12"/>
      <c r="BZ271" s="12"/>
      <c r="CA271" s="14">
        <f t="shared" ca="1" si="190"/>
        <v>0</v>
      </c>
    </row>
    <row r="272" spans="1:81" s="7" customFormat="1" outlineLevel="1" x14ac:dyDescent="0.25">
      <c r="A272" s="6">
        <v>44224</v>
      </c>
      <c r="B272" s="8">
        <v>10.294</v>
      </c>
      <c r="C272" s="8">
        <v>10.564</v>
      </c>
      <c r="D272" s="8">
        <v>10.192</v>
      </c>
      <c r="E272" s="8">
        <v>10.542</v>
      </c>
      <c r="F272" s="8"/>
      <c r="G272" s="8"/>
      <c r="H272" s="8"/>
      <c r="I272" s="17"/>
      <c r="J272" s="14">
        <f ca="1">AVERAGE(E272:OFFSET(E272,$J$3-1,0))</f>
        <v>10.5984</v>
      </c>
      <c r="K272" s="14">
        <f ca="1">AVERAGE(E272:OFFSET(E272,$K$3-1,0))</f>
        <v>10.810999999999998</v>
      </c>
      <c r="M272" s="7">
        <f t="shared" ca="1" si="209"/>
        <v>0</v>
      </c>
      <c r="N272" s="7">
        <f t="shared" ca="1" si="192"/>
        <v>0</v>
      </c>
      <c r="O272" s="7">
        <f t="shared" ca="1" si="193"/>
        <v>0</v>
      </c>
      <c r="P272" s="7">
        <f t="shared" ca="1" si="194"/>
        <v>63</v>
      </c>
      <c r="R272" s="9">
        <f t="shared" ca="1" si="195"/>
        <v>0</v>
      </c>
      <c r="S272" s="14">
        <f t="shared" ca="1" si="196"/>
        <v>0</v>
      </c>
      <c r="T272" s="14"/>
      <c r="U272" s="8"/>
      <c r="V272" s="8"/>
      <c r="W272" s="8"/>
      <c r="AA272" s="17"/>
      <c r="AB272" s="14">
        <f ca="1">E272*(2/($AB$3+1))+IF(AB273=0,AVERAGE(E273:OFFSET(E273,$AB$3-1,0))*(1-(2/($AB$3+1))),AB273*(1-(2/($AB$3+1))))</f>
        <v>10.619805675215787</v>
      </c>
      <c r="AC272" s="35">
        <f ca="1">E272*(2/($AC$3+1))+IF(AC273=0,AVERAGE(E273:OFFSET(E273,$AC$3-1,0))*(1-(2/($AC$3+1))),AC273*(1-(2/($AC$3+1))))</f>
        <v>10.745579475125968</v>
      </c>
      <c r="AE272" s="7">
        <f t="shared" ca="1" si="210"/>
        <v>0</v>
      </c>
      <c r="AF272" s="7">
        <f t="shared" ca="1" si="197"/>
        <v>0</v>
      </c>
      <c r="AG272" s="7">
        <f t="shared" ca="1" si="198"/>
        <v>0</v>
      </c>
      <c r="AH272" s="7">
        <f t="shared" ca="1" si="199"/>
        <v>63</v>
      </c>
      <c r="AJ272" s="9">
        <f t="shared" ca="1" si="200"/>
        <v>0</v>
      </c>
      <c r="AK272" s="14">
        <f t="shared" ca="1" si="201"/>
        <v>0</v>
      </c>
      <c r="AL272" s="14">
        <f t="shared" ca="1" si="202"/>
        <v>0</v>
      </c>
      <c r="AM272" s="14"/>
      <c r="AN272" s="14"/>
      <c r="AO272" s="14">
        <f t="shared" ca="1" si="203"/>
        <v>0</v>
      </c>
      <c r="AP272" s="8"/>
      <c r="AQ272" s="8"/>
      <c r="AS272" s="8">
        <f t="shared" si="211"/>
        <v>8.9999999999999858E-2</v>
      </c>
      <c r="AT272" s="14">
        <f t="shared" si="212"/>
        <v>8.9999999999999858E-2</v>
      </c>
      <c r="AU272" s="14">
        <f t="shared" si="213"/>
        <v>0</v>
      </c>
      <c r="AV272" s="14">
        <f ca="1">IF(AV273=0,AVERAGE(AT272:OFFSET(AT272,$AY$3-1,0)),(AV273*($AY$3-1)+AT272)/$AY$3)</f>
        <v>6.7791487334549788E-2</v>
      </c>
      <c r="AW272" s="14">
        <f ca="1">IF(AW273=0,AVERAGE(AU272:OFFSET(AU272,$AY$3-1,0)),(AW273*($AY$3-1)+AU272)/$AY$3)</f>
        <v>8.466929631885832E-2</v>
      </c>
      <c r="AX272" s="14">
        <f t="shared" ca="1" si="214"/>
        <v>0.80066199061407162</v>
      </c>
      <c r="AY272" s="14">
        <f t="shared" ca="1" si="215"/>
        <v>44.46486874202445</v>
      </c>
      <c r="BA272" s="12">
        <f t="shared" ca="1" si="216"/>
        <v>0</v>
      </c>
      <c r="BB272" s="7">
        <f t="shared" ca="1" si="217"/>
        <v>0</v>
      </c>
      <c r="BC272" s="12">
        <f t="shared" ca="1" si="224"/>
        <v>0</v>
      </c>
      <c r="BD272" s="12">
        <f t="shared" ca="1" si="204"/>
        <v>63</v>
      </c>
      <c r="BE272" s="12"/>
      <c r="BF272" s="13">
        <f t="shared" ca="1" si="205"/>
        <v>0</v>
      </c>
      <c r="BG272" s="14">
        <f t="shared" ca="1" si="206"/>
        <v>0</v>
      </c>
      <c r="BH272" s="14">
        <f t="shared" ca="1" si="207"/>
        <v>0</v>
      </c>
      <c r="BI272" s="12"/>
      <c r="BJ272" s="12"/>
      <c r="BK272" s="14">
        <f t="shared" ca="1" si="218"/>
        <v>0</v>
      </c>
      <c r="BN272" s="17"/>
      <c r="BO272" s="8">
        <f t="shared" ca="1" si="219"/>
        <v>-6.1932728243459634</v>
      </c>
      <c r="BQ272" s="7">
        <f t="shared" ca="1" si="220"/>
        <v>0</v>
      </c>
      <c r="BR272" s="7">
        <f t="shared" ca="1" si="221"/>
        <v>0</v>
      </c>
      <c r="BS272" s="7">
        <f t="shared" ca="1" si="225"/>
        <v>0</v>
      </c>
      <c r="BT272" s="7">
        <f t="shared" ca="1" si="208"/>
        <v>63</v>
      </c>
      <c r="BV272" s="9">
        <f t="shared" ca="1" si="222"/>
        <v>0</v>
      </c>
      <c r="BW272" s="77">
        <f t="shared" ca="1" si="223"/>
        <v>0</v>
      </c>
      <c r="BX272" s="14">
        <f t="shared" ca="1" si="226"/>
        <v>0</v>
      </c>
      <c r="BY272" s="12"/>
      <c r="BZ272" s="12"/>
      <c r="CA272" s="14">
        <f t="shared" ca="1" si="190"/>
        <v>0</v>
      </c>
    </row>
    <row r="273" spans="1:79" s="7" customFormat="1" outlineLevel="1" x14ac:dyDescent="0.25">
      <c r="A273" s="6">
        <v>44223</v>
      </c>
      <c r="B273" s="8">
        <v>10.577999999999999</v>
      </c>
      <c r="C273" s="8">
        <v>10.662000000000001</v>
      </c>
      <c r="D273" s="8">
        <v>10.356</v>
      </c>
      <c r="E273" s="8">
        <v>10.452</v>
      </c>
      <c r="F273" s="8"/>
      <c r="G273" s="8"/>
      <c r="H273" s="8"/>
      <c r="I273" s="17"/>
      <c r="J273" s="14">
        <f ca="1">AVERAGE(E273:OFFSET(E273,$J$3-1,0))</f>
        <v>10.6968</v>
      </c>
      <c r="K273" s="14">
        <f ca="1">AVERAGE(E273:OFFSET(E273,$K$3-1,0))</f>
        <v>10.8118</v>
      </c>
      <c r="M273" s="7">
        <f t="shared" ca="1" si="209"/>
        <v>0</v>
      </c>
      <c r="N273" s="7">
        <f t="shared" ca="1" si="192"/>
        <v>0</v>
      </c>
      <c r="O273" s="7">
        <f t="shared" ca="1" si="193"/>
        <v>0</v>
      </c>
      <c r="P273" s="7">
        <f t="shared" ca="1" si="194"/>
        <v>62</v>
      </c>
      <c r="R273" s="9">
        <f t="shared" ca="1" si="195"/>
        <v>0</v>
      </c>
      <c r="S273" s="14">
        <f t="shared" ca="1" si="196"/>
        <v>0</v>
      </c>
      <c r="T273" s="14"/>
      <c r="U273" s="8"/>
      <c r="V273" s="8"/>
      <c r="W273" s="8"/>
      <c r="AA273" s="17"/>
      <c r="AB273" s="14">
        <f ca="1">E273*(2/($AB$3+1))+IF(AB274=0,AVERAGE(E274:OFFSET(E274,$AB$3-1,0))*(1-(2/($AB$3+1))),AB274*(1-(2/($AB$3+1))))</f>
        <v>10.658708512823679</v>
      </c>
      <c r="AC273" s="35">
        <f ca="1">E273*(2/($AC$3+1))+IF(AC274=0,AVERAGE(E274:OFFSET(E274,$AC$3-1,0))*(1-(2/($AC$3+1))),AC274*(1-(2/($AC$3+1))))</f>
        <v>10.759619438927759</v>
      </c>
      <c r="AE273" s="7">
        <f t="shared" ca="1" si="210"/>
        <v>0</v>
      </c>
      <c r="AF273" s="7">
        <f t="shared" ca="1" si="197"/>
        <v>0</v>
      </c>
      <c r="AG273" s="7">
        <f t="shared" ca="1" si="198"/>
        <v>0</v>
      </c>
      <c r="AH273" s="7">
        <f t="shared" ca="1" si="199"/>
        <v>62</v>
      </c>
      <c r="AJ273" s="9">
        <f t="shared" ca="1" si="200"/>
        <v>0</v>
      </c>
      <c r="AK273" s="14">
        <f t="shared" ca="1" si="201"/>
        <v>0</v>
      </c>
      <c r="AL273" s="14">
        <f t="shared" ca="1" si="202"/>
        <v>0</v>
      </c>
      <c r="AM273" s="14"/>
      <c r="AN273" s="14"/>
      <c r="AO273" s="14">
        <f t="shared" ca="1" si="203"/>
        <v>0</v>
      </c>
      <c r="AP273" s="8"/>
      <c r="AQ273" s="8"/>
      <c r="AS273" s="8">
        <f t="shared" si="211"/>
        <v>-0.20400000000000063</v>
      </c>
      <c r="AT273" s="14">
        <f t="shared" si="212"/>
        <v>0</v>
      </c>
      <c r="AU273" s="14">
        <f t="shared" si="213"/>
        <v>0.20400000000000063</v>
      </c>
      <c r="AV273" s="14">
        <f ca="1">IF(AV274=0,AVERAGE(AT273:OFFSET(AT273,$AY$3-1,0)),(AV274*($AY$3-1)+AT273)/$AY$3)</f>
        <v>6.608314020643824E-2</v>
      </c>
      <c r="AW273" s="14">
        <f ca="1">IF(AW274=0,AVERAGE(AU273:OFFSET(AU273,$AY$3-1,0)),(AW274*($AY$3-1)+AU273)/$AY$3)</f>
        <v>9.118231911261665E-2</v>
      </c>
      <c r="AX273" s="14">
        <f t="shared" ca="1" si="214"/>
        <v>0.72473633978119001</v>
      </c>
      <c r="AY273" s="14">
        <f t="shared" ca="1" si="215"/>
        <v>42.02012348583866</v>
      </c>
      <c r="BA273" s="12">
        <f t="shared" ca="1" si="216"/>
        <v>0</v>
      </c>
      <c r="BB273" s="7">
        <f t="shared" ca="1" si="217"/>
        <v>0</v>
      </c>
      <c r="BC273" s="12">
        <f t="shared" ca="1" si="224"/>
        <v>0</v>
      </c>
      <c r="BD273" s="12">
        <f t="shared" ca="1" si="204"/>
        <v>62</v>
      </c>
      <c r="BE273" s="12"/>
      <c r="BF273" s="13">
        <f t="shared" ca="1" si="205"/>
        <v>0</v>
      </c>
      <c r="BG273" s="14">
        <f t="shared" ca="1" si="206"/>
        <v>0</v>
      </c>
      <c r="BH273" s="14">
        <f t="shared" ca="1" si="207"/>
        <v>0</v>
      </c>
      <c r="BI273" s="12"/>
      <c r="BJ273" s="12"/>
      <c r="BK273" s="14">
        <f t="shared" ca="1" si="218"/>
        <v>0</v>
      </c>
      <c r="BN273" s="17"/>
      <c r="BO273" s="8">
        <f t="shared" ca="1" si="219"/>
        <v>-5.5826558265582698</v>
      </c>
      <c r="BQ273" s="7">
        <f t="shared" ca="1" si="220"/>
        <v>0</v>
      </c>
      <c r="BR273" s="7">
        <f t="shared" ca="1" si="221"/>
        <v>0</v>
      </c>
      <c r="BS273" s="7">
        <f t="shared" ca="1" si="225"/>
        <v>0</v>
      </c>
      <c r="BT273" s="7">
        <f t="shared" ca="1" si="208"/>
        <v>62</v>
      </c>
      <c r="BV273" s="9">
        <f t="shared" ca="1" si="222"/>
        <v>0</v>
      </c>
      <c r="BW273" s="77">
        <f t="shared" ca="1" si="223"/>
        <v>0</v>
      </c>
      <c r="BX273" s="14">
        <f t="shared" ca="1" si="226"/>
        <v>0</v>
      </c>
      <c r="BY273" s="12"/>
      <c r="BZ273" s="12"/>
      <c r="CA273" s="14">
        <f t="shared" ca="1" si="190"/>
        <v>0</v>
      </c>
    </row>
    <row r="274" spans="1:79" s="7" customFormat="1" outlineLevel="1" x14ac:dyDescent="0.25">
      <c r="A274" s="6">
        <v>44222</v>
      </c>
      <c r="B274" s="8">
        <v>10.523999999999999</v>
      </c>
      <c r="C274" s="8">
        <v>10.722</v>
      </c>
      <c r="D274" s="8">
        <v>10.522</v>
      </c>
      <c r="E274" s="8">
        <v>10.656000000000001</v>
      </c>
      <c r="F274" s="8"/>
      <c r="G274" s="8"/>
      <c r="H274" s="8"/>
      <c r="I274" s="17"/>
      <c r="J274" s="14">
        <f ca="1">AVERAGE(E274:OFFSET(E274,$J$3-1,0))</f>
        <v>10.81</v>
      </c>
      <c r="K274" s="14">
        <f ca="1">AVERAGE(E274:OFFSET(E274,$K$3-1,0))</f>
        <v>10.823</v>
      </c>
      <c r="M274" s="7">
        <f t="shared" ca="1" si="209"/>
        <v>0</v>
      </c>
      <c r="N274" s="7">
        <f t="shared" ca="1" si="192"/>
        <v>1</v>
      </c>
      <c r="O274" s="7">
        <f t="shared" ca="1" si="193"/>
        <v>0</v>
      </c>
      <c r="P274" s="7">
        <f t="shared" ca="1" si="194"/>
        <v>61</v>
      </c>
      <c r="R274" s="9">
        <f t="shared" ca="1" si="195"/>
        <v>0</v>
      </c>
      <c r="S274" s="14">
        <f t="shared" ca="1" si="196"/>
        <v>0</v>
      </c>
      <c r="T274" s="14"/>
      <c r="U274" s="8"/>
      <c r="V274" s="8"/>
      <c r="W274" s="8"/>
      <c r="AA274" s="17"/>
      <c r="AB274" s="14">
        <f ca="1">E274*(2/($AB$3+1))+IF(AB275=0,AVERAGE(E275:OFFSET(E275,$AB$3-1,0))*(1-(2/($AB$3+1))),AB275*(1-(2/($AB$3+1))))</f>
        <v>10.762062769235516</v>
      </c>
      <c r="AC274" s="35">
        <f ca="1">E274*(2/($AC$3+1))+IF(AC275=0,AVERAGE(E275:OFFSET(E275,$AC$3-1,0))*(1-(2/($AC$3+1))),AC275*(1-(2/($AC$3+1))))</f>
        <v>10.780834572646915</v>
      </c>
      <c r="AE274" s="7">
        <f t="shared" ca="1" si="210"/>
        <v>0</v>
      </c>
      <c r="AF274" s="7">
        <f t="shared" ca="1" si="197"/>
        <v>1</v>
      </c>
      <c r="AG274" s="7">
        <f t="shared" ca="1" si="198"/>
        <v>0</v>
      </c>
      <c r="AH274" s="7">
        <f t="shared" ca="1" si="199"/>
        <v>61</v>
      </c>
      <c r="AJ274" s="9">
        <f t="shared" ca="1" si="200"/>
        <v>0</v>
      </c>
      <c r="AK274" s="14">
        <f t="shared" ca="1" si="201"/>
        <v>0</v>
      </c>
      <c r="AL274" s="14">
        <f t="shared" ca="1" si="202"/>
        <v>0</v>
      </c>
      <c r="AM274" s="14"/>
      <c r="AN274" s="14"/>
      <c r="AO274" s="14">
        <f t="shared" ca="1" si="203"/>
        <v>0</v>
      </c>
      <c r="AP274" s="8"/>
      <c r="AQ274" s="8"/>
      <c r="AS274" s="8">
        <f t="shared" si="211"/>
        <v>0.1460000000000008</v>
      </c>
      <c r="AT274" s="14">
        <f t="shared" si="212"/>
        <v>0.1460000000000008</v>
      </c>
      <c r="AU274" s="14">
        <f t="shared" si="213"/>
        <v>0</v>
      </c>
      <c r="AV274" s="14">
        <f ca="1">IF(AV275=0,AVERAGE(AT274:OFFSET(AT274,$AY$3-1,0)),(AV275*($AY$3-1)+AT274)/$AY$3)</f>
        <v>7.116645868385657E-2</v>
      </c>
      <c r="AW274" s="14">
        <f ca="1">IF(AW275=0,AVERAGE(AU274:OFFSET(AU274,$AY$3-1,0)),(AW275*($AY$3-1)+AU274)/$AY$3)</f>
        <v>8.2504035967433262E-2</v>
      </c>
      <c r="AX274" s="14">
        <f t="shared" ca="1" si="214"/>
        <v>0.86258154342834858</v>
      </c>
      <c r="AY274" s="14">
        <f t="shared" ca="1" si="215"/>
        <v>46.311075424952591</v>
      </c>
      <c r="BA274" s="12">
        <f t="shared" ca="1" si="216"/>
        <v>0</v>
      </c>
      <c r="BB274" s="7">
        <f t="shared" ca="1" si="217"/>
        <v>0</v>
      </c>
      <c r="BC274" s="12">
        <f t="shared" ca="1" si="224"/>
        <v>0</v>
      </c>
      <c r="BD274" s="12">
        <f t="shared" ca="1" si="204"/>
        <v>61</v>
      </c>
      <c r="BE274" s="12"/>
      <c r="BF274" s="13">
        <f t="shared" ca="1" si="205"/>
        <v>0</v>
      </c>
      <c r="BG274" s="14">
        <f t="shared" ca="1" si="206"/>
        <v>0</v>
      </c>
      <c r="BH274" s="14">
        <f t="shared" ca="1" si="207"/>
        <v>0</v>
      </c>
      <c r="BI274" s="12"/>
      <c r="BJ274" s="12"/>
      <c r="BK274" s="14">
        <f t="shared" ca="1" si="218"/>
        <v>0</v>
      </c>
      <c r="BN274" s="17"/>
      <c r="BO274" s="8">
        <f t="shared" ca="1" si="219"/>
        <v>-4.6016114592658859</v>
      </c>
      <c r="BQ274" s="7">
        <f t="shared" ca="1" si="220"/>
        <v>0</v>
      </c>
      <c r="BR274" s="7">
        <f t="shared" ca="1" si="221"/>
        <v>0</v>
      </c>
      <c r="BS274" s="7">
        <f t="shared" ca="1" si="225"/>
        <v>0</v>
      </c>
      <c r="BT274" s="7">
        <f t="shared" ca="1" si="208"/>
        <v>61</v>
      </c>
      <c r="BV274" s="9">
        <f t="shared" ca="1" si="222"/>
        <v>0</v>
      </c>
      <c r="BW274" s="77">
        <f t="shared" ca="1" si="223"/>
        <v>0</v>
      </c>
      <c r="BX274" s="14">
        <f t="shared" ca="1" si="226"/>
        <v>0</v>
      </c>
      <c r="BY274" s="12"/>
      <c r="BZ274" s="12"/>
      <c r="CA274" s="14">
        <f t="shared" ca="1" si="190"/>
        <v>0</v>
      </c>
    </row>
    <row r="275" spans="1:79" s="7" customFormat="1" outlineLevel="1" x14ac:dyDescent="0.25">
      <c r="A275" s="6">
        <v>44221</v>
      </c>
      <c r="B275" s="8">
        <v>10.888</v>
      </c>
      <c r="C275" s="8">
        <v>10.888</v>
      </c>
      <c r="D275" s="8">
        <v>10.478</v>
      </c>
      <c r="E275" s="8">
        <v>10.51</v>
      </c>
      <c r="F275" s="8"/>
      <c r="G275" s="8"/>
      <c r="H275" s="8"/>
      <c r="I275" s="17"/>
      <c r="J275" s="14">
        <f ca="1">AVERAGE(E275:OFFSET(E275,$J$3-1,0))</f>
        <v>10.8736</v>
      </c>
      <c r="K275" s="14">
        <f ca="1">AVERAGE(E275:OFFSET(E275,$K$3-1,0))</f>
        <v>10.834666666666665</v>
      </c>
      <c r="M275" s="7">
        <f t="shared" ca="1" si="209"/>
        <v>0</v>
      </c>
      <c r="N275" s="7">
        <f t="shared" ca="1" si="192"/>
        <v>0</v>
      </c>
      <c r="O275" s="7">
        <f t="shared" ca="1" si="193"/>
        <v>0</v>
      </c>
      <c r="P275" s="7">
        <f t="shared" ca="1" si="194"/>
        <v>60</v>
      </c>
      <c r="R275" s="9">
        <f t="shared" ca="1" si="195"/>
        <v>0</v>
      </c>
      <c r="S275" s="14">
        <f t="shared" ca="1" si="196"/>
        <v>0</v>
      </c>
      <c r="T275" s="14"/>
      <c r="U275" s="8"/>
      <c r="V275" s="8"/>
      <c r="W275" s="8"/>
      <c r="AA275" s="17"/>
      <c r="AB275" s="14">
        <f ca="1">E275*(2/($AB$3+1))+IF(AB276=0,AVERAGE(E276:OFFSET(E276,$AB$3-1,0))*(1-(2/($AB$3+1))),AB276*(1-(2/($AB$3+1))))</f>
        <v>10.815094153853273</v>
      </c>
      <c r="AC275" s="35">
        <f ca="1">E275*(2/($AC$3+1))+IF(AC276=0,AVERAGE(E276:OFFSET(E276,$AC$3-1,0))*(1-(2/($AC$3+1))),AC276*(1-(2/($AC$3+1))))</f>
        <v>10.789443853519115</v>
      </c>
      <c r="AE275" s="7">
        <f t="shared" ca="1" si="210"/>
        <v>0</v>
      </c>
      <c r="AF275" s="7">
        <f t="shared" ca="1" si="197"/>
        <v>0</v>
      </c>
      <c r="AG275" s="7">
        <f t="shared" ca="1" si="198"/>
        <v>0</v>
      </c>
      <c r="AH275" s="7">
        <f t="shared" ca="1" si="199"/>
        <v>60</v>
      </c>
      <c r="AJ275" s="9">
        <f t="shared" ca="1" si="200"/>
        <v>0</v>
      </c>
      <c r="AK275" s="14">
        <f t="shared" ca="1" si="201"/>
        <v>0</v>
      </c>
      <c r="AL275" s="14">
        <f t="shared" ca="1" si="202"/>
        <v>0</v>
      </c>
      <c r="AM275" s="14"/>
      <c r="AN275" s="14"/>
      <c r="AO275" s="14">
        <f t="shared" ca="1" si="203"/>
        <v>0</v>
      </c>
      <c r="AP275" s="8"/>
      <c r="AQ275" s="8"/>
      <c r="AS275" s="8">
        <f t="shared" si="211"/>
        <v>-0.32200000000000095</v>
      </c>
      <c r="AT275" s="14">
        <f t="shared" si="212"/>
        <v>0</v>
      </c>
      <c r="AU275" s="14">
        <f t="shared" si="213"/>
        <v>0.32200000000000095</v>
      </c>
      <c r="AV275" s="14">
        <f ca="1">IF(AV276=0,AVERAGE(AT275:OFFSET(AT275,$AY$3-1,0)),(AV276*($AY$3-1)+AT275)/$AY$3)</f>
        <v>6.5410032428768555E-2</v>
      </c>
      <c r="AW275" s="14">
        <f ca="1">IF(AW276=0,AVERAGE(AU275:OFFSET(AU275,$AY$3-1,0)),(AW276*($AY$3-1)+AU275)/$AY$3)</f>
        <v>8.8850500272620439E-2</v>
      </c>
      <c r="AX275" s="14">
        <f t="shared" ca="1" si="214"/>
        <v>0.73618080064907487</v>
      </c>
      <c r="AY275" s="14">
        <f t="shared" ca="1" si="215"/>
        <v>42.402312038806798</v>
      </c>
      <c r="BA275" s="12">
        <f t="shared" ca="1" si="216"/>
        <v>0</v>
      </c>
      <c r="BB275" s="7">
        <f t="shared" ca="1" si="217"/>
        <v>0</v>
      </c>
      <c r="BC275" s="12">
        <f t="shared" ca="1" si="224"/>
        <v>0</v>
      </c>
      <c r="BD275" s="12">
        <f t="shared" ca="1" si="204"/>
        <v>60</v>
      </c>
      <c r="BE275" s="12"/>
      <c r="BF275" s="13">
        <f t="shared" ca="1" si="205"/>
        <v>0</v>
      </c>
      <c r="BG275" s="14">
        <f t="shared" ca="1" si="206"/>
        <v>0</v>
      </c>
      <c r="BH275" s="14">
        <f t="shared" ca="1" si="207"/>
        <v>0</v>
      </c>
      <c r="BI275" s="12"/>
      <c r="BJ275" s="12"/>
      <c r="BK275" s="14">
        <f t="shared" ca="1" si="218"/>
        <v>0</v>
      </c>
      <c r="BN275" s="17"/>
      <c r="BO275" s="8">
        <f t="shared" ca="1" si="219"/>
        <v>-6.7601135557132768</v>
      </c>
      <c r="BQ275" s="7">
        <f t="shared" ca="1" si="220"/>
        <v>0</v>
      </c>
      <c r="BR275" s="7">
        <f t="shared" ca="1" si="221"/>
        <v>0</v>
      </c>
      <c r="BS275" s="7">
        <f t="shared" ca="1" si="225"/>
        <v>0</v>
      </c>
      <c r="BT275" s="7">
        <f t="shared" ca="1" si="208"/>
        <v>60</v>
      </c>
      <c r="BV275" s="9">
        <f t="shared" ca="1" si="222"/>
        <v>0</v>
      </c>
      <c r="BW275" s="77">
        <f t="shared" ca="1" si="223"/>
        <v>0</v>
      </c>
      <c r="BX275" s="14">
        <f t="shared" ca="1" si="226"/>
        <v>0</v>
      </c>
      <c r="BY275" s="12"/>
      <c r="BZ275" s="12"/>
      <c r="CA275" s="14">
        <f t="shared" ca="1" si="190"/>
        <v>0</v>
      </c>
    </row>
    <row r="276" spans="1:79" s="7" customFormat="1" outlineLevel="1" x14ac:dyDescent="0.25">
      <c r="A276" s="6">
        <v>44218</v>
      </c>
      <c r="B276" s="8">
        <v>10.862</v>
      </c>
      <c r="C276" s="8">
        <v>10.932</v>
      </c>
      <c r="D276" s="8">
        <v>10.772</v>
      </c>
      <c r="E276" s="8">
        <v>10.832000000000001</v>
      </c>
      <c r="F276" s="8"/>
      <c r="G276" s="8"/>
      <c r="H276" s="8"/>
      <c r="I276" s="17"/>
      <c r="J276" s="14">
        <f ca="1">AVERAGE(E276:OFFSET(E276,$J$3-1,0))</f>
        <v>10.988000000000001</v>
      </c>
      <c r="K276" s="14">
        <f ca="1">AVERAGE(E276:OFFSET(E276,$K$3-1,0))</f>
        <v>10.849333333333332</v>
      </c>
      <c r="M276" s="7">
        <f t="shared" ca="1" si="209"/>
        <v>0</v>
      </c>
      <c r="N276" s="7">
        <f t="shared" ca="1" si="192"/>
        <v>0</v>
      </c>
      <c r="O276" s="7">
        <f t="shared" ca="1" si="193"/>
        <v>0</v>
      </c>
      <c r="P276" s="7">
        <f t="shared" ca="1" si="194"/>
        <v>59</v>
      </c>
      <c r="R276" s="9">
        <f t="shared" ca="1" si="195"/>
        <v>0</v>
      </c>
      <c r="S276" s="14">
        <f t="shared" ca="1" si="196"/>
        <v>0</v>
      </c>
      <c r="T276" s="14"/>
      <c r="U276" s="8"/>
      <c r="V276" s="8"/>
      <c r="W276" s="8"/>
      <c r="AA276" s="17"/>
      <c r="AB276" s="14">
        <f ca="1">E276*(2/($AB$3+1))+IF(AB277=0,AVERAGE(E277:OFFSET(E277,$AB$3-1,0))*(1-(2/($AB$3+1))),AB277*(1-(2/($AB$3+1))))</f>
        <v>10.967641230779908</v>
      </c>
      <c r="AC276" s="35">
        <f ca="1">E276*(2/($AC$3+1))+IF(AC277=0,AVERAGE(E277:OFFSET(E277,$AC$3-1,0))*(1-(2/($AC$3+1))),AC277*(1-(2/($AC$3+1))))</f>
        <v>10.808715843416985</v>
      </c>
      <c r="AE276" s="7">
        <f t="shared" ca="1" si="210"/>
        <v>0</v>
      </c>
      <c r="AF276" s="7">
        <f t="shared" ca="1" si="197"/>
        <v>0</v>
      </c>
      <c r="AG276" s="7">
        <f t="shared" ca="1" si="198"/>
        <v>0</v>
      </c>
      <c r="AH276" s="7">
        <f t="shared" ca="1" si="199"/>
        <v>59</v>
      </c>
      <c r="AJ276" s="9">
        <f t="shared" ca="1" si="200"/>
        <v>0</v>
      </c>
      <c r="AK276" s="14">
        <f t="shared" ca="1" si="201"/>
        <v>0</v>
      </c>
      <c r="AL276" s="14">
        <f t="shared" ca="1" si="202"/>
        <v>0</v>
      </c>
      <c r="AM276" s="14"/>
      <c r="AN276" s="14"/>
      <c r="AO276" s="14">
        <f t="shared" ca="1" si="203"/>
        <v>0</v>
      </c>
      <c r="AP276" s="8"/>
      <c r="AQ276" s="8"/>
      <c r="AS276" s="8">
        <f t="shared" si="211"/>
        <v>-0.20199999999999996</v>
      </c>
      <c r="AT276" s="14">
        <f t="shared" si="212"/>
        <v>0</v>
      </c>
      <c r="AU276" s="14">
        <f t="shared" si="213"/>
        <v>0.20199999999999996</v>
      </c>
      <c r="AV276" s="14">
        <f ca="1">IF(AV277=0,AVERAGE(AT276:OFFSET(AT276,$AY$3-1,0)),(AV277*($AY$3-1)+AT276)/$AY$3)</f>
        <v>7.0441573384827677E-2</v>
      </c>
      <c r="AW276" s="14">
        <f ca="1">IF(AW277=0,AVERAGE(AU276:OFFSET(AU276,$AY$3-1,0)),(AW277*($AY$3-1)+AU276)/$AY$3)</f>
        <v>7.091592337051425E-2</v>
      </c>
      <c r="AX276" s="14">
        <f t="shared" ca="1" si="214"/>
        <v>0.99331109343090351</v>
      </c>
      <c r="AY276" s="14">
        <f t="shared" ca="1" si="215"/>
        <v>49.832216190660347</v>
      </c>
      <c r="BA276" s="12">
        <f t="shared" ca="1" si="216"/>
        <v>0</v>
      </c>
      <c r="BB276" s="7">
        <f t="shared" ca="1" si="217"/>
        <v>0</v>
      </c>
      <c r="BC276" s="12">
        <f t="shared" ca="1" si="224"/>
        <v>0</v>
      </c>
      <c r="BD276" s="12">
        <f t="shared" ca="1" si="204"/>
        <v>59</v>
      </c>
      <c r="BE276" s="12"/>
      <c r="BF276" s="13">
        <f t="shared" ca="1" si="205"/>
        <v>0</v>
      </c>
      <c r="BG276" s="14">
        <f t="shared" ca="1" si="206"/>
        <v>0</v>
      </c>
      <c r="BH276" s="14">
        <f t="shared" ca="1" si="207"/>
        <v>0</v>
      </c>
      <c r="BI276" s="12"/>
      <c r="BJ276" s="12"/>
      <c r="BK276" s="14">
        <f t="shared" ca="1" si="218"/>
        <v>0</v>
      </c>
      <c r="BN276" s="17"/>
      <c r="BO276" s="8">
        <f t="shared" ca="1" si="219"/>
        <v>-2.5373402915242038</v>
      </c>
      <c r="BQ276" s="7">
        <f t="shared" ca="1" si="220"/>
        <v>0</v>
      </c>
      <c r="BR276" s="7">
        <f t="shared" ca="1" si="221"/>
        <v>0</v>
      </c>
      <c r="BS276" s="7">
        <f t="shared" ca="1" si="225"/>
        <v>0</v>
      </c>
      <c r="BT276" s="7">
        <f t="shared" ca="1" si="208"/>
        <v>59</v>
      </c>
      <c r="BV276" s="9">
        <f t="shared" ca="1" si="222"/>
        <v>0</v>
      </c>
      <c r="BW276" s="77">
        <f t="shared" ca="1" si="223"/>
        <v>0</v>
      </c>
      <c r="BX276" s="14">
        <f t="shared" ca="1" si="226"/>
        <v>0</v>
      </c>
      <c r="BY276" s="12"/>
      <c r="BZ276" s="12"/>
      <c r="CA276" s="14">
        <f t="shared" ca="1" si="190"/>
        <v>0</v>
      </c>
    </row>
    <row r="277" spans="1:79" s="7" customFormat="1" outlineLevel="1" x14ac:dyDescent="0.25">
      <c r="A277" s="6">
        <v>44217</v>
      </c>
      <c r="B277" s="8">
        <v>11.122</v>
      </c>
      <c r="C277" s="8">
        <v>11.156000000000001</v>
      </c>
      <c r="D277" s="8">
        <v>11.002000000000001</v>
      </c>
      <c r="E277" s="8">
        <v>11.034000000000001</v>
      </c>
      <c r="F277" s="8"/>
      <c r="G277" s="8"/>
      <c r="H277" s="8"/>
      <c r="I277" s="17"/>
      <c r="J277" s="14">
        <f ca="1">AVERAGE(E277:OFFSET(E277,$J$3-1,0))</f>
        <v>11.0192</v>
      </c>
      <c r="K277" s="14">
        <f ca="1">AVERAGE(E277:OFFSET(E277,$K$3-1,0))</f>
        <v>10.856133333333332</v>
      </c>
      <c r="M277" s="7">
        <f t="shared" ca="1" si="209"/>
        <v>0</v>
      </c>
      <c r="N277" s="7">
        <f t="shared" ca="1" si="192"/>
        <v>0</v>
      </c>
      <c r="O277" s="7">
        <f t="shared" ca="1" si="193"/>
        <v>0</v>
      </c>
      <c r="P277" s="7">
        <f t="shared" ca="1" si="194"/>
        <v>58</v>
      </c>
      <c r="R277" s="9">
        <f t="shared" ca="1" si="195"/>
        <v>0</v>
      </c>
      <c r="S277" s="14">
        <f t="shared" ca="1" si="196"/>
        <v>0</v>
      </c>
      <c r="T277" s="14"/>
      <c r="U277" s="8"/>
      <c r="V277" s="8"/>
      <c r="W277" s="8"/>
      <c r="AA277" s="17"/>
      <c r="AB277" s="14">
        <f ca="1">E277*(2/($AB$3+1))+IF(AB278=0,AVERAGE(E278:OFFSET(E278,$AB$3-1,0))*(1-(2/($AB$3+1))),AB278*(1-(2/($AB$3+1))))</f>
        <v>11.035461846169859</v>
      </c>
      <c r="AC277" s="35">
        <f ca="1">E277*(2/($AC$3+1))+IF(AC278=0,AVERAGE(E278:OFFSET(E278,$AC$3-1,0))*(1-(2/($AC$3+1))),AC278*(1-(2/($AC$3+1))))</f>
        <v>10.807110039514708</v>
      </c>
      <c r="AE277" s="7">
        <f t="shared" ca="1" si="210"/>
        <v>0</v>
      </c>
      <c r="AF277" s="7">
        <f t="shared" ca="1" si="197"/>
        <v>0</v>
      </c>
      <c r="AG277" s="7">
        <f t="shared" ca="1" si="198"/>
        <v>0</v>
      </c>
      <c r="AH277" s="7">
        <f t="shared" ca="1" si="199"/>
        <v>58</v>
      </c>
      <c r="AJ277" s="9">
        <f t="shared" ca="1" si="200"/>
        <v>0</v>
      </c>
      <c r="AK277" s="14">
        <f t="shared" ca="1" si="201"/>
        <v>0</v>
      </c>
      <c r="AL277" s="14">
        <f t="shared" ca="1" si="202"/>
        <v>0</v>
      </c>
      <c r="AM277" s="14"/>
      <c r="AN277" s="14"/>
      <c r="AO277" s="14">
        <f t="shared" ca="1" si="203"/>
        <v>0</v>
      </c>
      <c r="AP277" s="8"/>
      <c r="AQ277" s="8"/>
      <c r="AS277" s="8">
        <f t="shared" si="211"/>
        <v>1.6000000000000014E-2</v>
      </c>
      <c r="AT277" s="14">
        <f t="shared" si="212"/>
        <v>1.6000000000000014E-2</v>
      </c>
      <c r="AU277" s="14">
        <f t="shared" si="213"/>
        <v>0</v>
      </c>
      <c r="AV277" s="14">
        <f ca="1">IF(AV278=0,AVERAGE(AT277:OFFSET(AT277,$AY$3-1,0)),(AV278*($AY$3-1)+AT277)/$AY$3)</f>
        <v>7.5860155952891348E-2</v>
      </c>
      <c r="AW277" s="14">
        <f ca="1">IF(AW278=0,AVERAGE(AU277:OFFSET(AU277,$AY$3-1,0)),(AW278*($AY$3-1)+AU277)/$AY$3)</f>
        <v>6.0832532860553803E-2</v>
      </c>
      <c r="AX277" s="14">
        <f t="shared" ca="1" si="214"/>
        <v>1.2470326712646556</v>
      </c>
      <c r="AY277" s="14">
        <f t="shared" ca="1" si="215"/>
        <v>55.49686425176948</v>
      </c>
      <c r="BA277" s="12">
        <f t="shared" ca="1" si="216"/>
        <v>0</v>
      </c>
      <c r="BB277" s="7">
        <f t="shared" ca="1" si="217"/>
        <v>0</v>
      </c>
      <c r="BC277" s="12">
        <f t="shared" ca="1" si="224"/>
        <v>0</v>
      </c>
      <c r="BD277" s="12">
        <f t="shared" ca="1" si="204"/>
        <v>58</v>
      </c>
      <c r="BE277" s="12"/>
      <c r="BF277" s="13">
        <f t="shared" ca="1" si="205"/>
        <v>0</v>
      </c>
      <c r="BG277" s="14">
        <f t="shared" ca="1" si="206"/>
        <v>0</v>
      </c>
      <c r="BH277" s="14">
        <f t="shared" ca="1" si="207"/>
        <v>0</v>
      </c>
      <c r="BI277" s="12"/>
      <c r="BJ277" s="12"/>
      <c r="BK277" s="14">
        <f t="shared" ca="1" si="218"/>
        <v>0</v>
      </c>
      <c r="BN277" s="17"/>
      <c r="BO277" s="8">
        <f t="shared" ca="1" si="219"/>
        <v>4.9457865702872583</v>
      </c>
      <c r="BQ277" s="7">
        <f t="shared" ca="1" si="220"/>
        <v>0</v>
      </c>
      <c r="BR277" s="7">
        <f t="shared" ca="1" si="221"/>
        <v>0</v>
      </c>
      <c r="BS277" s="7">
        <f t="shared" ca="1" si="225"/>
        <v>0</v>
      </c>
      <c r="BT277" s="7">
        <f t="shared" ca="1" si="208"/>
        <v>58</v>
      </c>
      <c r="BV277" s="9">
        <f t="shared" ca="1" si="222"/>
        <v>0</v>
      </c>
      <c r="BW277" s="77">
        <f t="shared" ca="1" si="223"/>
        <v>0</v>
      </c>
      <c r="BX277" s="14">
        <f t="shared" ca="1" si="226"/>
        <v>0</v>
      </c>
      <c r="BY277" s="12"/>
      <c r="BZ277" s="12"/>
      <c r="CA277" s="14">
        <f t="shared" ca="1" si="190"/>
        <v>0</v>
      </c>
    </row>
    <row r="278" spans="1:79" s="7" customFormat="1" outlineLevel="1" x14ac:dyDescent="0.25">
      <c r="A278" s="6">
        <v>44216</v>
      </c>
      <c r="B278" s="8">
        <v>11.016</v>
      </c>
      <c r="C278" s="8">
        <v>11.036</v>
      </c>
      <c r="D278" s="8">
        <v>10.944000000000001</v>
      </c>
      <c r="E278" s="8">
        <v>11.018000000000001</v>
      </c>
      <c r="F278" s="8"/>
      <c r="G278" s="8"/>
      <c r="H278" s="8"/>
      <c r="I278" s="17"/>
      <c r="J278" s="14">
        <f ca="1">AVERAGE(E278:OFFSET(E278,$J$3-1,0))</f>
        <v>11.0488</v>
      </c>
      <c r="K278" s="14">
        <f ca="1">AVERAGE(E278:OFFSET(E278,$K$3-1,0))</f>
        <v>10.864133333333333</v>
      </c>
      <c r="M278" s="7">
        <f t="shared" ca="1" si="209"/>
        <v>0</v>
      </c>
      <c r="N278" s="7">
        <f t="shared" ca="1" si="192"/>
        <v>0</v>
      </c>
      <c r="O278" s="7">
        <f t="shared" ca="1" si="193"/>
        <v>0</v>
      </c>
      <c r="P278" s="7">
        <f t="shared" ca="1" si="194"/>
        <v>57</v>
      </c>
      <c r="R278" s="9">
        <f t="shared" ca="1" si="195"/>
        <v>0</v>
      </c>
      <c r="S278" s="14">
        <f t="shared" ca="1" si="196"/>
        <v>0</v>
      </c>
      <c r="T278" s="14"/>
      <c r="U278" s="8"/>
      <c r="V278" s="8"/>
      <c r="W278" s="8"/>
      <c r="AA278" s="17"/>
      <c r="AB278" s="14">
        <f ca="1">E278*(2/($AB$3+1))+IF(AB279=0,AVERAGE(E279:OFFSET(E279,$AB$3-1,0))*(1-(2/($AB$3+1))),AB279*(1-(2/($AB$3+1))))</f>
        <v>11.036192769254786</v>
      </c>
      <c r="AC278" s="35">
        <f ca="1">E278*(2/($AC$3+1))+IF(AC279=0,AVERAGE(E279:OFFSET(E279,$AC$3-1,0))*(1-(2/($AC$3+1))),AC279*(1-(2/($AC$3+1))))</f>
        <v>10.791462456032962</v>
      </c>
      <c r="AE278" s="7">
        <f t="shared" ca="1" si="210"/>
        <v>0</v>
      </c>
      <c r="AF278" s="7">
        <f t="shared" ca="1" si="197"/>
        <v>0</v>
      </c>
      <c r="AG278" s="7">
        <f t="shared" ca="1" si="198"/>
        <v>0</v>
      </c>
      <c r="AH278" s="7">
        <f t="shared" ca="1" si="199"/>
        <v>57</v>
      </c>
      <c r="AJ278" s="9">
        <f t="shared" ca="1" si="200"/>
        <v>0</v>
      </c>
      <c r="AK278" s="14">
        <f t="shared" ca="1" si="201"/>
        <v>0</v>
      </c>
      <c r="AL278" s="14">
        <f t="shared" ca="1" si="202"/>
        <v>0</v>
      </c>
      <c r="AM278" s="14"/>
      <c r="AN278" s="14"/>
      <c r="AO278" s="14">
        <f t="shared" ca="1" si="203"/>
        <v>0</v>
      </c>
      <c r="AP278" s="8"/>
      <c r="AQ278" s="8"/>
      <c r="AS278" s="8">
        <f t="shared" si="211"/>
        <v>4.4000000000000483E-2</v>
      </c>
      <c r="AT278" s="14">
        <f t="shared" si="212"/>
        <v>4.4000000000000483E-2</v>
      </c>
      <c r="AU278" s="14">
        <f t="shared" si="213"/>
        <v>0</v>
      </c>
      <c r="AV278" s="14">
        <f ca="1">IF(AV279=0,AVERAGE(AT278:OFFSET(AT278,$AY$3-1,0)),(AV279*($AY$3-1)+AT278)/$AY$3)</f>
        <v>8.0464783333882989E-2</v>
      </c>
      <c r="AW278" s="14">
        <f ca="1">IF(AW279=0,AVERAGE(AU278:OFFSET(AU278,$AY$3-1,0)),(AW279*($AY$3-1)+AU278)/$AY$3)</f>
        <v>6.5511958465211795E-2</v>
      </c>
      <c r="AX278" s="14">
        <f t="shared" ca="1" si="214"/>
        <v>1.2282457312982249</v>
      </c>
      <c r="AY278" s="14">
        <f t="shared" ca="1" si="215"/>
        <v>55.121646326799961</v>
      </c>
      <c r="BA278" s="12">
        <f t="shared" ca="1" si="216"/>
        <v>0</v>
      </c>
      <c r="BB278" s="7">
        <f t="shared" ca="1" si="217"/>
        <v>0</v>
      </c>
      <c r="BC278" s="12">
        <f t="shared" ca="1" si="224"/>
        <v>0</v>
      </c>
      <c r="BD278" s="12">
        <f t="shared" ca="1" si="204"/>
        <v>57</v>
      </c>
      <c r="BE278" s="12"/>
      <c r="BF278" s="13">
        <f t="shared" ca="1" si="205"/>
        <v>0</v>
      </c>
      <c r="BG278" s="14">
        <f t="shared" ca="1" si="206"/>
        <v>0</v>
      </c>
      <c r="BH278" s="14">
        <f t="shared" ca="1" si="207"/>
        <v>0</v>
      </c>
      <c r="BI278" s="12"/>
      <c r="BJ278" s="12"/>
      <c r="BK278" s="14">
        <f t="shared" ca="1" si="218"/>
        <v>0</v>
      </c>
      <c r="BN278" s="17"/>
      <c r="BO278" s="8">
        <f t="shared" ca="1" si="219"/>
        <v>5.0133434998093751</v>
      </c>
      <c r="BQ278" s="7">
        <f t="shared" ca="1" si="220"/>
        <v>0</v>
      </c>
      <c r="BR278" s="7">
        <f t="shared" ca="1" si="221"/>
        <v>0</v>
      </c>
      <c r="BS278" s="7">
        <f t="shared" ca="1" si="225"/>
        <v>0</v>
      </c>
      <c r="BT278" s="7">
        <f t="shared" ca="1" si="208"/>
        <v>57</v>
      </c>
      <c r="BV278" s="9">
        <f t="shared" ca="1" si="222"/>
        <v>0</v>
      </c>
      <c r="BW278" s="77">
        <f t="shared" ca="1" si="223"/>
        <v>0</v>
      </c>
      <c r="BX278" s="14">
        <f t="shared" ca="1" si="226"/>
        <v>0</v>
      </c>
      <c r="BY278" s="12"/>
      <c r="BZ278" s="12"/>
      <c r="CA278" s="14">
        <f t="shared" ca="1" si="190"/>
        <v>0</v>
      </c>
    </row>
    <row r="279" spans="1:79" s="7" customFormat="1" outlineLevel="1" x14ac:dyDescent="0.25">
      <c r="A279" s="6">
        <v>44215</v>
      </c>
      <c r="B279" s="8">
        <v>11.2</v>
      </c>
      <c r="C279" s="8">
        <v>11.2</v>
      </c>
      <c r="D279" s="8">
        <v>10.974</v>
      </c>
      <c r="E279" s="8">
        <v>10.974</v>
      </c>
      <c r="F279" s="8"/>
      <c r="G279" s="8"/>
      <c r="H279" s="8"/>
      <c r="I279" s="17"/>
      <c r="J279" s="14">
        <f ca="1">AVERAGE(E279:OFFSET(E279,$J$3-1,0))</f>
        <v>11.0656</v>
      </c>
      <c r="K279" s="14">
        <f ca="1">AVERAGE(E279:OFFSET(E279,$K$3-1,0))</f>
        <v>10.869066666666665</v>
      </c>
      <c r="M279" s="7">
        <f t="shared" ca="1" si="209"/>
        <v>0</v>
      </c>
      <c r="N279" s="7">
        <f t="shared" ca="1" si="192"/>
        <v>0</v>
      </c>
      <c r="O279" s="7">
        <f t="shared" ca="1" si="193"/>
        <v>0</v>
      </c>
      <c r="P279" s="7">
        <f t="shared" ca="1" si="194"/>
        <v>56</v>
      </c>
      <c r="R279" s="9">
        <f t="shared" ca="1" si="195"/>
        <v>0</v>
      </c>
      <c r="S279" s="14">
        <f t="shared" ca="1" si="196"/>
        <v>0</v>
      </c>
      <c r="T279" s="14"/>
      <c r="U279" s="8"/>
      <c r="V279" s="8"/>
      <c r="W279" s="8"/>
      <c r="AA279" s="17"/>
      <c r="AB279" s="14">
        <f ca="1">E279*(2/($AB$3+1))+IF(AB280=0,AVERAGE(E280:OFFSET(E280,$AB$3-1,0))*(1-(2/($AB$3+1))),AB280*(1-(2/($AB$3+1))))</f>
        <v>11.045289153882177</v>
      </c>
      <c r="AC279" s="35">
        <f ca="1">E279*(2/($AC$3+1))+IF(AC280=0,AVERAGE(E280:OFFSET(E280,$AC$3-1,0))*(1-(2/($AC$3+1))),AC280*(1-(2/($AC$3+1))))</f>
        <v>10.775839177138682</v>
      </c>
      <c r="AE279" s="7">
        <f t="shared" ca="1" si="210"/>
        <v>0</v>
      </c>
      <c r="AF279" s="7">
        <f t="shared" ca="1" si="197"/>
        <v>0</v>
      </c>
      <c r="AG279" s="7">
        <f t="shared" ca="1" si="198"/>
        <v>0</v>
      </c>
      <c r="AH279" s="7">
        <f t="shared" ca="1" si="199"/>
        <v>56</v>
      </c>
      <c r="AJ279" s="9">
        <f t="shared" ca="1" si="200"/>
        <v>0</v>
      </c>
      <c r="AK279" s="14">
        <f t="shared" ca="1" si="201"/>
        <v>0</v>
      </c>
      <c r="AL279" s="14">
        <f t="shared" ca="1" si="202"/>
        <v>0</v>
      </c>
      <c r="AM279" s="14"/>
      <c r="AN279" s="14"/>
      <c r="AO279" s="14">
        <f t="shared" ca="1" si="203"/>
        <v>0</v>
      </c>
      <c r="AP279" s="8"/>
      <c r="AQ279" s="8"/>
      <c r="AS279" s="8">
        <f t="shared" si="211"/>
        <v>-0.10800000000000054</v>
      </c>
      <c r="AT279" s="14">
        <f t="shared" si="212"/>
        <v>0</v>
      </c>
      <c r="AU279" s="14">
        <f t="shared" si="213"/>
        <v>0.10800000000000054</v>
      </c>
      <c r="AV279" s="14">
        <f ca="1">IF(AV280=0,AVERAGE(AT279:OFFSET(AT279,$AY$3-1,0)),(AV280*($AY$3-1)+AT279)/$AY$3)</f>
        <v>8.3269766667258577E-2</v>
      </c>
      <c r="AW279" s="14">
        <f ca="1">IF(AW280=0,AVERAGE(AU279:OFFSET(AU279,$AY$3-1,0)),(AW280*($AY$3-1)+AU279)/$AY$3)</f>
        <v>7.0551339885612699E-2</v>
      </c>
      <c r="AX279" s="14">
        <f t="shared" ca="1" si="214"/>
        <v>1.1802719381696605</v>
      </c>
      <c r="AY279" s="14">
        <f t="shared" ca="1" si="215"/>
        <v>54.134161776191064</v>
      </c>
      <c r="BA279" s="12">
        <f t="shared" ca="1" si="216"/>
        <v>0</v>
      </c>
      <c r="BB279" s="7">
        <f t="shared" ca="1" si="217"/>
        <v>0</v>
      </c>
      <c r="BC279" s="12">
        <f t="shared" ca="1" si="224"/>
        <v>0</v>
      </c>
      <c r="BD279" s="12">
        <f t="shared" ca="1" si="204"/>
        <v>56</v>
      </c>
      <c r="BE279" s="12"/>
      <c r="BF279" s="13">
        <f t="shared" ca="1" si="205"/>
        <v>0</v>
      </c>
      <c r="BG279" s="14">
        <f t="shared" ca="1" si="206"/>
        <v>0</v>
      </c>
      <c r="BH279" s="14">
        <f t="shared" ca="1" si="207"/>
        <v>0</v>
      </c>
      <c r="BI279" s="12"/>
      <c r="BJ279" s="12"/>
      <c r="BK279" s="14">
        <f t="shared" ca="1" si="218"/>
        <v>0</v>
      </c>
      <c r="BN279" s="17"/>
      <c r="BO279" s="8">
        <f t="shared" ca="1" si="219"/>
        <v>2.8105677346824232</v>
      </c>
      <c r="BQ279" s="7">
        <f t="shared" ca="1" si="220"/>
        <v>0</v>
      </c>
      <c r="BR279" s="7">
        <f t="shared" ca="1" si="221"/>
        <v>0</v>
      </c>
      <c r="BS279" s="7">
        <f t="shared" ca="1" si="225"/>
        <v>0</v>
      </c>
      <c r="BT279" s="7">
        <f t="shared" ca="1" si="208"/>
        <v>56</v>
      </c>
      <c r="BV279" s="9">
        <f t="shared" ca="1" si="222"/>
        <v>0</v>
      </c>
      <c r="BW279" s="77">
        <f t="shared" ca="1" si="223"/>
        <v>0</v>
      </c>
      <c r="BX279" s="14">
        <f t="shared" ca="1" si="226"/>
        <v>0</v>
      </c>
      <c r="BY279" s="12"/>
      <c r="BZ279" s="12"/>
      <c r="CA279" s="14">
        <f t="shared" ca="1" si="190"/>
        <v>0</v>
      </c>
    </row>
    <row r="280" spans="1:79" s="7" customFormat="1" outlineLevel="1" x14ac:dyDescent="0.25">
      <c r="A280" s="6">
        <v>44214</v>
      </c>
      <c r="B280" s="8">
        <v>10.958</v>
      </c>
      <c r="C280" s="8">
        <v>11.087999999999999</v>
      </c>
      <c r="D280" s="8">
        <v>10.938000000000001</v>
      </c>
      <c r="E280" s="8">
        <v>11.082000000000001</v>
      </c>
      <c r="F280" s="8"/>
      <c r="G280" s="8"/>
      <c r="H280" s="8"/>
      <c r="I280" s="17"/>
      <c r="J280" s="14">
        <f ca="1">AVERAGE(E280:OFFSET(E280,$J$3-1,0))</f>
        <v>11.118399999999999</v>
      </c>
      <c r="K280" s="14">
        <f ca="1">AVERAGE(E280:OFFSET(E280,$K$3-1,0))</f>
        <v>10.872800000000002</v>
      </c>
      <c r="M280" s="7">
        <f t="shared" ca="1" si="209"/>
        <v>0</v>
      </c>
      <c r="N280" s="7">
        <f t="shared" ca="1" si="192"/>
        <v>0</v>
      </c>
      <c r="O280" s="7">
        <f t="shared" ca="1" si="193"/>
        <v>0</v>
      </c>
      <c r="P280" s="7">
        <f t="shared" ca="1" si="194"/>
        <v>55</v>
      </c>
      <c r="R280" s="9">
        <f t="shared" ca="1" si="195"/>
        <v>0</v>
      </c>
      <c r="S280" s="14">
        <f t="shared" ca="1" si="196"/>
        <v>0</v>
      </c>
      <c r="T280" s="14"/>
      <c r="U280" s="8"/>
      <c r="V280" s="8"/>
      <c r="W280" s="8"/>
      <c r="AA280" s="17"/>
      <c r="AB280" s="14">
        <f ca="1">E280*(2/($AB$3+1))+IF(AB281=0,AVERAGE(E281:OFFSET(E281,$AB$3-1,0))*(1-(2/($AB$3+1))),AB281*(1-(2/($AB$3+1))))</f>
        <v>11.080933730823263</v>
      </c>
      <c r="AC280" s="35">
        <f ca="1">E280*(2/($AC$3+1))+IF(AC281=0,AVERAGE(E281:OFFSET(E281,$AC$3-1,0))*(1-(2/($AC$3+1))),AC281*(1-(2/($AC$3+1))))</f>
        <v>10.762172913493073</v>
      </c>
      <c r="AE280" s="7">
        <f t="shared" ca="1" si="210"/>
        <v>0</v>
      </c>
      <c r="AF280" s="7">
        <f t="shared" ca="1" si="197"/>
        <v>0</v>
      </c>
      <c r="AG280" s="7">
        <f t="shared" ca="1" si="198"/>
        <v>0</v>
      </c>
      <c r="AH280" s="7">
        <f t="shared" ca="1" si="199"/>
        <v>55</v>
      </c>
      <c r="AJ280" s="9">
        <f t="shared" ca="1" si="200"/>
        <v>0</v>
      </c>
      <c r="AK280" s="14">
        <f t="shared" ca="1" si="201"/>
        <v>0</v>
      </c>
      <c r="AL280" s="14">
        <f t="shared" ca="1" si="202"/>
        <v>0</v>
      </c>
      <c r="AM280" s="14"/>
      <c r="AN280" s="14"/>
      <c r="AO280" s="14">
        <f t="shared" ca="1" si="203"/>
        <v>0</v>
      </c>
      <c r="AP280" s="8"/>
      <c r="AQ280" s="8"/>
      <c r="AS280" s="8">
        <f t="shared" si="211"/>
        <v>9.4000000000001194E-2</v>
      </c>
      <c r="AT280" s="14">
        <f t="shared" si="212"/>
        <v>9.4000000000001194E-2</v>
      </c>
      <c r="AU280" s="14">
        <f t="shared" si="213"/>
        <v>0</v>
      </c>
      <c r="AV280" s="14">
        <f ca="1">IF(AV281=0,AVERAGE(AT280:OFFSET(AT280,$AY$3-1,0)),(AV281*($AY$3-1)+AT280)/$AY$3)</f>
        <v>8.9675133333970772E-2</v>
      </c>
      <c r="AW280" s="14">
        <f ca="1">IF(AW281=0,AVERAGE(AU280:OFFSET(AU280,$AY$3-1,0)),(AW281*($AY$3-1)+AU280)/$AY$3)</f>
        <v>6.7670673722967478E-2</v>
      </c>
      <c r="AX280" s="14">
        <f t="shared" ca="1" si="214"/>
        <v>1.3251698025216345</v>
      </c>
      <c r="AY280" s="14">
        <f t="shared" ca="1" si="215"/>
        <v>56.992388301469205</v>
      </c>
      <c r="BA280" s="12">
        <f t="shared" ca="1" si="216"/>
        <v>0</v>
      </c>
      <c r="BB280" s="7">
        <f t="shared" ca="1" si="217"/>
        <v>0</v>
      </c>
      <c r="BC280" s="12">
        <f t="shared" ca="1" si="224"/>
        <v>0</v>
      </c>
      <c r="BD280" s="12">
        <f t="shared" ca="1" si="204"/>
        <v>55</v>
      </c>
      <c r="BE280" s="12"/>
      <c r="BF280" s="13">
        <f t="shared" ca="1" si="205"/>
        <v>0</v>
      </c>
      <c r="BG280" s="14">
        <f t="shared" ca="1" si="206"/>
        <v>0</v>
      </c>
      <c r="BH280" s="14">
        <f t="shared" ca="1" si="207"/>
        <v>0</v>
      </c>
      <c r="BI280" s="12"/>
      <c r="BJ280" s="12"/>
      <c r="BK280" s="14">
        <f t="shared" ca="1" si="218"/>
        <v>0</v>
      </c>
      <c r="BN280" s="17"/>
      <c r="BO280" s="8">
        <f t="shared" ca="1" si="219"/>
        <v>3.95872420262664</v>
      </c>
      <c r="BQ280" s="7">
        <f t="shared" ca="1" si="220"/>
        <v>0</v>
      </c>
      <c r="BR280" s="7">
        <f t="shared" ca="1" si="221"/>
        <v>0</v>
      </c>
      <c r="BS280" s="7">
        <f t="shared" ca="1" si="225"/>
        <v>0</v>
      </c>
      <c r="BT280" s="7">
        <f t="shared" ca="1" si="208"/>
        <v>55</v>
      </c>
      <c r="BV280" s="9">
        <f t="shared" ca="1" si="222"/>
        <v>0</v>
      </c>
      <c r="BW280" s="77">
        <f t="shared" ca="1" si="223"/>
        <v>0</v>
      </c>
      <c r="BX280" s="14">
        <f t="shared" ca="1" si="226"/>
        <v>0</v>
      </c>
      <c r="BY280" s="12"/>
      <c r="BZ280" s="12"/>
      <c r="CA280" s="14">
        <f t="shared" ca="1" si="190"/>
        <v>0</v>
      </c>
    </row>
    <row r="281" spans="1:79" s="7" customFormat="1" outlineLevel="1" x14ac:dyDescent="0.25">
      <c r="A281" s="6">
        <v>44211</v>
      </c>
      <c r="B281" s="8">
        <v>11.17</v>
      </c>
      <c r="C281" s="8">
        <v>11.25</v>
      </c>
      <c r="D281" s="8">
        <v>10.923999999999999</v>
      </c>
      <c r="E281" s="8">
        <v>10.988</v>
      </c>
      <c r="F281" s="8"/>
      <c r="G281" s="8"/>
      <c r="H281" s="8"/>
      <c r="I281" s="17"/>
      <c r="J281" s="14">
        <f ca="1">AVERAGE(E281:OFFSET(E281,$J$3-1,0))</f>
        <v>11.116000000000001</v>
      </c>
      <c r="K281" s="14">
        <f ca="1">AVERAGE(E281:OFFSET(E281,$K$3-1,0))</f>
        <v>10.8682</v>
      </c>
      <c r="M281" s="7">
        <f t="shared" ca="1" si="209"/>
        <v>0</v>
      </c>
      <c r="N281" s="7">
        <f t="shared" ca="1" si="192"/>
        <v>0</v>
      </c>
      <c r="O281" s="7">
        <f t="shared" ca="1" si="193"/>
        <v>0</v>
      </c>
      <c r="P281" s="7">
        <f t="shared" ca="1" si="194"/>
        <v>54</v>
      </c>
      <c r="R281" s="9">
        <f t="shared" ca="1" si="195"/>
        <v>0</v>
      </c>
      <c r="S281" s="14">
        <f t="shared" ca="1" si="196"/>
        <v>0</v>
      </c>
      <c r="T281" s="14"/>
      <c r="U281" s="8"/>
      <c r="V281" s="8"/>
      <c r="W281" s="8"/>
      <c r="AA281" s="17"/>
      <c r="AB281" s="14">
        <f ca="1">E281*(2/($AB$3+1))+IF(AB282=0,AVERAGE(E282:OFFSET(E282,$AB$3-1,0))*(1-(2/($AB$3+1))),AB282*(1-(2/($AB$3+1))))</f>
        <v>11.080400596234893</v>
      </c>
      <c r="AC281" s="35">
        <f ca="1">E281*(2/($AC$3+1))+IF(AC282=0,AVERAGE(E282:OFFSET(E282,$AC$3-1,0))*(1-(2/($AC$3+1))),AC282*(1-(2/($AC$3+1))))</f>
        <v>10.740115873044319</v>
      </c>
      <c r="AE281" s="7">
        <f t="shared" ca="1" si="210"/>
        <v>0</v>
      </c>
      <c r="AF281" s="7">
        <f t="shared" ca="1" si="197"/>
        <v>0</v>
      </c>
      <c r="AG281" s="7">
        <f t="shared" ca="1" si="198"/>
        <v>0</v>
      </c>
      <c r="AH281" s="7">
        <f t="shared" ca="1" si="199"/>
        <v>54</v>
      </c>
      <c r="AJ281" s="9">
        <f t="shared" ca="1" si="200"/>
        <v>0</v>
      </c>
      <c r="AK281" s="14">
        <f t="shared" ca="1" si="201"/>
        <v>0</v>
      </c>
      <c r="AL281" s="14">
        <f t="shared" ca="1" si="202"/>
        <v>0</v>
      </c>
      <c r="AM281" s="14"/>
      <c r="AN281" s="14"/>
      <c r="AO281" s="14">
        <f t="shared" ca="1" si="203"/>
        <v>0</v>
      </c>
      <c r="AP281" s="8"/>
      <c r="AQ281" s="8"/>
      <c r="AS281" s="8">
        <f t="shared" si="211"/>
        <v>-0.19400000000000084</v>
      </c>
      <c r="AT281" s="14">
        <f t="shared" si="212"/>
        <v>0</v>
      </c>
      <c r="AU281" s="14">
        <f t="shared" si="213"/>
        <v>0.19400000000000084</v>
      </c>
      <c r="AV281" s="14">
        <f ca="1">IF(AV282=0,AVERAGE(AT281:OFFSET(AT281,$AY$3-1,0)),(AV282*($AY$3-1)+AT281)/$AY$3)</f>
        <v>8.9342451282737656E-2</v>
      </c>
      <c r="AW281" s="14">
        <f ca="1">IF(AW282=0,AVERAGE(AU281:OFFSET(AU281,$AY$3-1,0)),(AW282*($AY$3-1)+AU281)/$AY$3)</f>
        <v>7.2876110163195743E-2</v>
      </c>
      <c r="AX281" s="14">
        <f t="shared" ca="1" si="214"/>
        <v>1.2259497808358304</v>
      </c>
      <c r="AY281" s="14">
        <f t="shared" ca="1" si="215"/>
        <v>55.075356658562796</v>
      </c>
      <c r="BA281" s="12">
        <f t="shared" ca="1" si="216"/>
        <v>0</v>
      </c>
      <c r="BB281" s="7">
        <f t="shared" ca="1" si="217"/>
        <v>0</v>
      </c>
      <c r="BC281" s="12">
        <f t="shared" ca="1" si="224"/>
        <v>0</v>
      </c>
      <c r="BD281" s="12">
        <f t="shared" ca="1" si="204"/>
        <v>54</v>
      </c>
      <c r="BE281" s="12"/>
      <c r="BF281" s="13">
        <f t="shared" ca="1" si="205"/>
        <v>0</v>
      </c>
      <c r="BG281" s="14">
        <f t="shared" ca="1" si="206"/>
        <v>0</v>
      </c>
      <c r="BH281" s="14">
        <f t="shared" ca="1" si="207"/>
        <v>0</v>
      </c>
      <c r="BI281" s="12"/>
      <c r="BJ281" s="12"/>
      <c r="BK281" s="14">
        <f t="shared" ca="1" si="218"/>
        <v>0</v>
      </c>
      <c r="BN281" s="17"/>
      <c r="BO281" s="8">
        <f t="shared" ca="1" si="219"/>
        <v>2.4999999999999911</v>
      </c>
      <c r="BQ281" s="7">
        <f t="shared" ca="1" si="220"/>
        <v>0</v>
      </c>
      <c r="BR281" s="7">
        <f t="shared" ca="1" si="221"/>
        <v>0</v>
      </c>
      <c r="BS281" s="7">
        <f t="shared" ca="1" si="225"/>
        <v>0</v>
      </c>
      <c r="BT281" s="7">
        <f t="shared" ca="1" si="208"/>
        <v>54</v>
      </c>
      <c r="BV281" s="9">
        <f t="shared" ca="1" si="222"/>
        <v>0</v>
      </c>
      <c r="BW281" s="77">
        <f t="shared" ca="1" si="223"/>
        <v>0</v>
      </c>
      <c r="BX281" s="14">
        <f t="shared" ca="1" si="226"/>
        <v>0</v>
      </c>
      <c r="BY281" s="12"/>
      <c r="BZ281" s="12"/>
      <c r="CA281" s="14">
        <f t="shared" ca="1" si="190"/>
        <v>0</v>
      </c>
    </row>
    <row r="282" spans="1:79" s="7" customFormat="1" outlineLevel="1" x14ac:dyDescent="0.25">
      <c r="A282" s="6">
        <v>44210</v>
      </c>
      <c r="B282" s="8">
        <v>11.176</v>
      </c>
      <c r="C282" s="8">
        <v>11.26</v>
      </c>
      <c r="D282" s="8">
        <v>11.13</v>
      </c>
      <c r="E282" s="8">
        <v>11.182</v>
      </c>
      <c r="F282" s="8"/>
      <c r="G282" s="8"/>
      <c r="H282" s="8"/>
      <c r="I282" s="17"/>
      <c r="J282" s="14">
        <f ca="1">AVERAGE(E282:OFFSET(E282,$J$3-1,0))</f>
        <v>11.1524</v>
      </c>
      <c r="K282" s="14">
        <f ca="1">AVERAGE(E282:OFFSET(E282,$K$3-1,0))</f>
        <v>10.856133333333332</v>
      </c>
      <c r="M282" s="7">
        <f t="shared" ca="1" si="209"/>
        <v>0</v>
      </c>
      <c r="N282" s="7">
        <f t="shared" ca="1" si="192"/>
        <v>0</v>
      </c>
      <c r="O282" s="7">
        <f t="shared" ca="1" si="193"/>
        <v>0</v>
      </c>
      <c r="P282" s="7">
        <f t="shared" ca="1" si="194"/>
        <v>53</v>
      </c>
      <c r="R282" s="9">
        <f t="shared" ca="1" si="195"/>
        <v>0</v>
      </c>
      <c r="S282" s="14">
        <f t="shared" ca="1" si="196"/>
        <v>0</v>
      </c>
      <c r="T282" s="14"/>
      <c r="U282" s="8"/>
      <c r="V282" s="8"/>
      <c r="W282" s="8"/>
      <c r="AA282" s="17"/>
      <c r="AB282" s="14">
        <f ca="1">E282*(2/($AB$3+1))+IF(AB283=0,AVERAGE(E283:OFFSET(E283,$AB$3-1,0))*(1-(2/($AB$3+1))),AB283*(1-(2/($AB$3+1))))</f>
        <v>11.12660089435234</v>
      </c>
      <c r="AC282" s="35">
        <f ca="1">E282*(2/($AC$3+1))+IF(AC283=0,AVERAGE(E283:OFFSET(E283,$AC$3-1,0))*(1-(2/($AC$3+1))),AC283*(1-(2/($AC$3+1))))</f>
        <v>10.723020416012892</v>
      </c>
      <c r="AE282" s="7">
        <f t="shared" ca="1" si="210"/>
        <v>0</v>
      </c>
      <c r="AF282" s="7">
        <f t="shared" ca="1" si="197"/>
        <v>0</v>
      </c>
      <c r="AG282" s="7">
        <f t="shared" ca="1" si="198"/>
        <v>0</v>
      </c>
      <c r="AH282" s="7">
        <f t="shared" ca="1" si="199"/>
        <v>53</v>
      </c>
      <c r="AJ282" s="9">
        <f t="shared" ca="1" si="200"/>
        <v>0</v>
      </c>
      <c r="AK282" s="14">
        <f t="shared" ca="1" si="201"/>
        <v>0</v>
      </c>
      <c r="AL282" s="14">
        <f t="shared" ca="1" si="202"/>
        <v>0</v>
      </c>
      <c r="AM282" s="14"/>
      <c r="AN282" s="14"/>
      <c r="AO282" s="14">
        <f t="shared" ca="1" si="203"/>
        <v>0</v>
      </c>
      <c r="AP282" s="8"/>
      <c r="AQ282" s="8"/>
      <c r="AS282" s="8">
        <f t="shared" si="211"/>
        <v>8.0000000000000071E-2</v>
      </c>
      <c r="AT282" s="14">
        <f t="shared" si="212"/>
        <v>8.0000000000000071E-2</v>
      </c>
      <c r="AU282" s="14">
        <f t="shared" si="213"/>
        <v>0</v>
      </c>
      <c r="AV282" s="14">
        <f ca="1">IF(AV283=0,AVERAGE(AT282:OFFSET(AT282,$AY$3-1,0)),(AV283*($AY$3-1)+AT282)/$AY$3)</f>
        <v>9.6214947535255946E-2</v>
      </c>
      <c r="AW282" s="14">
        <f ca="1">IF(AW283=0,AVERAGE(AU282:OFFSET(AU282,$AY$3-1,0)),(AW283*($AY$3-1)+AU282)/$AY$3)</f>
        <v>6.3558887868056899E-2</v>
      </c>
      <c r="AX282" s="14">
        <f t="shared" ca="1" si="214"/>
        <v>1.5137921817478994</v>
      </c>
      <c r="AY282" s="14">
        <f t="shared" ca="1" si="215"/>
        <v>60.219464152176805</v>
      </c>
      <c r="BA282" s="12">
        <f t="shared" ca="1" si="216"/>
        <v>0</v>
      </c>
      <c r="BB282" s="7">
        <f t="shared" ca="1" si="217"/>
        <v>0</v>
      </c>
      <c r="BC282" s="12">
        <f t="shared" ca="1" si="224"/>
        <v>0</v>
      </c>
      <c r="BD282" s="12">
        <f t="shared" ca="1" si="204"/>
        <v>53</v>
      </c>
      <c r="BE282" s="12"/>
      <c r="BF282" s="13">
        <f t="shared" ca="1" si="205"/>
        <v>0</v>
      </c>
      <c r="BG282" s="14">
        <f t="shared" ca="1" si="206"/>
        <v>0</v>
      </c>
      <c r="BH282" s="14">
        <f t="shared" ca="1" si="207"/>
        <v>0</v>
      </c>
      <c r="BI282" s="12"/>
      <c r="BJ282" s="12"/>
      <c r="BK282" s="14">
        <f t="shared" ca="1" si="218"/>
        <v>0</v>
      </c>
      <c r="BN282" s="17"/>
      <c r="BO282" s="8">
        <f t="shared" ca="1" si="219"/>
        <v>4.6611755896668106</v>
      </c>
      <c r="BQ282" s="7">
        <f t="shared" ca="1" si="220"/>
        <v>0</v>
      </c>
      <c r="BR282" s="7">
        <f t="shared" ca="1" si="221"/>
        <v>0</v>
      </c>
      <c r="BS282" s="7">
        <f t="shared" ca="1" si="225"/>
        <v>0</v>
      </c>
      <c r="BT282" s="7">
        <f t="shared" ca="1" si="208"/>
        <v>53</v>
      </c>
      <c r="BV282" s="9">
        <f t="shared" ca="1" si="222"/>
        <v>0</v>
      </c>
      <c r="BW282" s="77">
        <f t="shared" ca="1" si="223"/>
        <v>0</v>
      </c>
      <c r="BX282" s="14">
        <f t="shared" ca="1" si="226"/>
        <v>0</v>
      </c>
      <c r="BY282" s="12"/>
      <c r="BZ282" s="12"/>
      <c r="CA282" s="14">
        <f t="shared" ca="1" si="190"/>
        <v>0</v>
      </c>
    </row>
    <row r="283" spans="1:79" s="7" customFormat="1" outlineLevel="1" x14ac:dyDescent="0.25">
      <c r="A283" s="6">
        <v>44209</v>
      </c>
      <c r="B283" s="8">
        <v>11.182</v>
      </c>
      <c r="C283" s="8">
        <v>11.182</v>
      </c>
      <c r="D283" s="8">
        <v>11.077999999999999</v>
      </c>
      <c r="E283" s="8">
        <v>11.102</v>
      </c>
      <c r="F283" s="8"/>
      <c r="G283" s="8"/>
      <c r="H283" s="8"/>
      <c r="I283" s="17"/>
      <c r="J283" s="14">
        <f ca="1">AVERAGE(E283:OFFSET(E283,$J$3-1,0))</f>
        <v>11.170399999999999</v>
      </c>
      <c r="K283" s="14">
        <f ca="1">AVERAGE(E283:OFFSET(E283,$K$3-1,0))</f>
        <v>10.847399999999999</v>
      </c>
      <c r="M283" s="7">
        <f t="shared" ca="1" si="209"/>
        <v>0</v>
      </c>
      <c r="N283" s="7">
        <f t="shared" ca="1" si="192"/>
        <v>0</v>
      </c>
      <c r="O283" s="7">
        <f t="shared" ca="1" si="193"/>
        <v>0</v>
      </c>
      <c r="P283" s="7">
        <f t="shared" ca="1" si="194"/>
        <v>52</v>
      </c>
      <c r="R283" s="9">
        <f t="shared" ca="1" si="195"/>
        <v>0</v>
      </c>
      <c r="S283" s="14">
        <f t="shared" ca="1" si="196"/>
        <v>0</v>
      </c>
      <c r="T283" s="14"/>
      <c r="U283" s="8"/>
      <c r="V283" s="8"/>
      <c r="W283" s="8"/>
      <c r="AA283" s="17"/>
      <c r="AB283" s="14">
        <f ca="1">E283*(2/($AB$3+1))+IF(AB284=0,AVERAGE(E284:OFFSET(E284,$AB$3-1,0))*(1-(2/($AB$3+1))),AB284*(1-(2/($AB$3+1))))</f>
        <v>11.098901341528506</v>
      </c>
      <c r="AC283" s="35">
        <f ca="1">E283*(2/($AC$3+1))+IF(AC284=0,AVERAGE(E284:OFFSET(E284,$AC$3-1,0))*(1-(2/($AC$3+1))),AC284*(1-(2/($AC$3+1))))</f>
        <v>10.691366651599987</v>
      </c>
      <c r="AE283" s="7">
        <f t="shared" ca="1" si="210"/>
        <v>0</v>
      </c>
      <c r="AF283" s="7">
        <f t="shared" ca="1" si="197"/>
        <v>0</v>
      </c>
      <c r="AG283" s="7">
        <f t="shared" ca="1" si="198"/>
        <v>0</v>
      </c>
      <c r="AH283" s="7">
        <f t="shared" ca="1" si="199"/>
        <v>52</v>
      </c>
      <c r="AJ283" s="9">
        <f t="shared" ca="1" si="200"/>
        <v>0</v>
      </c>
      <c r="AK283" s="14">
        <f t="shared" ca="1" si="201"/>
        <v>0</v>
      </c>
      <c r="AL283" s="14">
        <f t="shared" ca="1" si="202"/>
        <v>0</v>
      </c>
      <c r="AM283" s="14"/>
      <c r="AN283" s="14"/>
      <c r="AO283" s="14">
        <f t="shared" ca="1" si="203"/>
        <v>0</v>
      </c>
      <c r="AP283" s="8"/>
      <c r="AQ283" s="8"/>
      <c r="AS283" s="8">
        <f t="shared" si="211"/>
        <v>-0.13599999999999923</v>
      </c>
      <c r="AT283" s="14">
        <f t="shared" si="212"/>
        <v>0</v>
      </c>
      <c r="AU283" s="14">
        <f t="shared" si="213"/>
        <v>0.13599999999999923</v>
      </c>
      <c r="AV283" s="14">
        <f ca="1">IF(AV284=0,AVERAGE(AT283:OFFSET(AT283,$AY$3-1,0)),(AV284*($AY$3-1)+AT283)/$AY$3)</f>
        <v>9.7462251191814092E-2</v>
      </c>
      <c r="AW283" s="14">
        <f ca="1">IF(AW284=0,AVERAGE(AU283:OFFSET(AU283,$AY$3-1,0)),(AW284*($AY$3-1)+AU283)/$AY$3)</f>
        <v>6.8448033088676655E-2</v>
      </c>
      <c r="AX283" s="14">
        <f t="shared" ca="1" si="214"/>
        <v>1.4238868057106706</v>
      </c>
      <c r="AY283" s="14">
        <f t="shared" ca="1" si="215"/>
        <v>58.743948040642707</v>
      </c>
      <c r="BA283" s="12">
        <f t="shared" ca="1" si="216"/>
        <v>0</v>
      </c>
      <c r="BB283" s="7">
        <f t="shared" ca="1" si="217"/>
        <v>0</v>
      </c>
      <c r="BC283" s="12">
        <f t="shared" ca="1" si="224"/>
        <v>0</v>
      </c>
      <c r="BD283" s="12">
        <f t="shared" ca="1" si="204"/>
        <v>52</v>
      </c>
      <c r="BE283" s="12"/>
      <c r="BF283" s="13">
        <f t="shared" ca="1" si="205"/>
        <v>0</v>
      </c>
      <c r="BG283" s="14">
        <f t="shared" ca="1" si="206"/>
        <v>0</v>
      </c>
      <c r="BH283" s="14">
        <f t="shared" ca="1" si="207"/>
        <v>0</v>
      </c>
      <c r="BI283" s="12"/>
      <c r="BJ283" s="12"/>
      <c r="BK283" s="14">
        <f t="shared" ca="1" si="218"/>
        <v>0</v>
      </c>
      <c r="BN283" s="17"/>
      <c r="BO283" s="8">
        <f t="shared" ca="1" si="219"/>
        <v>7.0794753086419693</v>
      </c>
      <c r="BQ283" s="7">
        <f t="shared" ca="1" si="220"/>
        <v>0</v>
      </c>
      <c r="BR283" s="7">
        <f t="shared" ca="1" si="221"/>
        <v>0</v>
      </c>
      <c r="BS283" s="7">
        <f t="shared" ca="1" si="225"/>
        <v>0</v>
      </c>
      <c r="BT283" s="7">
        <f t="shared" ca="1" si="208"/>
        <v>52</v>
      </c>
      <c r="BV283" s="9">
        <f t="shared" ca="1" si="222"/>
        <v>0</v>
      </c>
      <c r="BW283" s="77">
        <f t="shared" ca="1" si="223"/>
        <v>0</v>
      </c>
      <c r="BX283" s="14">
        <f t="shared" ca="1" si="226"/>
        <v>0</v>
      </c>
      <c r="BY283" s="12"/>
      <c r="BZ283" s="12"/>
      <c r="CA283" s="14">
        <f t="shared" ca="1" si="190"/>
        <v>0</v>
      </c>
    </row>
    <row r="284" spans="1:79" s="7" customFormat="1" outlineLevel="1" x14ac:dyDescent="0.25">
      <c r="A284" s="6">
        <v>44208</v>
      </c>
      <c r="B284" s="8">
        <v>11.183999999999999</v>
      </c>
      <c r="C284" s="8">
        <v>11.257999999999999</v>
      </c>
      <c r="D284" s="8">
        <v>11.138</v>
      </c>
      <c r="E284" s="8">
        <v>11.238</v>
      </c>
      <c r="F284" s="8"/>
      <c r="G284" s="8"/>
      <c r="H284" s="8"/>
      <c r="I284" s="17"/>
      <c r="J284" s="14">
        <f ca="1">AVERAGE(E284:OFFSET(E284,$J$3-1,0))</f>
        <v>11.172800000000001</v>
      </c>
      <c r="K284" s="14">
        <f ca="1">AVERAGE(E284:OFFSET(E284,$K$3-1,0))</f>
        <v>10.838866666666666</v>
      </c>
      <c r="M284" s="7">
        <f t="shared" ca="1" si="209"/>
        <v>0</v>
      </c>
      <c r="N284" s="7">
        <f t="shared" ca="1" si="192"/>
        <v>0</v>
      </c>
      <c r="O284" s="7">
        <f t="shared" ca="1" si="193"/>
        <v>0</v>
      </c>
      <c r="P284" s="7">
        <f t="shared" ca="1" si="194"/>
        <v>51</v>
      </c>
      <c r="R284" s="9">
        <f t="shared" ca="1" si="195"/>
        <v>0</v>
      </c>
      <c r="S284" s="14">
        <f t="shared" ca="1" si="196"/>
        <v>0</v>
      </c>
      <c r="T284" s="14"/>
      <c r="U284" s="8"/>
      <c r="V284" s="8"/>
      <c r="W284" s="8"/>
      <c r="AA284" s="17"/>
      <c r="AB284" s="14">
        <f ca="1">E284*(2/($AB$3+1))+IF(AB285=0,AVERAGE(E285:OFFSET(E285,$AB$3-1,0))*(1-(2/($AB$3+1))),AB285*(1-(2/($AB$3+1))))</f>
        <v>11.09735201229276</v>
      </c>
      <c r="AC284" s="35">
        <f ca="1">E284*(2/($AC$3+1))+IF(AC285=0,AVERAGE(E285:OFFSET(E285,$AC$3-1,0))*(1-(2/($AC$3+1))),AC285*(1-(2/($AC$3+1))))</f>
        <v>10.66304711033102</v>
      </c>
      <c r="AE284" s="7">
        <f t="shared" ca="1" si="210"/>
        <v>0</v>
      </c>
      <c r="AF284" s="7">
        <f t="shared" ca="1" si="197"/>
        <v>0</v>
      </c>
      <c r="AG284" s="7">
        <f t="shared" ca="1" si="198"/>
        <v>0</v>
      </c>
      <c r="AH284" s="7">
        <f t="shared" ca="1" si="199"/>
        <v>51</v>
      </c>
      <c r="AJ284" s="9">
        <f t="shared" ca="1" si="200"/>
        <v>0</v>
      </c>
      <c r="AK284" s="14">
        <f t="shared" ca="1" si="201"/>
        <v>0</v>
      </c>
      <c r="AL284" s="14">
        <f t="shared" ca="1" si="202"/>
        <v>0</v>
      </c>
      <c r="AM284" s="14"/>
      <c r="AN284" s="14"/>
      <c r="AO284" s="14">
        <f t="shared" ca="1" si="203"/>
        <v>0</v>
      </c>
      <c r="AP284" s="8"/>
      <c r="AQ284" s="8"/>
      <c r="AS284" s="8">
        <f t="shared" si="211"/>
        <v>0.16799999999999926</v>
      </c>
      <c r="AT284" s="14">
        <f t="shared" si="212"/>
        <v>0.16799999999999926</v>
      </c>
      <c r="AU284" s="14">
        <f t="shared" si="213"/>
        <v>0</v>
      </c>
      <c r="AV284" s="14">
        <f ca="1">IF(AV285=0,AVERAGE(AT284:OFFSET(AT284,$AY$3-1,0)),(AV285*($AY$3-1)+AT284)/$AY$3)</f>
        <v>0.10495934743733826</v>
      </c>
      <c r="AW284" s="14">
        <f ca="1">IF(AW285=0,AVERAGE(AU284:OFFSET(AU284,$AY$3-1,0)),(AW285*($AY$3-1)+AU284)/$AY$3)</f>
        <v>6.3251727941651834E-2</v>
      </c>
      <c r="AX284" s="14">
        <f t="shared" ca="1" si="214"/>
        <v>1.6593909898265653</v>
      </c>
      <c r="AY284" s="14">
        <f t="shared" ca="1" si="215"/>
        <v>62.397405878809273</v>
      </c>
      <c r="BA284" s="12">
        <f t="shared" ca="1" si="216"/>
        <v>0</v>
      </c>
      <c r="BB284" s="7">
        <f t="shared" ca="1" si="217"/>
        <v>0</v>
      </c>
      <c r="BC284" s="12">
        <f t="shared" ca="1" si="224"/>
        <v>0</v>
      </c>
      <c r="BD284" s="12">
        <f t="shared" ca="1" si="204"/>
        <v>51</v>
      </c>
      <c r="BE284" s="12"/>
      <c r="BF284" s="13">
        <f t="shared" ca="1" si="205"/>
        <v>0</v>
      </c>
      <c r="BG284" s="14">
        <f t="shared" ca="1" si="206"/>
        <v>0</v>
      </c>
      <c r="BH284" s="14">
        <f t="shared" ca="1" si="207"/>
        <v>0</v>
      </c>
      <c r="BI284" s="12"/>
      <c r="BJ284" s="12"/>
      <c r="BK284" s="14">
        <f t="shared" ca="1" si="218"/>
        <v>0</v>
      </c>
      <c r="BN284" s="17"/>
      <c r="BO284" s="8">
        <f t="shared" ca="1" si="219"/>
        <v>10.047003525264397</v>
      </c>
      <c r="BQ284" s="7">
        <f t="shared" ca="1" si="220"/>
        <v>0</v>
      </c>
      <c r="BR284" s="7">
        <f t="shared" ca="1" si="221"/>
        <v>0</v>
      </c>
      <c r="BS284" s="7">
        <f t="shared" ca="1" si="225"/>
        <v>0</v>
      </c>
      <c r="BT284" s="7">
        <f t="shared" ca="1" si="208"/>
        <v>51</v>
      </c>
      <c r="BV284" s="9">
        <f t="shared" ca="1" si="222"/>
        <v>0</v>
      </c>
      <c r="BW284" s="77">
        <f t="shared" ca="1" si="223"/>
        <v>0</v>
      </c>
      <c r="BX284" s="14">
        <f t="shared" ca="1" si="226"/>
        <v>0</v>
      </c>
      <c r="BY284" s="12"/>
      <c r="BZ284" s="12"/>
      <c r="CA284" s="14">
        <f t="shared" ca="1" si="190"/>
        <v>0</v>
      </c>
    </row>
    <row r="285" spans="1:79" s="7" customFormat="1" outlineLevel="1" x14ac:dyDescent="0.25">
      <c r="A285" s="6">
        <v>44207</v>
      </c>
      <c r="B285" s="8">
        <v>11.114000000000001</v>
      </c>
      <c r="C285" s="8">
        <v>11.222</v>
      </c>
      <c r="D285" s="8">
        <v>11.023999999999999</v>
      </c>
      <c r="E285" s="8">
        <v>11.07</v>
      </c>
      <c r="F285" s="8"/>
      <c r="G285" s="8"/>
      <c r="H285" s="8"/>
      <c r="I285" s="17"/>
      <c r="J285" s="14">
        <f ca="1">AVERAGE(E285:OFFSET(E285,$J$3-1,0))</f>
        <v>11.028</v>
      </c>
      <c r="K285" s="14">
        <f ca="1">AVERAGE(E285:OFFSET(E285,$K$3-1,0))</f>
        <v>10.829933333333335</v>
      </c>
      <c r="M285" s="7">
        <f t="shared" ca="1" si="209"/>
        <v>0</v>
      </c>
      <c r="N285" s="7">
        <f t="shared" ca="1" si="192"/>
        <v>0</v>
      </c>
      <c r="O285" s="7">
        <f t="shared" ca="1" si="193"/>
        <v>0</v>
      </c>
      <c r="P285" s="7">
        <f t="shared" ca="1" si="194"/>
        <v>50</v>
      </c>
      <c r="R285" s="9">
        <f t="shared" ca="1" si="195"/>
        <v>0</v>
      </c>
      <c r="S285" s="14">
        <f t="shared" ca="1" si="196"/>
        <v>0</v>
      </c>
      <c r="T285" s="14"/>
      <c r="U285" s="8"/>
      <c r="V285" s="8"/>
      <c r="W285" s="8"/>
      <c r="AA285" s="17"/>
      <c r="AB285" s="14">
        <f ca="1">E285*(2/($AB$3+1))+IF(AB286=0,AVERAGE(E286:OFFSET(E286,$AB$3-1,0))*(1-(2/($AB$3+1))),AB286*(1-(2/($AB$3+1))))</f>
        <v>11.027028018439138</v>
      </c>
      <c r="AC285" s="35">
        <f ca="1">E285*(2/($AC$3+1))+IF(AC286=0,AVERAGE(E286:OFFSET(E286,$AC$3-1,0))*(1-(2/($AC$3+1))),AC286*(1-(2/($AC$3+1))))</f>
        <v>10.623395186905572</v>
      </c>
      <c r="AE285" s="7">
        <f t="shared" ca="1" si="210"/>
        <v>0</v>
      </c>
      <c r="AF285" s="7">
        <f t="shared" ca="1" si="197"/>
        <v>0</v>
      </c>
      <c r="AG285" s="7">
        <f t="shared" ca="1" si="198"/>
        <v>0</v>
      </c>
      <c r="AH285" s="7">
        <f t="shared" ca="1" si="199"/>
        <v>50</v>
      </c>
      <c r="AJ285" s="9">
        <f t="shared" ca="1" si="200"/>
        <v>0</v>
      </c>
      <c r="AK285" s="14">
        <f t="shared" ca="1" si="201"/>
        <v>0</v>
      </c>
      <c r="AL285" s="14">
        <f t="shared" ca="1" si="202"/>
        <v>0</v>
      </c>
      <c r="AM285" s="14"/>
      <c r="AN285" s="14"/>
      <c r="AO285" s="14">
        <f t="shared" ca="1" si="203"/>
        <v>0</v>
      </c>
      <c r="AP285" s="8"/>
      <c r="AQ285" s="8"/>
      <c r="AS285" s="8">
        <f t="shared" si="211"/>
        <v>-9.9999999999999645E-2</v>
      </c>
      <c r="AT285" s="14">
        <f t="shared" si="212"/>
        <v>0</v>
      </c>
      <c r="AU285" s="14">
        <f t="shared" si="213"/>
        <v>9.9999999999999645E-2</v>
      </c>
      <c r="AV285" s="14">
        <f ca="1">IF(AV286=0,AVERAGE(AT285:OFFSET(AT285,$AY$3-1,0)),(AV286*($AY$3-1)+AT285)/$AY$3)</f>
        <v>0.10011006647097972</v>
      </c>
      <c r="AW285" s="14">
        <f ca="1">IF(AW286=0,AVERAGE(AU285:OFFSET(AU285,$AY$3-1,0)),(AW286*($AY$3-1)+AU285)/$AY$3)</f>
        <v>6.811724547562506E-2</v>
      </c>
      <c r="AX285" s="14">
        <f t="shared" ca="1" si="214"/>
        <v>1.4696728526229517</v>
      </c>
      <c r="AY285" s="14">
        <f t="shared" ca="1" si="215"/>
        <v>59.508807049567899</v>
      </c>
      <c r="BA285" s="12">
        <f t="shared" ca="1" si="216"/>
        <v>0</v>
      </c>
      <c r="BB285" s="7">
        <f t="shared" ca="1" si="217"/>
        <v>0</v>
      </c>
      <c r="BC285" s="12">
        <f t="shared" ca="1" si="224"/>
        <v>0</v>
      </c>
      <c r="BD285" s="12">
        <f t="shared" ca="1" si="204"/>
        <v>50</v>
      </c>
      <c r="BE285" s="12"/>
      <c r="BF285" s="13">
        <f t="shared" ca="1" si="205"/>
        <v>0</v>
      </c>
      <c r="BG285" s="14">
        <f t="shared" ca="1" si="206"/>
        <v>0</v>
      </c>
      <c r="BH285" s="14">
        <f t="shared" ca="1" si="207"/>
        <v>0</v>
      </c>
      <c r="BI285" s="12"/>
      <c r="BJ285" s="12"/>
      <c r="BK285" s="14">
        <f t="shared" ca="1" si="218"/>
        <v>0</v>
      </c>
      <c r="BN285" s="17"/>
      <c r="BO285" s="8">
        <f t="shared" ca="1" si="219"/>
        <v>4.4931093071550077</v>
      </c>
      <c r="BQ285" s="7">
        <f t="shared" ca="1" si="220"/>
        <v>0</v>
      </c>
      <c r="BR285" s="7">
        <f t="shared" ca="1" si="221"/>
        <v>0</v>
      </c>
      <c r="BS285" s="7">
        <f t="shared" ca="1" si="225"/>
        <v>0</v>
      </c>
      <c r="BT285" s="7">
        <f t="shared" ca="1" si="208"/>
        <v>50</v>
      </c>
      <c r="BV285" s="9">
        <f t="shared" ca="1" si="222"/>
        <v>0</v>
      </c>
      <c r="BW285" s="77">
        <f t="shared" ca="1" si="223"/>
        <v>0</v>
      </c>
      <c r="BX285" s="14">
        <f t="shared" ca="1" si="226"/>
        <v>0</v>
      </c>
      <c r="BY285" s="12"/>
      <c r="BZ285" s="12"/>
      <c r="CA285" s="14">
        <f t="shared" ca="1" si="190"/>
        <v>0</v>
      </c>
    </row>
    <row r="286" spans="1:79" s="7" customFormat="1" outlineLevel="1" x14ac:dyDescent="0.25">
      <c r="A286" s="6">
        <v>44204</v>
      </c>
      <c r="B286" s="8">
        <v>11.32</v>
      </c>
      <c r="C286" s="8">
        <v>11.327999999999999</v>
      </c>
      <c r="D286" s="8">
        <v>11.138</v>
      </c>
      <c r="E286" s="8">
        <v>11.17</v>
      </c>
      <c r="F286" s="8"/>
      <c r="G286" s="8"/>
      <c r="H286" s="8"/>
      <c r="I286" s="17"/>
      <c r="J286" s="14">
        <f ca="1">AVERAGE(E286:OFFSET(E286,$J$3-1,0))</f>
        <v>10.9124</v>
      </c>
      <c r="K286" s="14">
        <f ca="1">AVERAGE(E286:OFFSET(E286,$K$3-1,0))</f>
        <v>10.828666666666667</v>
      </c>
      <c r="M286" s="7">
        <f t="shared" ca="1" si="209"/>
        <v>0</v>
      </c>
      <c r="N286" s="7">
        <f t="shared" ca="1" si="192"/>
        <v>0</v>
      </c>
      <c r="O286" s="7">
        <f t="shared" ca="1" si="193"/>
        <v>0</v>
      </c>
      <c r="P286" s="7">
        <f t="shared" ca="1" si="194"/>
        <v>49</v>
      </c>
      <c r="R286" s="9">
        <f t="shared" ca="1" si="195"/>
        <v>0</v>
      </c>
      <c r="S286" s="14">
        <f t="shared" ca="1" si="196"/>
        <v>0</v>
      </c>
      <c r="T286" s="14"/>
      <c r="U286" s="8"/>
      <c r="V286" s="8"/>
      <c r="W286" s="8"/>
      <c r="AA286" s="17"/>
      <c r="AB286" s="14">
        <f ca="1">E286*(2/($AB$3+1))+IF(AB287=0,AVERAGE(E287:OFFSET(E287,$AB$3-1,0))*(1-(2/($AB$3+1))),AB287*(1-(2/($AB$3+1))))</f>
        <v>11.005542027658706</v>
      </c>
      <c r="AC286" s="35">
        <f ca="1">E286*(2/($AC$3+1))+IF(AC287=0,AVERAGE(E287:OFFSET(E287,$AC$3-1,0))*(1-(2/($AC$3+1))),AC287*(1-(2/($AC$3+1))))</f>
        <v>10.592594854968024</v>
      </c>
      <c r="AE286" s="7">
        <f t="shared" ca="1" si="210"/>
        <v>0</v>
      </c>
      <c r="AF286" s="7">
        <f t="shared" ca="1" si="197"/>
        <v>0</v>
      </c>
      <c r="AG286" s="7">
        <f t="shared" ca="1" si="198"/>
        <v>0</v>
      </c>
      <c r="AH286" s="7">
        <f t="shared" ca="1" si="199"/>
        <v>49</v>
      </c>
      <c r="AJ286" s="9">
        <f t="shared" ca="1" si="200"/>
        <v>0</v>
      </c>
      <c r="AK286" s="14">
        <f t="shared" ca="1" si="201"/>
        <v>0</v>
      </c>
      <c r="AL286" s="14">
        <f t="shared" ca="1" si="202"/>
        <v>0</v>
      </c>
      <c r="AM286" s="14"/>
      <c r="AN286" s="14"/>
      <c r="AO286" s="14">
        <f t="shared" ca="1" si="203"/>
        <v>0</v>
      </c>
      <c r="AP286" s="8"/>
      <c r="AQ286" s="8"/>
      <c r="AS286" s="8">
        <f t="shared" si="211"/>
        <v>-0.10200000000000031</v>
      </c>
      <c r="AT286" s="14">
        <f t="shared" si="212"/>
        <v>0</v>
      </c>
      <c r="AU286" s="14">
        <f t="shared" si="213"/>
        <v>0.10200000000000031</v>
      </c>
      <c r="AV286" s="14">
        <f ca="1">IF(AV287=0,AVERAGE(AT286:OFFSET(AT286,$AY$3-1,0)),(AV287*($AY$3-1)+AT286)/$AY$3)</f>
        <v>0.10781084081490123</v>
      </c>
      <c r="AW286" s="14">
        <f ca="1">IF(AW287=0,AVERAGE(AU286:OFFSET(AU286,$AY$3-1,0)),(AW287*($AY$3-1)+AU286)/$AY$3)</f>
        <v>6.5664725896827023E-2</v>
      </c>
      <c r="AX286" s="14">
        <f t="shared" ca="1" si="214"/>
        <v>1.6418379783431145</v>
      </c>
      <c r="AY286" s="14">
        <f t="shared" ca="1" si="215"/>
        <v>62.147565134665399</v>
      </c>
      <c r="BA286" s="12">
        <f t="shared" ca="1" si="216"/>
        <v>0</v>
      </c>
      <c r="BB286" s="7">
        <f t="shared" ca="1" si="217"/>
        <v>0</v>
      </c>
      <c r="BC286" s="12">
        <f t="shared" ca="1" si="224"/>
        <v>0</v>
      </c>
      <c r="BD286" s="12">
        <f t="shared" ca="1" si="204"/>
        <v>49</v>
      </c>
      <c r="BE286" s="12"/>
      <c r="BF286" s="13">
        <f t="shared" ca="1" si="205"/>
        <v>0</v>
      </c>
      <c r="BG286" s="14">
        <f t="shared" ca="1" si="206"/>
        <v>0</v>
      </c>
      <c r="BH286" s="14">
        <f t="shared" ca="1" si="207"/>
        <v>0</v>
      </c>
      <c r="BI286" s="12"/>
      <c r="BJ286" s="12"/>
      <c r="BK286" s="14">
        <f t="shared" ca="1" si="218"/>
        <v>0</v>
      </c>
      <c r="BN286" s="17"/>
      <c r="BO286" s="8">
        <f t="shared" ca="1" si="219"/>
        <v>3.7332838038632854</v>
      </c>
      <c r="BQ286" s="7">
        <f t="shared" ca="1" si="220"/>
        <v>0</v>
      </c>
      <c r="BR286" s="7">
        <f t="shared" ca="1" si="221"/>
        <v>0</v>
      </c>
      <c r="BS286" s="7">
        <f t="shared" ca="1" si="225"/>
        <v>0</v>
      </c>
      <c r="BT286" s="7">
        <f t="shared" ca="1" si="208"/>
        <v>49</v>
      </c>
      <c r="BV286" s="9">
        <f t="shared" ca="1" si="222"/>
        <v>0</v>
      </c>
      <c r="BW286" s="77">
        <f t="shared" ca="1" si="223"/>
        <v>0</v>
      </c>
      <c r="BX286" s="14">
        <f t="shared" ca="1" si="226"/>
        <v>0</v>
      </c>
      <c r="BY286" s="12"/>
      <c r="BZ286" s="12"/>
      <c r="CA286" s="14">
        <f t="shared" ca="1" si="190"/>
        <v>0</v>
      </c>
    </row>
    <row r="287" spans="1:79" s="7" customFormat="1" outlineLevel="1" x14ac:dyDescent="0.25">
      <c r="A287" s="6">
        <v>44203</v>
      </c>
      <c r="B287" s="8">
        <v>11.178000000000001</v>
      </c>
      <c r="C287" s="8">
        <v>11.298</v>
      </c>
      <c r="D287" s="8">
        <v>11</v>
      </c>
      <c r="E287" s="8">
        <v>11.272</v>
      </c>
      <c r="F287" s="8"/>
      <c r="G287" s="8"/>
      <c r="H287" s="8"/>
      <c r="I287" s="17"/>
      <c r="J287" s="14">
        <f ca="1">AVERAGE(E287:OFFSET(E287,$J$3-1,0))</f>
        <v>10.813200000000002</v>
      </c>
      <c r="K287" s="14">
        <f ca="1">AVERAGE(E287:OFFSET(E287,$K$3-1,0))</f>
        <v>10.808066666666667</v>
      </c>
      <c r="M287" s="7">
        <f t="shared" ca="1" si="209"/>
        <v>0</v>
      </c>
      <c r="N287" s="7">
        <f t="shared" ca="1" si="192"/>
        <v>0</v>
      </c>
      <c r="O287" s="7">
        <f t="shared" ca="1" si="193"/>
        <v>0</v>
      </c>
      <c r="P287" s="7">
        <f t="shared" ca="1" si="194"/>
        <v>48</v>
      </c>
      <c r="R287" s="9">
        <f t="shared" ca="1" si="195"/>
        <v>0</v>
      </c>
      <c r="S287" s="14">
        <f t="shared" ca="1" si="196"/>
        <v>0</v>
      </c>
      <c r="T287" s="14"/>
      <c r="U287" s="8"/>
      <c r="V287" s="8"/>
      <c r="W287" s="8"/>
      <c r="AA287" s="17"/>
      <c r="AB287" s="14">
        <f ca="1">E287*(2/($AB$3+1))+IF(AB288=0,AVERAGE(E288:OFFSET(E288,$AB$3-1,0))*(1-(2/($AB$3+1))),AB288*(1-(2/($AB$3+1))))</f>
        <v>10.923313041488058</v>
      </c>
      <c r="AC287" s="35">
        <f ca="1">E287*(2/($AC$3+1))+IF(AC288=0,AVERAGE(E288:OFFSET(E288,$AC$3-1,0))*(1-(2/($AC$3+1))),AC288*(1-(2/($AC$3+1))))</f>
        <v>10.552773810483059</v>
      </c>
      <c r="AE287" s="7">
        <f t="shared" ca="1" si="210"/>
        <v>0</v>
      </c>
      <c r="AF287" s="7">
        <f t="shared" ca="1" si="197"/>
        <v>0</v>
      </c>
      <c r="AG287" s="7">
        <f t="shared" ca="1" si="198"/>
        <v>0</v>
      </c>
      <c r="AH287" s="7">
        <f t="shared" ca="1" si="199"/>
        <v>48</v>
      </c>
      <c r="AJ287" s="9">
        <f t="shared" ca="1" si="200"/>
        <v>0</v>
      </c>
      <c r="AK287" s="14">
        <f t="shared" ca="1" si="201"/>
        <v>0</v>
      </c>
      <c r="AL287" s="14">
        <f t="shared" ca="1" si="202"/>
        <v>0</v>
      </c>
      <c r="AM287" s="14"/>
      <c r="AN287" s="14"/>
      <c r="AO287" s="14">
        <f t="shared" ca="1" si="203"/>
        <v>0</v>
      </c>
      <c r="AP287" s="8"/>
      <c r="AQ287" s="8"/>
      <c r="AS287" s="8">
        <f t="shared" si="211"/>
        <v>0.15799999999999947</v>
      </c>
      <c r="AT287" s="14">
        <f t="shared" si="212"/>
        <v>0.15799999999999947</v>
      </c>
      <c r="AU287" s="14">
        <f t="shared" si="213"/>
        <v>0</v>
      </c>
      <c r="AV287" s="14">
        <f ca="1">IF(AV288=0,AVERAGE(AT287:OFFSET(AT287,$AY$3-1,0)),(AV288*($AY$3-1)+AT287)/$AY$3)</f>
        <v>0.11610398241604748</v>
      </c>
      <c r="AW287" s="14">
        <f ca="1">IF(AW288=0,AVERAGE(AU287:OFFSET(AU287,$AY$3-1,0)),(AW288*($AY$3-1)+AU287)/$AY$3)</f>
        <v>6.2869704811967533E-2</v>
      </c>
      <c r="AX287" s="14">
        <f t="shared" ca="1" si="214"/>
        <v>1.846739741554291</v>
      </c>
      <c r="AY287" s="14">
        <f t="shared" ca="1" si="215"/>
        <v>64.872096124459546</v>
      </c>
      <c r="BA287" s="12">
        <f t="shared" ca="1" si="216"/>
        <v>0</v>
      </c>
      <c r="BB287" s="7">
        <f t="shared" ca="1" si="217"/>
        <v>0</v>
      </c>
      <c r="BC287" s="12">
        <f t="shared" ca="1" si="224"/>
        <v>0</v>
      </c>
      <c r="BD287" s="12">
        <f t="shared" ca="1" si="204"/>
        <v>48</v>
      </c>
      <c r="BE287" s="12"/>
      <c r="BF287" s="13">
        <f t="shared" ca="1" si="205"/>
        <v>0</v>
      </c>
      <c r="BG287" s="14">
        <f t="shared" ca="1" si="206"/>
        <v>0</v>
      </c>
      <c r="BH287" s="14">
        <f t="shared" ca="1" si="207"/>
        <v>0</v>
      </c>
      <c r="BI287" s="12"/>
      <c r="BJ287" s="12"/>
      <c r="BK287" s="14">
        <f t="shared" ca="1" si="218"/>
        <v>0</v>
      </c>
      <c r="BN287" s="17"/>
      <c r="BO287" s="8">
        <f t="shared" ca="1" si="219"/>
        <v>4.5834106513267692</v>
      </c>
      <c r="BQ287" s="7">
        <f t="shared" ca="1" si="220"/>
        <v>0</v>
      </c>
      <c r="BR287" s="7">
        <f t="shared" ca="1" si="221"/>
        <v>0</v>
      </c>
      <c r="BS287" s="7">
        <f t="shared" ca="1" si="225"/>
        <v>0</v>
      </c>
      <c r="BT287" s="7">
        <f t="shared" ca="1" si="208"/>
        <v>48</v>
      </c>
      <c r="BV287" s="9">
        <f t="shared" ca="1" si="222"/>
        <v>0</v>
      </c>
      <c r="BW287" s="77">
        <f t="shared" ca="1" si="223"/>
        <v>0</v>
      </c>
      <c r="BX287" s="14">
        <f t="shared" ca="1" si="226"/>
        <v>0</v>
      </c>
      <c r="BY287" s="12"/>
      <c r="BZ287" s="12"/>
      <c r="CA287" s="14">
        <f t="shared" ca="1" si="190"/>
        <v>0</v>
      </c>
    </row>
    <row r="288" spans="1:79" s="7" customFormat="1" outlineLevel="1" x14ac:dyDescent="0.25">
      <c r="A288" s="6">
        <v>44202</v>
      </c>
      <c r="B288" s="8">
        <v>10.77</v>
      </c>
      <c r="C288" s="8">
        <v>11.198</v>
      </c>
      <c r="D288" s="8">
        <v>10.726000000000001</v>
      </c>
      <c r="E288" s="8">
        <v>11.114000000000001</v>
      </c>
      <c r="F288" s="8"/>
      <c r="G288" s="8"/>
      <c r="H288" s="8"/>
      <c r="I288" s="17"/>
      <c r="J288" s="14">
        <f ca="1">AVERAGE(E288:OFFSET(E288,$J$3-1,0))</f>
        <v>10.690800000000001</v>
      </c>
      <c r="K288" s="14">
        <f ca="1">AVERAGE(E288:OFFSET(E288,$K$3-1,0))</f>
        <v>10.779400000000001</v>
      </c>
      <c r="M288" s="7">
        <f t="shared" ca="1" si="209"/>
        <v>0</v>
      </c>
      <c r="N288" s="7">
        <f t="shared" ca="1" si="192"/>
        <v>0</v>
      </c>
      <c r="O288" s="7">
        <f t="shared" ca="1" si="193"/>
        <v>0</v>
      </c>
      <c r="P288" s="7">
        <f t="shared" ca="1" si="194"/>
        <v>47</v>
      </c>
      <c r="R288" s="9">
        <f t="shared" ca="1" si="195"/>
        <v>0</v>
      </c>
      <c r="S288" s="14">
        <f t="shared" ca="1" si="196"/>
        <v>0</v>
      </c>
      <c r="T288" s="14"/>
      <c r="U288" s="8"/>
      <c r="V288" s="8"/>
      <c r="W288" s="8"/>
      <c r="AA288" s="17"/>
      <c r="AB288" s="14">
        <f ca="1">E288*(2/($AB$3+1))+IF(AB289=0,AVERAGE(E289:OFFSET(E289,$AB$3-1,0))*(1-(2/($AB$3+1))),AB289*(1-(2/($AB$3+1))))</f>
        <v>10.748969562232084</v>
      </c>
      <c r="AC288" s="35">
        <f ca="1">E288*(2/($AC$3+1))+IF(AC289=0,AVERAGE(E289:OFFSET(E289,$AC$3-1,0))*(1-(2/($AC$3+1))),AC289*(1-(2/($AC$3+1))))</f>
        <v>10.503172004309475</v>
      </c>
      <c r="AE288" s="7">
        <f t="shared" ca="1" si="210"/>
        <v>0</v>
      </c>
      <c r="AF288" s="7">
        <f t="shared" ca="1" si="197"/>
        <v>0</v>
      </c>
      <c r="AG288" s="7">
        <f t="shared" ca="1" si="198"/>
        <v>0</v>
      </c>
      <c r="AH288" s="7">
        <f t="shared" ca="1" si="199"/>
        <v>47</v>
      </c>
      <c r="AJ288" s="9">
        <f t="shared" ca="1" si="200"/>
        <v>0</v>
      </c>
      <c r="AK288" s="14">
        <f t="shared" ca="1" si="201"/>
        <v>0</v>
      </c>
      <c r="AL288" s="14">
        <f t="shared" ca="1" si="202"/>
        <v>0</v>
      </c>
      <c r="AM288" s="14"/>
      <c r="AN288" s="14"/>
      <c r="AO288" s="14">
        <f t="shared" ca="1" si="203"/>
        <v>0</v>
      </c>
      <c r="AP288" s="8"/>
      <c r="AQ288" s="8"/>
      <c r="AS288" s="8">
        <f t="shared" si="211"/>
        <v>0.60000000000000142</v>
      </c>
      <c r="AT288" s="14">
        <f t="shared" si="212"/>
        <v>0.60000000000000142</v>
      </c>
      <c r="AU288" s="14">
        <f t="shared" si="213"/>
        <v>0</v>
      </c>
      <c r="AV288" s="14">
        <f ca="1">IF(AV289=0,AVERAGE(AT288:OFFSET(AT288,$AY$3-1,0)),(AV289*($AY$3-1)+AT288)/$AY$3)</f>
        <v>0.11288121183266656</v>
      </c>
      <c r="AW288" s="14">
        <f ca="1">IF(AW289=0,AVERAGE(AU288:OFFSET(AU288,$AY$3-1,0)),(AW289*($AY$3-1)+AU288)/$AY$3)</f>
        <v>6.7705835951349644E-2</v>
      </c>
      <c r="AX288" s="14">
        <f t="shared" ca="1" si="214"/>
        <v>1.6672301618693239</v>
      </c>
      <c r="AY288" s="14">
        <f t="shared" ca="1" si="215"/>
        <v>62.507922477183165</v>
      </c>
      <c r="BA288" s="12">
        <f t="shared" ca="1" si="216"/>
        <v>0</v>
      </c>
      <c r="BB288" s="7">
        <f t="shared" ca="1" si="217"/>
        <v>0</v>
      </c>
      <c r="BC288" s="12">
        <f t="shared" ca="1" si="224"/>
        <v>0</v>
      </c>
      <c r="BD288" s="12">
        <f t="shared" ca="1" si="204"/>
        <v>47</v>
      </c>
      <c r="BE288" s="12"/>
      <c r="BF288" s="13">
        <f t="shared" ca="1" si="205"/>
        <v>0</v>
      </c>
      <c r="BG288" s="14">
        <f t="shared" ca="1" si="206"/>
        <v>0</v>
      </c>
      <c r="BH288" s="14">
        <f t="shared" ca="1" si="207"/>
        <v>0</v>
      </c>
      <c r="BI288" s="12"/>
      <c r="BJ288" s="12"/>
      <c r="BK288" s="14">
        <f t="shared" ca="1" si="218"/>
        <v>0</v>
      </c>
      <c r="BN288" s="17"/>
      <c r="BO288" s="8">
        <f t="shared" ca="1" si="219"/>
        <v>2.0756796473181627</v>
      </c>
      <c r="BQ288" s="7">
        <f t="shared" ca="1" si="220"/>
        <v>0</v>
      </c>
      <c r="BR288" s="7">
        <f t="shared" ca="1" si="221"/>
        <v>0</v>
      </c>
      <c r="BS288" s="7">
        <f t="shared" ca="1" si="225"/>
        <v>0</v>
      </c>
      <c r="BT288" s="7">
        <f t="shared" ca="1" si="208"/>
        <v>47</v>
      </c>
      <c r="BV288" s="9">
        <f t="shared" ca="1" si="222"/>
        <v>0</v>
      </c>
      <c r="BW288" s="77">
        <f t="shared" ca="1" si="223"/>
        <v>0</v>
      </c>
      <c r="BX288" s="14">
        <f t="shared" ca="1" si="226"/>
        <v>0</v>
      </c>
      <c r="BY288" s="12"/>
      <c r="BZ288" s="12"/>
      <c r="CA288" s="14">
        <f t="shared" ca="1" si="190"/>
        <v>0</v>
      </c>
    </row>
    <row r="289" spans="1:79" s="7" customFormat="1" outlineLevel="1" x14ac:dyDescent="0.25">
      <c r="A289" s="6">
        <v>44201</v>
      </c>
      <c r="B289" s="8">
        <v>10.488</v>
      </c>
      <c r="C289" s="8">
        <v>10.584</v>
      </c>
      <c r="D289" s="8">
        <v>10.417999999999999</v>
      </c>
      <c r="E289" s="8">
        <v>10.513999999999999</v>
      </c>
      <c r="F289" s="8"/>
      <c r="G289" s="8"/>
      <c r="H289" s="8"/>
      <c r="I289" s="17"/>
      <c r="J289" s="14">
        <f ca="1">AVERAGE(E289:OFFSET(E289,$J$3-1,0))</f>
        <v>10.612</v>
      </c>
      <c r="K289" s="14">
        <f ca="1">AVERAGE(E289:OFFSET(E289,$K$3-1,0))</f>
        <v>10.754666666666669</v>
      </c>
      <c r="M289" s="7">
        <f t="shared" ca="1" si="209"/>
        <v>0</v>
      </c>
      <c r="N289" s="7">
        <f t="shared" ca="1" si="192"/>
        <v>0</v>
      </c>
      <c r="O289" s="7">
        <f t="shared" ca="1" si="193"/>
        <v>0</v>
      </c>
      <c r="P289" s="7">
        <f t="shared" ca="1" si="194"/>
        <v>46</v>
      </c>
      <c r="R289" s="9">
        <f t="shared" ca="1" si="195"/>
        <v>0</v>
      </c>
      <c r="S289" s="14">
        <f t="shared" ca="1" si="196"/>
        <v>0</v>
      </c>
      <c r="T289" s="14"/>
      <c r="U289" s="8"/>
      <c r="V289" s="8"/>
      <c r="W289" s="8"/>
      <c r="AA289" s="17"/>
      <c r="AB289" s="14">
        <f ca="1">E289*(2/($AB$3+1))+IF(AB290=0,AVERAGE(E290:OFFSET(E290,$AB$3-1,0))*(1-(2/($AB$3+1))),AB290*(1-(2/($AB$3+1))))</f>
        <v>10.566454343348124</v>
      </c>
      <c r="AC289" s="35">
        <f ca="1">E289*(2/($AC$3+1))+IF(AC290=0,AVERAGE(E290:OFFSET(E290,$AC$3-1,0))*(1-(2/($AC$3+1))),AC290*(1-(2/($AC$3+1))))</f>
        <v>10.461045935641161</v>
      </c>
      <c r="AE289" s="7">
        <f t="shared" ca="1" si="210"/>
        <v>0</v>
      </c>
      <c r="AF289" s="7">
        <f t="shared" ca="1" si="197"/>
        <v>0</v>
      </c>
      <c r="AG289" s="7">
        <f t="shared" ca="1" si="198"/>
        <v>0</v>
      </c>
      <c r="AH289" s="7">
        <f t="shared" ca="1" si="199"/>
        <v>46</v>
      </c>
      <c r="AJ289" s="9">
        <f t="shared" ca="1" si="200"/>
        <v>0</v>
      </c>
      <c r="AK289" s="14">
        <f t="shared" ca="1" si="201"/>
        <v>0</v>
      </c>
      <c r="AL289" s="14">
        <f t="shared" ca="1" si="202"/>
        <v>0</v>
      </c>
      <c r="AM289" s="14"/>
      <c r="AN289" s="14"/>
      <c r="AO289" s="14">
        <f t="shared" ca="1" si="203"/>
        <v>0</v>
      </c>
      <c r="AP289" s="8"/>
      <c r="AQ289" s="8"/>
      <c r="AS289" s="8">
        <f t="shared" si="211"/>
        <v>2.1999999999998465E-2</v>
      </c>
      <c r="AT289" s="14">
        <f t="shared" si="212"/>
        <v>2.1999999999998465E-2</v>
      </c>
      <c r="AU289" s="14">
        <f t="shared" si="213"/>
        <v>0</v>
      </c>
      <c r="AV289" s="14">
        <f ca="1">IF(AV290=0,AVERAGE(AT289:OFFSET(AT289,$AY$3-1,0)),(AV290*($AY$3-1)+AT289)/$AY$3)</f>
        <v>7.541053581979465E-2</v>
      </c>
      <c r="AW289" s="14">
        <f ca="1">IF(AW290=0,AVERAGE(AU289:OFFSET(AU289,$AY$3-1,0)),(AW290*($AY$3-1)+AU289)/$AY$3)</f>
        <v>7.2913977178376541E-2</v>
      </c>
      <c r="AX289" s="14">
        <f t="shared" ca="1" si="214"/>
        <v>1.0342397814250419</v>
      </c>
      <c r="AY289" s="14">
        <f t="shared" ca="1" si="215"/>
        <v>50.841586663914711</v>
      </c>
      <c r="BA289" s="12">
        <f t="shared" ca="1" si="216"/>
        <v>0</v>
      </c>
      <c r="BB289" s="7">
        <f t="shared" ca="1" si="217"/>
        <v>0</v>
      </c>
      <c r="BC289" s="12">
        <f t="shared" ca="1" si="224"/>
        <v>0</v>
      </c>
      <c r="BD289" s="12">
        <f t="shared" ca="1" si="204"/>
        <v>46</v>
      </c>
      <c r="BE289" s="12"/>
      <c r="BF289" s="13">
        <f t="shared" ca="1" si="205"/>
        <v>0</v>
      </c>
      <c r="BG289" s="14">
        <f t="shared" ca="1" si="206"/>
        <v>0</v>
      </c>
      <c r="BH289" s="14">
        <f t="shared" ca="1" si="207"/>
        <v>0</v>
      </c>
      <c r="BI289" s="12"/>
      <c r="BJ289" s="12"/>
      <c r="BK289" s="14">
        <f t="shared" ca="1" si="218"/>
        <v>0</v>
      </c>
      <c r="BN289" s="17"/>
      <c r="BO289" s="8">
        <f t="shared" ca="1" si="219"/>
        <v>-2.1225097747160859</v>
      </c>
      <c r="BQ289" s="7">
        <f t="shared" ca="1" si="220"/>
        <v>0</v>
      </c>
      <c r="BR289" s="7">
        <f t="shared" ca="1" si="221"/>
        <v>0</v>
      </c>
      <c r="BS289" s="7">
        <f t="shared" ca="1" si="225"/>
        <v>0</v>
      </c>
      <c r="BT289" s="7">
        <f t="shared" ca="1" si="208"/>
        <v>46</v>
      </c>
      <c r="BV289" s="9">
        <f t="shared" ca="1" si="222"/>
        <v>0</v>
      </c>
      <c r="BW289" s="77">
        <f t="shared" ca="1" si="223"/>
        <v>0</v>
      </c>
      <c r="BX289" s="14">
        <f t="shared" ca="1" si="226"/>
        <v>0</v>
      </c>
      <c r="BY289" s="12"/>
      <c r="BZ289" s="12"/>
      <c r="CA289" s="14">
        <f t="shared" ca="1" si="190"/>
        <v>0</v>
      </c>
    </row>
    <row r="290" spans="1:79" s="7" customFormat="1" outlineLevel="1" x14ac:dyDescent="0.25">
      <c r="A290" s="6">
        <v>44200</v>
      </c>
      <c r="B290" s="8">
        <v>10.678000000000001</v>
      </c>
      <c r="C290" s="8">
        <v>10.678000000000001</v>
      </c>
      <c r="D290" s="8">
        <v>10.45</v>
      </c>
      <c r="E290" s="8">
        <v>10.492000000000001</v>
      </c>
      <c r="F290" s="8"/>
      <c r="G290" s="8"/>
      <c r="H290" s="8"/>
      <c r="I290" s="17"/>
      <c r="J290" s="14">
        <f ca="1">AVERAGE(E290:OFFSET(E290,$J$3-1,0))</f>
        <v>10.645999999999999</v>
      </c>
      <c r="K290" s="14">
        <f ca="1">AVERAGE(E290:OFFSET(E290,$K$3-1,0))</f>
        <v>10.753733333333335</v>
      </c>
      <c r="M290" s="7">
        <f t="shared" ca="1" si="209"/>
        <v>0</v>
      </c>
      <c r="N290" s="7">
        <f t="shared" ca="1" si="192"/>
        <v>0</v>
      </c>
      <c r="O290" s="7">
        <f t="shared" ca="1" si="193"/>
        <v>0</v>
      </c>
      <c r="P290" s="7">
        <f t="shared" ca="1" si="194"/>
        <v>45</v>
      </c>
      <c r="R290" s="9">
        <f t="shared" ca="1" si="195"/>
        <v>0</v>
      </c>
      <c r="S290" s="14">
        <f t="shared" ca="1" si="196"/>
        <v>0</v>
      </c>
      <c r="T290" s="14"/>
      <c r="U290" s="8"/>
      <c r="V290" s="8"/>
      <c r="W290" s="8"/>
      <c r="AA290" s="17"/>
      <c r="AB290" s="14">
        <f ca="1">E290*(2/($AB$3+1))+IF(AB291=0,AVERAGE(E291:OFFSET(E291,$AB$3-1,0))*(1-(2/($AB$3+1))),AB291*(1-(2/($AB$3+1))))</f>
        <v>10.592681515022186</v>
      </c>
      <c r="AC290" s="35">
        <f ca="1">E290*(2/($AC$3+1))+IF(AC291=0,AVERAGE(E291:OFFSET(E291,$AC$3-1,0))*(1-(2/($AC$3+1))),AC291*(1-(2/($AC$3+1))))</f>
        <v>10.457393931202621</v>
      </c>
      <c r="AE290" s="7">
        <f t="shared" ca="1" si="210"/>
        <v>0</v>
      </c>
      <c r="AF290" s="7">
        <f t="shared" ca="1" si="197"/>
        <v>0</v>
      </c>
      <c r="AG290" s="7">
        <f t="shared" ca="1" si="198"/>
        <v>0</v>
      </c>
      <c r="AH290" s="7">
        <f t="shared" ca="1" si="199"/>
        <v>45</v>
      </c>
      <c r="AJ290" s="9">
        <f t="shared" ca="1" si="200"/>
        <v>0</v>
      </c>
      <c r="AK290" s="14">
        <f t="shared" ca="1" si="201"/>
        <v>0</v>
      </c>
      <c r="AL290" s="14">
        <f t="shared" ca="1" si="202"/>
        <v>0</v>
      </c>
      <c r="AM290" s="14"/>
      <c r="AN290" s="14"/>
      <c r="AO290" s="14">
        <f t="shared" ca="1" si="203"/>
        <v>0</v>
      </c>
      <c r="AP290" s="8"/>
      <c r="AQ290" s="8"/>
      <c r="AS290" s="8">
        <f t="shared" si="211"/>
        <v>-0.18199999999999861</v>
      </c>
      <c r="AT290" s="14">
        <f t="shared" si="212"/>
        <v>0</v>
      </c>
      <c r="AU290" s="14">
        <f t="shared" si="213"/>
        <v>0.18199999999999861</v>
      </c>
      <c r="AV290" s="14">
        <f ca="1">IF(AV291=0,AVERAGE(AT290:OFFSET(AT290,$AY$3-1,0)),(AV291*($AY$3-1)+AT290)/$AY$3)</f>
        <v>7.9519038575163598E-2</v>
      </c>
      <c r="AW290" s="14">
        <f ca="1">IF(AW291=0,AVERAGE(AU290:OFFSET(AU290,$AY$3-1,0)),(AW291*($AY$3-1)+AU290)/$AY$3)</f>
        <v>7.8522744653636276E-2</v>
      </c>
      <c r="AX290" s="14">
        <f t="shared" ca="1" si="214"/>
        <v>1.0126879660908692</v>
      </c>
      <c r="AY290" s="14">
        <f t="shared" ca="1" si="215"/>
        <v>50.315199531786149</v>
      </c>
      <c r="BA290" s="12">
        <f t="shared" ca="1" si="216"/>
        <v>0</v>
      </c>
      <c r="BB290" s="7">
        <f t="shared" ca="1" si="217"/>
        <v>0</v>
      </c>
      <c r="BC290" s="12">
        <f t="shared" ca="1" si="224"/>
        <v>0</v>
      </c>
      <c r="BD290" s="12">
        <f t="shared" ca="1" si="204"/>
        <v>45</v>
      </c>
      <c r="BE290" s="12"/>
      <c r="BF290" s="13">
        <f t="shared" ca="1" si="205"/>
        <v>0</v>
      </c>
      <c r="BG290" s="14">
        <f t="shared" ca="1" si="206"/>
        <v>0</v>
      </c>
      <c r="BH290" s="14">
        <f t="shared" ca="1" si="207"/>
        <v>0</v>
      </c>
      <c r="BI290" s="12"/>
      <c r="BJ290" s="12"/>
      <c r="BK290" s="14">
        <f t="shared" ca="1" si="218"/>
        <v>0</v>
      </c>
      <c r="BN290" s="17"/>
      <c r="BO290" s="8">
        <f t="shared" ca="1" si="219"/>
        <v>-0.70035964414157936</v>
      </c>
      <c r="BQ290" s="7">
        <f t="shared" ca="1" si="220"/>
        <v>0</v>
      </c>
      <c r="BR290" s="7">
        <f t="shared" ca="1" si="221"/>
        <v>0</v>
      </c>
      <c r="BS290" s="7">
        <f t="shared" ca="1" si="225"/>
        <v>0</v>
      </c>
      <c r="BT290" s="7">
        <f t="shared" ca="1" si="208"/>
        <v>45</v>
      </c>
      <c r="BV290" s="9">
        <f t="shared" ca="1" si="222"/>
        <v>0</v>
      </c>
      <c r="BW290" s="77">
        <f t="shared" ca="1" si="223"/>
        <v>0</v>
      </c>
      <c r="BX290" s="14">
        <f t="shared" ca="1" si="226"/>
        <v>0</v>
      </c>
      <c r="BY290" s="12"/>
      <c r="BZ290" s="12"/>
      <c r="CA290" s="14">
        <f t="shared" ca="1" si="190"/>
        <v>0</v>
      </c>
    </row>
    <row r="291" spans="1:79" s="7" customFormat="1" outlineLevel="1" x14ac:dyDescent="0.25">
      <c r="A291" s="6">
        <v>44195</v>
      </c>
      <c r="B291" s="8">
        <v>10.67</v>
      </c>
      <c r="C291" s="8">
        <v>10.756</v>
      </c>
      <c r="D291" s="8">
        <v>10.654</v>
      </c>
      <c r="E291" s="8">
        <v>10.673999999999999</v>
      </c>
      <c r="F291" s="8"/>
      <c r="G291" s="8"/>
      <c r="H291" s="8"/>
      <c r="I291" s="17"/>
      <c r="J291" s="14">
        <f ca="1">AVERAGE(E291:OFFSET(E291,$J$3-1,0))</f>
        <v>10.6212</v>
      </c>
      <c r="K291" s="14">
        <f ca="1">AVERAGE(E291:OFFSET(E291,$K$3-1,0))</f>
        <v>10.749666666666666</v>
      </c>
      <c r="M291" s="7">
        <f t="shared" ca="1" si="209"/>
        <v>0</v>
      </c>
      <c r="N291" s="7">
        <f t="shared" ca="1" si="192"/>
        <v>0</v>
      </c>
      <c r="O291" s="7">
        <f t="shared" ca="1" si="193"/>
        <v>0</v>
      </c>
      <c r="P291" s="7">
        <f t="shared" ca="1" si="194"/>
        <v>44</v>
      </c>
      <c r="R291" s="9">
        <f t="shared" ca="1" si="195"/>
        <v>0</v>
      </c>
      <c r="S291" s="14">
        <f t="shared" ca="1" si="196"/>
        <v>0</v>
      </c>
      <c r="T291" s="14"/>
      <c r="U291" s="8"/>
      <c r="V291" s="8"/>
      <c r="W291" s="8"/>
      <c r="AA291" s="17"/>
      <c r="AB291" s="14">
        <f ca="1">E291*(2/($AB$3+1))+IF(AB292=0,AVERAGE(E292:OFFSET(E292,$AB$3-1,0))*(1-(2/($AB$3+1))),AB292*(1-(2/($AB$3+1))))</f>
        <v>10.643022272533276</v>
      </c>
      <c r="AC291" s="35">
        <f ca="1">E291*(2/($AC$3+1))+IF(AC292=0,AVERAGE(E292:OFFSET(E292,$AC$3-1,0))*(1-(2/($AC$3+1))),AC292*(1-(2/($AC$3+1))))</f>
        <v>10.455007305768317</v>
      </c>
      <c r="AE291" s="7">
        <f t="shared" ca="1" si="210"/>
        <v>0</v>
      </c>
      <c r="AF291" s="7">
        <f t="shared" ca="1" si="197"/>
        <v>0</v>
      </c>
      <c r="AG291" s="7">
        <f t="shared" ca="1" si="198"/>
        <v>0</v>
      </c>
      <c r="AH291" s="7">
        <f t="shared" ca="1" si="199"/>
        <v>44</v>
      </c>
      <c r="AJ291" s="9">
        <f t="shared" ca="1" si="200"/>
        <v>0</v>
      </c>
      <c r="AK291" s="14">
        <f t="shared" ca="1" si="201"/>
        <v>0</v>
      </c>
      <c r="AL291" s="14">
        <f t="shared" ca="1" si="202"/>
        <v>0</v>
      </c>
      <c r="AM291" s="14"/>
      <c r="AN291" s="14"/>
      <c r="AO291" s="14">
        <f t="shared" ca="1" si="203"/>
        <v>0</v>
      </c>
      <c r="AP291" s="8"/>
      <c r="AQ291" s="8"/>
      <c r="AS291" s="8">
        <f t="shared" si="211"/>
        <v>1.3999999999999346E-2</v>
      </c>
      <c r="AT291" s="14">
        <f t="shared" si="212"/>
        <v>1.3999999999999346E-2</v>
      </c>
      <c r="AU291" s="14">
        <f t="shared" si="213"/>
        <v>0</v>
      </c>
      <c r="AV291" s="14">
        <f ca="1">IF(AV292=0,AVERAGE(AT291:OFFSET(AT291,$AY$3-1,0)),(AV292*($AY$3-1)+AT291)/$AY$3)</f>
        <v>8.5635887696330015E-2</v>
      </c>
      <c r="AW291" s="14">
        <f ca="1">IF(AW292=0,AVERAGE(AU291:OFFSET(AU291,$AY$3-1,0)),(AW292*($AY$3-1)+AU291)/$AY$3)</f>
        <v>7.0562955780839168E-2</v>
      </c>
      <c r="AX291" s="14">
        <f t="shared" ca="1" si="214"/>
        <v>1.2136097014176352</v>
      </c>
      <c r="AY291" s="14">
        <f t="shared" ca="1" si="215"/>
        <v>54.824917899502239</v>
      </c>
      <c r="BA291" s="12">
        <f t="shared" ca="1" si="216"/>
        <v>0</v>
      </c>
      <c r="BB291" s="7">
        <f t="shared" ca="1" si="217"/>
        <v>0</v>
      </c>
      <c r="BC291" s="12">
        <f t="shared" ca="1" si="224"/>
        <v>0</v>
      </c>
      <c r="BD291" s="12">
        <f t="shared" ca="1" si="204"/>
        <v>44</v>
      </c>
      <c r="BE291" s="12"/>
      <c r="BF291" s="13">
        <f t="shared" ca="1" si="205"/>
        <v>0</v>
      </c>
      <c r="BG291" s="14">
        <f t="shared" ca="1" si="206"/>
        <v>0</v>
      </c>
      <c r="BH291" s="14">
        <f t="shared" ca="1" si="207"/>
        <v>0</v>
      </c>
      <c r="BI291" s="12"/>
      <c r="BJ291" s="12"/>
      <c r="BK291" s="14">
        <f t="shared" ca="1" si="218"/>
        <v>0</v>
      </c>
      <c r="BN291" s="17"/>
      <c r="BO291" s="8">
        <f t="shared" ca="1" si="219"/>
        <v>-1.0567296996663034</v>
      </c>
      <c r="BQ291" s="7">
        <f t="shared" ca="1" si="220"/>
        <v>0</v>
      </c>
      <c r="BR291" s="7">
        <f t="shared" ca="1" si="221"/>
        <v>0</v>
      </c>
      <c r="BS291" s="7">
        <f t="shared" ca="1" si="225"/>
        <v>0</v>
      </c>
      <c r="BT291" s="7">
        <f t="shared" ca="1" si="208"/>
        <v>44</v>
      </c>
      <c r="BV291" s="9">
        <f t="shared" ca="1" si="222"/>
        <v>0</v>
      </c>
      <c r="BW291" s="77">
        <f t="shared" ca="1" si="223"/>
        <v>0</v>
      </c>
      <c r="BX291" s="14">
        <f t="shared" ca="1" si="226"/>
        <v>0</v>
      </c>
      <c r="BY291" s="12"/>
      <c r="BZ291" s="12"/>
      <c r="CA291" s="14">
        <f t="shared" ca="1" si="190"/>
        <v>0</v>
      </c>
    </row>
    <row r="292" spans="1:79" s="7" customFormat="1" outlineLevel="1" x14ac:dyDescent="0.25">
      <c r="A292" s="6">
        <v>44194</v>
      </c>
      <c r="B292" s="8">
        <v>10.757999999999999</v>
      </c>
      <c r="C292" s="8">
        <v>10.757999999999999</v>
      </c>
      <c r="D292" s="8">
        <v>10.616</v>
      </c>
      <c r="E292" s="8">
        <v>10.66</v>
      </c>
      <c r="F292" s="8"/>
      <c r="G292" s="8"/>
      <c r="H292" s="8"/>
      <c r="I292" s="17"/>
      <c r="J292" s="14">
        <f ca="1">AVERAGE(E292:OFFSET(E292,$J$3-1,0))</f>
        <v>10.5288</v>
      </c>
      <c r="K292" s="14">
        <f ca="1">AVERAGE(E292:OFFSET(E292,$K$3-1,0))</f>
        <v>10.739533333333332</v>
      </c>
      <c r="M292" s="7">
        <f t="shared" ca="1" si="209"/>
        <v>0</v>
      </c>
      <c r="N292" s="7">
        <f t="shared" ca="1" si="192"/>
        <v>0</v>
      </c>
      <c r="O292" s="7">
        <f t="shared" ca="1" si="193"/>
        <v>0</v>
      </c>
      <c r="P292" s="7">
        <f t="shared" ca="1" si="194"/>
        <v>43</v>
      </c>
      <c r="R292" s="9">
        <f t="shared" ca="1" si="195"/>
        <v>0</v>
      </c>
      <c r="S292" s="14">
        <f t="shared" ca="1" si="196"/>
        <v>0</v>
      </c>
      <c r="T292" s="14"/>
      <c r="U292" s="8"/>
      <c r="V292" s="8"/>
      <c r="W292" s="8"/>
      <c r="AA292" s="17"/>
      <c r="AB292" s="14">
        <f ca="1">E292*(2/($AB$3+1))+IF(AB293=0,AVERAGE(E293:OFFSET(E293,$AB$3-1,0))*(1-(2/($AB$3+1))),AB293*(1-(2/($AB$3+1))))</f>
        <v>10.627533408799914</v>
      </c>
      <c r="AC292" s="35">
        <f ca="1">E292*(2/($AC$3+1))+IF(AC293=0,AVERAGE(E293:OFFSET(E293,$AC$3-1,0))*(1-(2/($AC$3+1))),AC293*(1-(2/($AC$3+1))))</f>
        <v>10.439904361338545</v>
      </c>
      <c r="AE292" s="7">
        <f t="shared" ca="1" si="210"/>
        <v>0</v>
      </c>
      <c r="AF292" s="7">
        <f t="shared" ca="1" si="197"/>
        <v>0</v>
      </c>
      <c r="AG292" s="7">
        <f t="shared" ca="1" si="198"/>
        <v>0</v>
      </c>
      <c r="AH292" s="7">
        <f t="shared" ca="1" si="199"/>
        <v>43</v>
      </c>
      <c r="AJ292" s="9">
        <f t="shared" ca="1" si="200"/>
        <v>0</v>
      </c>
      <c r="AK292" s="14">
        <f t="shared" ca="1" si="201"/>
        <v>0</v>
      </c>
      <c r="AL292" s="14">
        <f t="shared" ca="1" si="202"/>
        <v>0</v>
      </c>
      <c r="AM292" s="14"/>
      <c r="AN292" s="14"/>
      <c r="AO292" s="14">
        <f t="shared" ca="1" si="203"/>
        <v>0</v>
      </c>
      <c r="AP292" s="8"/>
      <c r="AQ292" s="8"/>
      <c r="AS292" s="8">
        <f t="shared" si="211"/>
        <v>-6.0000000000000497E-2</v>
      </c>
      <c r="AT292" s="14">
        <f t="shared" si="212"/>
        <v>0</v>
      </c>
      <c r="AU292" s="14">
        <f t="shared" si="213"/>
        <v>6.0000000000000497E-2</v>
      </c>
      <c r="AV292" s="14">
        <f ca="1">IF(AV293=0,AVERAGE(AT292:OFFSET(AT292,$AY$3-1,0)),(AV293*($AY$3-1)+AT292)/$AY$3)</f>
        <v>9.1146340596047759E-2</v>
      </c>
      <c r="AW292" s="14">
        <f ca="1">IF(AW293=0,AVERAGE(AU292:OFFSET(AU292,$AY$3-1,0)),(AW293*($AY$3-1)+AU292)/$AY$3)</f>
        <v>7.5990875456288326E-2</v>
      </c>
      <c r="AX292" s="14">
        <f t="shared" ca="1" si="214"/>
        <v>1.1994379594755058</v>
      </c>
      <c r="AY292" s="14">
        <f t="shared" ca="1" si="215"/>
        <v>54.533839170509388</v>
      </c>
      <c r="BA292" s="12">
        <f t="shared" ca="1" si="216"/>
        <v>0</v>
      </c>
      <c r="BB292" s="7">
        <f t="shared" ca="1" si="217"/>
        <v>0</v>
      </c>
      <c r="BC292" s="12">
        <f t="shared" ca="1" si="224"/>
        <v>0</v>
      </c>
      <c r="BD292" s="12">
        <f t="shared" ca="1" si="204"/>
        <v>43</v>
      </c>
      <c r="BE292" s="12"/>
      <c r="BF292" s="13">
        <f t="shared" ca="1" si="205"/>
        <v>0</v>
      </c>
      <c r="BG292" s="14">
        <f t="shared" ca="1" si="206"/>
        <v>0</v>
      </c>
      <c r="BH292" s="14">
        <f t="shared" ca="1" si="207"/>
        <v>0</v>
      </c>
      <c r="BI292" s="12"/>
      <c r="BJ292" s="12"/>
      <c r="BK292" s="14">
        <f t="shared" ca="1" si="218"/>
        <v>0</v>
      </c>
      <c r="BN292" s="17"/>
      <c r="BO292" s="8">
        <f t="shared" ca="1" si="219"/>
        <v>-3.1437397783027454</v>
      </c>
      <c r="BQ292" s="7">
        <f t="shared" ca="1" si="220"/>
        <v>0</v>
      </c>
      <c r="BR292" s="7">
        <f t="shared" ca="1" si="221"/>
        <v>0</v>
      </c>
      <c r="BS292" s="7">
        <f t="shared" ca="1" si="225"/>
        <v>0</v>
      </c>
      <c r="BT292" s="7">
        <f t="shared" ca="1" si="208"/>
        <v>43</v>
      </c>
      <c r="BV292" s="9">
        <f t="shared" ca="1" si="222"/>
        <v>0</v>
      </c>
      <c r="BW292" s="77">
        <f t="shared" ca="1" si="223"/>
        <v>0</v>
      </c>
      <c r="BX292" s="14">
        <f t="shared" ca="1" si="226"/>
        <v>0</v>
      </c>
      <c r="BY292" s="12"/>
      <c r="BZ292" s="12"/>
      <c r="CA292" s="14">
        <f t="shared" ca="1" si="190"/>
        <v>0</v>
      </c>
    </row>
    <row r="293" spans="1:79" s="7" customFormat="1" outlineLevel="1" x14ac:dyDescent="0.25">
      <c r="A293" s="6">
        <v>44193</v>
      </c>
      <c r="B293" s="8">
        <v>10.93</v>
      </c>
      <c r="C293" s="8">
        <v>10.93</v>
      </c>
      <c r="D293" s="8">
        <v>10.706</v>
      </c>
      <c r="E293" s="8">
        <v>10.72</v>
      </c>
      <c r="F293" s="8"/>
      <c r="G293" s="8"/>
      <c r="H293" s="8"/>
      <c r="I293" s="17"/>
      <c r="J293" s="14">
        <f ca="1">AVERAGE(E293:OFFSET(E293,$J$3-1,0))</f>
        <v>10.515599999999999</v>
      </c>
      <c r="K293" s="14">
        <f ca="1">AVERAGE(E293:OFFSET(E293,$K$3-1,0))</f>
        <v>10.718733333333335</v>
      </c>
      <c r="M293" s="7">
        <f t="shared" ca="1" si="209"/>
        <v>0</v>
      </c>
      <c r="N293" s="7">
        <f t="shared" ca="1" si="192"/>
        <v>0</v>
      </c>
      <c r="O293" s="7">
        <f t="shared" ca="1" si="193"/>
        <v>0</v>
      </c>
      <c r="P293" s="7">
        <f t="shared" ca="1" si="194"/>
        <v>42</v>
      </c>
      <c r="R293" s="9">
        <f t="shared" ca="1" si="195"/>
        <v>0</v>
      </c>
      <c r="S293" s="14">
        <f t="shared" ca="1" si="196"/>
        <v>0</v>
      </c>
      <c r="T293" s="14"/>
      <c r="U293" s="8"/>
      <c r="V293" s="8"/>
      <c r="W293" s="8"/>
      <c r="AA293" s="17"/>
      <c r="AB293" s="14">
        <f ca="1">E293*(2/($AB$3+1))+IF(AB294=0,AVERAGE(E294:OFFSET(E294,$AB$3-1,0))*(1-(2/($AB$3+1))),AB294*(1-(2/($AB$3+1))))</f>
        <v>10.611300113199871</v>
      </c>
      <c r="AC293" s="35">
        <f ca="1">E293*(2/($AC$3+1))+IF(AC294=0,AVERAGE(E294:OFFSET(E294,$AC$3-1,0))*(1-(2/($AC$3+1))),AC294*(1-(2/($AC$3+1))))</f>
        <v>10.424725351775686</v>
      </c>
      <c r="AE293" s="7">
        <f t="shared" ca="1" si="210"/>
        <v>0</v>
      </c>
      <c r="AF293" s="7">
        <f t="shared" ca="1" si="197"/>
        <v>0</v>
      </c>
      <c r="AG293" s="7">
        <f t="shared" ca="1" si="198"/>
        <v>0</v>
      </c>
      <c r="AH293" s="7">
        <f t="shared" ca="1" si="199"/>
        <v>42</v>
      </c>
      <c r="AJ293" s="9">
        <f t="shared" ca="1" si="200"/>
        <v>0</v>
      </c>
      <c r="AK293" s="14">
        <f t="shared" ca="1" si="201"/>
        <v>0</v>
      </c>
      <c r="AL293" s="14">
        <f t="shared" ca="1" si="202"/>
        <v>0</v>
      </c>
      <c r="AM293" s="14"/>
      <c r="AN293" s="14"/>
      <c r="AO293" s="14">
        <f t="shared" ca="1" si="203"/>
        <v>0</v>
      </c>
      <c r="AP293" s="8"/>
      <c r="AQ293" s="8"/>
      <c r="AS293" s="8">
        <f t="shared" si="211"/>
        <v>3.6000000000001364E-2</v>
      </c>
      <c r="AT293" s="14">
        <f t="shared" si="212"/>
        <v>3.6000000000001364E-2</v>
      </c>
      <c r="AU293" s="14">
        <f t="shared" si="213"/>
        <v>0</v>
      </c>
      <c r="AV293" s="14">
        <f ca="1">IF(AV294=0,AVERAGE(AT293:OFFSET(AT293,$AY$3-1,0)),(AV294*($AY$3-1)+AT293)/$AY$3)</f>
        <v>9.8157597564974511E-2</v>
      </c>
      <c r="AW293" s="14">
        <f ca="1">IF(AW294=0,AVERAGE(AU293:OFFSET(AU293,$AY$3-1,0)),(AW294*($AY$3-1)+AU293)/$AY$3)</f>
        <v>7.7220942799079692E-2</v>
      </c>
      <c r="AX293" s="14">
        <f t="shared" ca="1" si="214"/>
        <v>1.2711266400925674</v>
      </c>
      <c r="AY293" s="14">
        <f t="shared" ca="1" si="215"/>
        <v>55.968989912458525</v>
      </c>
      <c r="BA293" s="12">
        <f t="shared" ca="1" si="216"/>
        <v>0</v>
      </c>
      <c r="BB293" s="7">
        <f t="shared" ca="1" si="217"/>
        <v>0</v>
      </c>
      <c r="BC293" s="12">
        <f t="shared" ca="1" si="224"/>
        <v>0</v>
      </c>
      <c r="BD293" s="12">
        <f t="shared" ca="1" si="204"/>
        <v>42</v>
      </c>
      <c r="BE293" s="12"/>
      <c r="BF293" s="13">
        <f t="shared" ca="1" si="205"/>
        <v>0</v>
      </c>
      <c r="BG293" s="14">
        <f t="shared" ca="1" si="206"/>
        <v>0</v>
      </c>
      <c r="BH293" s="14">
        <f t="shared" ca="1" si="207"/>
        <v>0</v>
      </c>
      <c r="BI293" s="12"/>
      <c r="BJ293" s="12"/>
      <c r="BK293" s="14">
        <f t="shared" ca="1" si="218"/>
        <v>0</v>
      </c>
      <c r="BN293" s="17"/>
      <c r="BO293" s="8">
        <f t="shared" ca="1" si="219"/>
        <v>-2.1004566210045539</v>
      </c>
      <c r="BQ293" s="7">
        <f t="shared" ca="1" si="220"/>
        <v>0</v>
      </c>
      <c r="BR293" s="7">
        <f t="shared" ca="1" si="221"/>
        <v>0</v>
      </c>
      <c r="BS293" s="7">
        <f t="shared" ca="1" si="225"/>
        <v>0</v>
      </c>
      <c r="BT293" s="7">
        <f t="shared" ca="1" si="208"/>
        <v>42</v>
      </c>
      <c r="BV293" s="9">
        <f t="shared" ca="1" si="222"/>
        <v>0</v>
      </c>
      <c r="BW293" s="77">
        <f t="shared" ca="1" si="223"/>
        <v>0</v>
      </c>
      <c r="BX293" s="14">
        <f t="shared" ca="1" si="226"/>
        <v>0</v>
      </c>
      <c r="BY293" s="12"/>
      <c r="BZ293" s="12"/>
      <c r="CA293" s="14">
        <f t="shared" ca="1" si="190"/>
        <v>0</v>
      </c>
    </row>
    <row r="294" spans="1:79" s="7" customFormat="1" outlineLevel="1" x14ac:dyDescent="0.25">
      <c r="A294" s="6">
        <v>44188</v>
      </c>
      <c r="B294" s="8">
        <v>10.426</v>
      </c>
      <c r="C294" s="8">
        <v>10.7</v>
      </c>
      <c r="D294" s="8">
        <v>10.37</v>
      </c>
      <c r="E294" s="8">
        <v>10.683999999999999</v>
      </c>
      <c r="F294" s="8"/>
      <c r="G294" s="8"/>
      <c r="H294" s="8"/>
      <c r="I294" s="17"/>
      <c r="J294" s="14">
        <f ca="1">AVERAGE(E294:OFFSET(E294,$J$3-1,0))</f>
        <v>10.5252</v>
      </c>
      <c r="K294" s="14">
        <f ca="1">AVERAGE(E294:OFFSET(E294,$K$3-1,0))</f>
        <v>10.691566666666665</v>
      </c>
      <c r="M294" s="7">
        <f t="shared" ca="1" si="209"/>
        <v>0</v>
      </c>
      <c r="N294" s="7">
        <f t="shared" ca="1" si="192"/>
        <v>0</v>
      </c>
      <c r="O294" s="7">
        <f t="shared" ca="1" si="193"/>
        <v>0</v>
      </c>
      <c r="P294" s="7">
        <f t="shared" ca="1" si="194"/>
        <v>41</v>
      </c>
      <c r="R294" s="9">
        <f t="shared" ca="1" si="195"/>
        <v>0</v>
      </c>
      <c r="S294" s="14">
        <f t="shared" ca="1" si="196"/>
        <v>0</v>
      </c>
      <c r="T294" s="14"/>
      <c r="U294" s="8"/>
      <c r="V294" s="8"/>
      <c r="W294" s="8"/>
      <c r="AA294" s="17"/>
      <c r="AB294" s="14">
        <f ca="1">E294*(2/($AB$3+1))+IF(AB295=0,AVERAGE(E295:OFFSET(E295,$AB$3-1,0))*(1-(2/($AB$3+1))),AB295*(1-(2/($AB$3+1))))</f>
        <v>10.556950169799805</v>
      </c>
      <c r="AC294" s="35">
        <f ca="1">E294*(2/($AC$3+1))+IF(AC295=0,AVERAGE(E295:OFFSET(E295,$AC$3-1,0))*(1-(2/($AC$3+1))),AC295*(1-(2/($AC$3+1))))</f>
        <v>10.40436158293263</v>
      </c>
      <c r="AE294" s="7">
        <f t="shared" ca="1" si="210"/>
        <v>0</v>
      </c>
      <c r="AF294" s="7">
        <f t="shared" ca="1" si="197"/>
        <v>0</v>
      </c>
      <c r="AG294" s="7">
        <f t="shared" ca="1" si="198"/>
        <v>0</v>
      </c>
      <c r="AH294" s="7">
        <f t="shared" ca="1" si="199"/>
        <v>41</v>
      </c>
      <c r="AJ294" s="9">
        <f t="shared" ca="1" si="200"/>
        <v>0</v>
      </c>
      <c r="AK294" s="14">
        <f t="shared" ca="1" si="201"/>
        <v>0</v>
      </c>
      <c r="AL294" s="14">
        <f t="shared" ca="1" si="202"/>
        <v>0</v>
      </c>
      <c r="AM294" s="14"/>
      <c r="AN294" s="14"/>
      <c r="AO294" s="14">
        <f t="shared" ca="1" si="203"/>
        <v>0</v>
      </c>
      <c r="AP294" s="8"/>
      <c r="AQ294" s="8"/>
      <c r="AS294" s="8">
        <f t="shared" si="211"/>
        <v>0.31599999999999895</v>
      </c>
      <c r="AT294" s="14">
        <f t="shared" si="212"/>
        <v>0.31599999999999895</v>
      </c>
      <c r="AU294" s="14">
        <f t="shared" si="213"/>
        <v>0</v>
      </c>
      <c r="AV294" s="14">
        <f ca="1">IF(AV295=0,AVERAGE(AT294:OFFSET(AT294,$AY$3-1,0)),(AV295*($AY$3-1)+AT294)/$AY$3)</f>
        <v>0.10293895122381859</v>
      </c>
      <c r="AW294" s="14">
        <f ca="1">IF(AW295=0,AVERAGE(AU294:OFFSET(AU294,$AY$3-1,0)),(AW295*($AY$3-1)+AU294)/$AY$3)</f>
        <v>8.3161015322085835E-2</v>
      </c>
      <c r="AX294" s="14">
        <f t="shared" ca="1" si="214"/>
        <v>1.2378270133563429</v>
      </c>
      <c r="AY294" s="14">
        <f t="shared" ca="1" si="215"/>
        <v>55.313793513459395</v>
      </c>
      <c r="BA294" s="12">
        <f t="shared" ca="1" si="216"/>
        <v>0</v>
      </c>
      <c r="BB294" s="7">
        <f t="shared" ca="1" si="217"/>
        <v>0</v>
      </c>
      <c r="BC294" s="12">
        <f t="shared" ca="1" si="224"/>
        <v>0</v>
      </c>
      <c r="BD294" s="12">
        <f t="shared" ca="1" si="204"/>
        <v>41</v>
      </c>
      <c r="BE294" s="12"/>
      <c r="BF294" s="13">
        <f t="shared" ca="1" si="205"/>
        <v>0</v>
      </c>
      <c r="BG294" s="14">
        <f t="shared" ca="1" si="206"/>
        <v>0</v>
      </c>
      <c r="BH294" s="14">
        <f t="shared" ca="1" si="207"/>
        <v>0</v>
      </c>
      <c r="BI294" s="12"/>
      <c r="BJ294" s="12"/>
      <c r="BK294" s="14">
        <f t="shared" ca="1" si="218"/>
        <v>0</v>
      </c>
      <c r="BN294" s="17"/>
      <c r="BO294" s="8">
        <f t="shared" ca="1" si="219"/>
        <v>-3.1895614353026458</v>
      </c>
      <c r="BQ294" s="7">
        <f t="shared" ca="1" si="220"/>
        <v>0</v>
      </c>
      <c r="BR294" s="7">
        <f t="shared" ca="1" si="221"/>
        <v>0</v>
      </c>
      <c r="BS294" s="7">
        <f t="shared" ca="1" si="225"/>
        <v>0</v>
      </c>
      <c r="BT294" s="7">
        <f t="shared" ca="1" si="208"/>
        <v>41</v>
      </c>
      <c r="BV294" s="9">
        <f t="shared" ca="1" si="222"/>
        <v>0</v>
      </c>
      <c r="BW294" s="77">
        <f t="shared" ca="1" si="223"/>
        <v>0</v>
      </c>
      <c r="BX294" s="14">
        <f t="shared" ca="1" si="226"/>
        <v>0</v>
      </c>
      <c r="BY294" s="12"/>
      <c r="BZ294" s="12"/>
      <c r="CA294" s="14">
        <f t="shared" ca="1" si="190"/>
        <v>0</v>
      </c>
    </row>
    <row r="295" spans="1:79" s="7" customFormat="1" outlineLevel="1" x14ac:dyDescent="0.25">
      <c r="A295" s="6">
        <v>44187</v>
      </c>
      <c r="B295" s="8">
        <v>10.272</v>
      </c>
      <c r="C295" s="8">
        <v>10.44</v>
      </c>
      <c r="D295" s="8">
        <v>10.272</v>
      </c>
      <c r="E295" s="8">
        <v>10.368</v>
      </c>
      <c r="F295" s="8"/>
      <c r="G295" s="8"/>
      <c r="H295" s="8"/>
      <c r="I295" s="17"/>
      <c r="J295" s="14">
        <f ca="1">AVERAGE(E295:OFFSET(E295,$J$3-1,0))</f>
        <v>10.544</v>
      </c>
      <c r="K295" s="14">
        <f ca="1">AVERAGE(E295:OFFSET(E295,$K$3-1,0))</f>
        <v>10.672500000000001</v>
      </c>
      <c r="M295" s="7">
        <f t="shared" ca="1" si="209"/>
        <v>0</v>
      </c>
      <c r="N295" s="7">
        <f t="shared" ca="1" si="192"/>
        <v>0</v>
      </c>
      <c r="O295" s="7">
        <f t="shared" ca="1" si="193"/>
        <v>0</v>
      </c>
      <c r="P295" s="7">
        <f t="shared" ca="1" si="194"/>
        <v>40</v>
      </c>
      <c r="R295" s="9">
        <f t="shared" ca="1" si="195"/>
        <v>0</v>
      </c>
      <c r="S295" s="14">
        <f t="shared" ca="1" si="196"/>
        <v>0</v>
      </c>
      <c r="T295" s="14"/>
      <c r="U295" s="8"/>
      <c r="V295" s="8"/>
      <c r="W295" s="8"/>
      <c r="AA295" s="17"/>
      <c r="AB295" s="14">
        <f ca="1">E295*(2/($AB$3+1))+IF(AB296=0,AVERAGE(E296:OFFSET(E296,$AB$3-1,0))*(1-(2/($AB$3+1))),AB296*(1-(2/($AB$3+1))))</f>
        <v>10.493425254699707</v>
      </c>
      <c r="AC295" s="35">
        <f ca="1">E295*(2/($AC$3+1))+IF(AC296=0,AVERAGE(E296:OFFSET(E296,$AC$3-1,0))*(1-(2/($AC$3+1))),AC296*(1-(2/($AC$3+1))))</f>
        <v>10.385076174859018</v>
      </c>
      <c r="AE295" s="7">
        <f t="shared" ca="1" si="210"/>
        <v>0</v>
      </c>
      <c r="AF295" s="7">
        <f t="shared" ca="1" si="197"/>
        <v>0</v>
      </c>
      <c r="AG295" s="7">
        <f t="shared" ca="1" si="198"/>
        <v>0</v>
      </c>
      <c r="AH295" s="7">
        <f t="shared" ca="1" si="199"/>
        <v>40</v>
      </c>
      <c r="AJ295" s="9">
        <f t="shared" ca="1" si="200"/>
        <v>0</v>
      </c>
      <c r="AK295" s="14">
        <f t="shared" ca="1" si="201"/>
        <v>0</v>
      </c>
      <c r="AL295" s="14">
        <f t="shared" ca="1" si="202"/>
        <v>0</v>
      </c>
      <c r="AM295" s="14"/>
      <c r="AN295" s="14"/>
      <c r="AO295" s="14">
        <f t="shared" ca="1" si="203"/>
        <v>0</v>
      </c>
      <c r="AP295" s="8"/>
      <c r="AQ295" s="8"/>
      <c r="AS295" s="8">
        <f t="shared" si="211"/>
        <v>0.15600000000000058</v>
      </c>
      <c r="AT295" s="14">
        <f t="shared" si="212"/>
        <v>0.15600000000000058</v>
      </c>
      <c r="AU295" s="14">
        <f t="shared" si="213"/>
        <v>0</v>
      </c>
      <c r="AV295" s="14">
        <f ca="1">IF(AV296=0,AVERAGE(AT295:OFFSET(AT295,$AY$3-1,0)),(AV296*($AY$3-1)+AT295)/$AY$3)</f>
        <v>8.654963977949702E-2</v>
      </c>
      <c r="AW295" s="14">
        <f ca="1">IF(AW296=0,AVERAGE(AU295:OFFSET(AU295,$AY$3-1,0)),(AW296*($AY$3-1)+AU295)/$AY$3)</f>
        <v>8.9558016500707827E-2</v>
      </c>
      <c r="AX295" s="14">
        <f t="shared" ca="1" si="214"/>
        <v>0.96640862718094001</v>
      </c>
      <c r="AY295" s="14">
        <f t="shared" ca="1" si="215"/>
        <v>49.145869979547008</v>
      </c>
      <c r="BA295" s="12">
        <f t="shared" ca="1" si="216"/>
        <v>0</v>
      </c>
      <c r="BB295" s="7">
        <f t="shared" ca="1" si="217"/>
        <v>0</v>
      </c>
      <c r="BC295" s="12">
        <f t="shared" ca="1" si="224"/>
        <v>0</v>
      </c>
      <c r="BD295" s="12">
        <f t="shared" ca="1" si="204"/>
        <v>40</v>
      </c>
      <c r="BE295" s="12"/>
      <c r="BF295" s="13">
        <f t="shared" ca="1" si="205"/>
        <v>0</v>
      </c>
      <c r="BG295" s="14">
        <f t="shared" ca="1" si="206"/>
        <v>0</v>
      </c>
      <c r="BH295" s="14">
        <f t="shared" ca="1" si="207"/>
        <v>0</v>
      </c>
      <c r="BI295" s="12"/>
      <c r="BJ295" s="12"/>
      <c r="BK295" s="14">
        <f t="shared" ca="1" si="218"/>
        <v>0</v>
      </c>
      <c r="BN295" s="17"/>
      <c r="BO295" s="8">
        <f t="shared" ca="1" si="219"/>
        <v>-8.0361894624800367</v>
      </c>
      <c r="BQ295" s="7">
        <f t="shared" ca="1" si="220"/>
        <v>0</v>
      </c>
      <c r="BR295" s="7">
        <f t="shared" ca="1" si="221"/>
        <v>0</v>
      </c>
      <c r="BS295" s="7">
        <f t="shared" ca="1" si="225"/>
        <v>0</v>
      </c>
      <c r="BT295" s="7">
        <f t="shared" ca="1" si="208"/>
        <v>40</v>
      </c>
      <c r="BV295" s="9">
        <f t="shared" ca="1" si="222"/>
        <v>0</v>
      </c>
      <c r="BW295" s="77">
        <f t="shared" ca="1" si="223"/>
        <v>0</v>
      </c>
      <c r="BX295" s="14">
        <f t="shared" ca="1" si="226"/>
        <v>0</v>
      </c>
      <c r="BY295" s="12"/>
      <c r="BZ295" s="12"/>
      <c r="CA295" s="14">
        <f t="shared" ca="1" si="190"/>
        <v>0</v>
      </c>
    </row>
    <row r="296" spans="1:79" s="7" customFormat="1" outlineLevel="1" x14ac:dyDescent="0.25">
      <c r="A296" s="6">
        <v>44186</v>
      </c>
      <c r="B296" s="8">
        <v>10.263999999999999</v>
      </c>
      <c r="C296" s="8">
        <v>10.294</v>
      </c>
      <c r="D296" s="8">
        <v>9.9960000000000004</v>
      </c>
      <c r="E296" s="8">
        <v>10.212</v>
      </c>
      <c r="F296" s="8"/>
      <c r="G296" s="8"/>
      <c r="H296" s="8"/>
      <c r="I296" s="17"/>
      <c r="J296" s="14">
        <f ca="1">AVERAGE(E296:OFFSET(E296,$J$3-1,0))</f>
        <v>10.648</v>
      </c>
      <c r="K296" s="14">
        <f ca="1">AVERAGE(E296:OFFSET(E296,$K$3-1,0))</f>
        <v>10.662166666666668</v>
      </c>
      <c r="M296" s="7">
        <f t="shared" ca="1" si="209"/>
        <v>0</v>
      </c>
      <c r="N296" s="7">
        <f t="shared" ca="1" si="192"/>
        <v>1</v>
      </c>
      <c r="O296" s="7">
        <f t="shared" ca="1" si="193"/>
        <v>0</v>
      </c>
      <c r="P296" s="7">
        <f t="shared" ca="1" si="194"/>
        <v>39</v>
      </c>
      <c r="R296" s="9">
        <f t="shared" ca="1" si="195"/>
        <v>0</v>
      </c>
      <c r="S296" s="14">
        <f t="shared" ca="1" si="196"/>
        <v>0</v>
      </c>
      <c r="T296" s="14"/>
      <c r="U296" s="8"/>
      <c r="V296" s="8"/>
      <c r="W296" s="8"/>
      <c r="AA296" s="17"/>
      <c r="AB296" s="14">
        <f ca="1">E296*(2/($AB$3+1))+IF(AB297=0,AVERAGE(E297:OFFSET(E297,$AB$3-1,0))*(1-(2/($AB$3+1))),AB297*(1-(2/($AB$3+1))))</f>
        <v>10.556137882049558</v>
      </c>
      <c r="AC296" s="35">
        <f ca="1">E296*(2/($AC$3+1))+IF(AC297=0,AVERAGE(E297:OFFSET(E297,$AC$3-1,0))*(1-(2/($AC$3+1))),AC297*(1-(2/($AC$3+1))))</f>
        <v>10.386253842090674</v>
      </c>
      <c r="AE296" s="7">
        <f t="shared" ca="1" si="210"/>
        <v>0</v>
      </c>
      <c r="AF296" s="7">
        <f t="shared" ca="1" si="197"/>
        <v>0</v>
      </c>
      <c r="AG296" s="7">
        <f t="shared" ca="1" si="198"/>
        <v>0</v>
      </c>
      <c r="AH296" s="7">
        <f t="shared" ca="1" si="199"/>
        <v>39</v>
      </c>
      <c r="AJ296" s="9">
        <f t="shared" ca="1" si="200"/>
        <v>0</v>
      </c>
      <c r="AK296" s="14">
        <f t="shared" ca="1" si="201"/>
        <v>0</v>
      </c>
      <c r="AL296" s="14">
        <f t="shared" ca="1" si="202"/>
        <v>0</v>
      </c>
      <c r="AM296" s="14"/>
      <c r="AN296" s="14"/>
      <c r="AO296" s="14">
        <f t="shared" ca="1" si="203"/>
        <v>0</v>
      </c>
      <c r="AP296" s="8"/>
      <c r="AQ296" s="8"/>
      <c r="AS296" s="8">
        <f t="shared" si="211"/>
        <v>-0.38199999999999967</v>
      </c>
      <c r="AT296" s="14">
        <f t="shared" si="212"/>
        <v>0</v>
      </c>
      <c r="AU296" s="14">
        <f t="shared" si="213"/>
        <v>0.38199999999999967</v>
      </c>
      <c r="AV296" s="14">
        <f ca="1">IF(AV297=0,AVERAGE(AT296:OFFSET(AT296,$AY$3-1,0)),(AV297*($AY$3-1)+AT296)/$AY$3)</f>
        <v>8.1207304377919814E-2</v>
      </c>
      <c r="AW296" s="14">
        <f ca="1">IF(AW297=0,AVERAGE(AU296:OFFSET(AU296,$AY$3-1,0)),(AW297*($AY$3-1)+AU296)/$AY$3)</f>
        <v>9.6447094693069974E-2</v>
      </c>
      <c r="AX296" s="14">
        <f t="shared" ca="1" si="214"/>
        <v>0.84198808306617468</v>
      </c>
      <c r="AY296" s="14">
        <f t="shared" ca="1" si="215"/>
        <v>45.7108322690449</v>
      </c>
      <c r="BA296" s="12">
        <f t="shared" ca="1" si="216"/>
        <v>0</v>
      </c>
      <c r="BB296" s="7">
        <f t="shared" ca="1" si="217"/>
        <v>0</v>
      </c>
      <c r="BC296" s="12">
        <f t="shared" ca="1" si="224"/>
        <v>0</v>
      </c>
      <c r="BD296" s="12">
        <f t="shared" ca="1" si="204"/>
        <v>39</v>
      </c>
      <c r="BE296" s="12"/>
      <c r="BF296" s="13">
        <f t="shared" ca="1" si="205"/>
        <v>0</v>
      </c>
      <c r="BG296" s="14">
        <f t="shared" ca="1" si="206"/>
        <v>0</v>
      </c>
      <c r="BH296" s="14">
        <f t="shared" ca="1" si="207"/>
        <v>0</v>
      </c>
      <c r="BI296" s="12"/>
      <c r="BJ296" s="12"/>
      <c r="BK296" s="14">
        <f t="shared" ca="1" si="218"/>
        <v>0</v>
      </c>
      <c r="BN296" s="17"/>
      <c r="BO296" s="8">
        <f t="shared" ca="1" si="219"/>
        <v>-8.5437936593229509</v>
      </c>
      <c r="BQ296" s="7">
        <f t="shared" ca="1" si="220"/>
        <v>0</v>
      </c>
      <c r="BR296" s="7">
        <f t="shared" ca="1" si="221"/>
        <v>0</v>
      </c>
      <c r="BS296" s="7">
        <f t="shared" ca="1" si="225"/>
        <v>0</v>
      </c>
      <c r="BT296" s="7">
        <f t="shared" ca="1" si="208"/>
        <v>39</v>
      </c>
      <c r="BV296" s="9">
        <f t="shared" ca="1" si="222"/>
        <v>0</v>
      </c>
      <c r="BW296" s="77">
        <f t="shared" ca="1" si="223"/>
        <v>0</v>
      </c>
      <c r="BX296" s="14">
        <f t="shared" ca="1" si="226"/>
        <v>0</v>
      </c>
      <c r="BY296" s="12"/>
      <c r="BZ296" s="12"/>
      <c r="CA296" s="14">
        <f t="shared" ca="1" si="190"/>
        <v>0</v>
      </c>
    </row>
    <row r="297" spans="1:79" s="7" customFormat="1" outlineLevel="1" x14ac:dyDescent="0.25">
      <c r="A297" s="6">
        <v>44183</v>
      </c>
      <c r="B297" s="8">
        <v>10.676</v>
      </c>
      <c r="C297" s="8">
        <v>10.77</v>
      </c>
      <c r="D297" s="8">
        <v>10.593999999999999</v>
      </c>
      <c r="E297" s="8">
        <v>10.593999999999999</v>
      </c>
      <c r="F297" s="8"/>
      <c r="G297" s="8"/>
      <c r="H297" s="8"/>
      <c r="I297" s="17"/>
      <c r="J297" s="14">
        <f ca="1">AVERAGE(E297:OFFSET(E297,$J$3-1,0))</f>
        <v>10.754</v>
      </c>
      <c r="K297" s="14">
        <f ca="1">AVERAGE(E297:OFFSET(E297,$K$3-1,0))</f>
        <v>10.642966666666668</v>
      </c>
      <c r="M297" s="7">
        <f t="shared" ca="1" si="209"/>
        <v>0</v>
      </c>
      <c r="N297" s="7">
        <f t="shared" ca="1" si="192"/>
        <v>0</v>
      </c>
      <c r="O297" s="7">
        <f t="shared" ca="1" si="193"/>
        <v>0</v>
      </c>
      <c r="P297" s="7">
        <f t="shared" ca="1" si="194"/>
        <v>38</v>
      </c>
      <c r="R297" s="9">
        <f t="shared" ca="1" si="195"/>
        <v>0</v>
      </c>
      <c r="S297" s="14">
        <f t="shared" ca="1" si="196"/>
        <v>0</v>
      </c>
      <c r="T297" s="14"/>
      <c r="U297" s="8"/>
      <c r="V297" s="8"/>
      <c r="W297" s="8"/>
      <c r="AA297" s="17"/>
      <c r="AB297" s="14">
        <f ca="1">E297*(2/($AB$3+1))+IF(AB298=0,AVERAGE(E298:OFFSET(E298,$AB$3-1,0))*(1-(2/($AB$3+1))),AB298*(1-(2/($AB$3+1))))</f>
        <v>10.728206823074336</v>
      </c>
      <c r="AC297" s="35">
        <f ca="1">E297*(2/($AC$3+1))+IF(AC298=0,AVERAGE(E298:OFFSET(E298,$AC$3-1,0))*(1-(2/($AC$3+1))),AC298*(1-(2/($AC$3+1))))</f>
        <v>10.398271348441755</v>
      </c>
      <c r="AE297" s="7">
        <f t="shared" ca="1" si="210"/>
        <v>0</v>
      </c>
      <c r="AF297" s="7">
        <f t="shared" ca="1" si="197"/>
        <v>0</v>
      </c>
      <c r="AG297" s="7">
        <f t="shared" ca="1" si="198"/>
        <v>0</v>
      </c>
      <c r="AH297" s="7">
        <f t="shared" ca="1" si="199"/>
        <v>38</v>
      </c>
      <c r="AJ297" s="9">
        <f t="shared" ca="1" si="200"/>
        <v>0</v>
      </c>
      <c r="AK297" s="14">
        <f t="shared" ca="1" si="201"/>
        <v>0</v>
      </c>
      <c r="AL297" s="14">
        <f t="shared" ca="1" si="202"/>
        <v>0</v>
      </c>
      <c r="AM297" s="14"/>
      <c r="AN297" s="14"/>
      <c r="AO297" s="14">
        <f t="shared" ca="1" si="203"/>
        <v>0</v>
      </c>
      <c r="AP297" s="8"/>
      <c r="AQ297" s="8"/>
      <c r="AS297" s="8">
        <f t="shared" si="211"/>
        <v>-0.17400000000000126</v>
      </c>
      <c r="AT297" s="14">
        <f t="shared" si="212"/>
        <v>0</v>
      </c>
      <c r="AU297" s="14">
        <f t="shared" si="213"/>
        <v>0.17400000000000126</v>
      </c>
      <c r="AV297" s="14">
        <f ca="1">IF(AV298=0,AVERAGE(AT297:OFFSET(AT297,$AY$3-1,0)),(AV298*($AY$3-1)+AT297)/$AY$3)</f>
        <v>8.7454020099298271E-2</v>
      </c>
      <c r="AW297" s="14">
        <f ca="1">IF(AW298=0,AVERAGE(AU297:OFFSET(AU297,$AY$3-1,0)),(AW298*($AY$3-1)+AU297)/$AY$3)</f>
        <v>7.4481486592536922E-2</v>
      </c>
      <c r="AX297" s="14">
        <f t="shared" ca="1" si="214"/>
        <v>1.174171248457079</v>
      </c>
      <c r="AY297" s="14">
        <f t="shared" ca="1" si="215"/>
        <v>54.005462968491592</v>
      </c>
      <c r="BA297" s="12">
        <f t="shared" ca="1" si="216"/>
        <v>0</v>
      </c>
      <c r="BB297" s="7">
        <f t="shared" ca="1" si="217"/>
        <v>0</v>
      </c>
      <c r="BC297" s="12">
        <f t="shared" ca="1" si="224"/>
        <v>0</v>
      </c>
      <c r="BD297" s="12">
        <f t="shared" ca="1" si="204"/>
        <v>38</v>
      </c>
      <c r="BE297" s="12"/>
      <c r="BF297" s="13">
        <f t="shared" ca="1" si="205"/>
        <v>0</v>
      </c>
      <c r="BG297" s="14">
        <f t="shared" ca="1" si="206"/>
        <v>0</v>
      </c>
      <c r="BH297" s="14">
        <f t="shared" ca="1" si="207"/>
        <v>0</v>
      </c>
      <c r="BI297" s="12"/>
      <c r="BJ297" s="12"/>
      <c r="BK297" s="14">
        <f t="shared" ca="1" si="218"/>
        <v>0</v>
      </c>
      <c r="BN297" s="17"/>
      <c r="BO297" s="8">
        <f t="shared" ca="1" si="219"/>
        <v>-4.4380299476817653</v>
      </c>
      <c r="BQ297" s="7">
        <f t="shared" ca="1" si="220"/>
        <v>0</v>
      </c>
      <c r="BR297" s="7">
        <f t="shared" ca="1" si="221"/>
        <v>0</v>
      </c>
      <c r="BS297" s="7">
        <f t="shared" ca="1" si="225"/>
        <v>0</v>
      </c>
      <c r="BT297" s="7">
        <f t="shared" ca="1" si="208"/>
        <v>38</v>
      </c>
      <c r="BV297" s="9">
        <f t="shared" ca="1" si="222"/>
        <v>0</v>
      </c>
      <c r="BW297" s="77">
        <f t="shared" ca="1" si="223"/>
        <v>0</v>
      </c>
      <c r="BX297" s="14">
        <f t="shared" ca="1" si="226"/>
        <v>0</v>
      </c>
      <c r="BY297" s="12"/>
      <c r="BZ297" s="12"/>
      <c r="CA297" s="14">
        <f t="shared" ca="1" si="190"/>
        <v>0</v>
      </c>
    </row>
    <row r="298" spans="1:79" s="7" customFormat="1" outlineLevel="1" x14ac:dyDescent="0.25">
      <c r="A298" s="6">
        <v>44182</v>
      </c>
      <c r="B298" s="8">
        <v>10.836</v>
      </c>
      <c r="C298" s="8">
        <v>10.836</v>
      </c>
      <c r="D298" s="8">
        <v>10.712</v>
      </c>
      <c r="E298" s="8">
        <v>10.768000000000001</v>
      </c>
      <c r="F298" s="8"/>
      <c r="G298" s="8"/>
      <c r="H298" s="8"/>
      <c r="I298" s="17"/>
      <c r="J298" s="14">
        <f ca="1">AVERAGE(E298:OFFSET(E298,$J$3-1,0))</f>
        <v>10.7484</v>
      </c>
      <c r="K298" s="14">
        <f ca="1">AVERAGE(E298:OFFSET(E298,$K$3-1,0))</f>
        <v>10.576699999999999</v>
      </c>
      <c r="M298" s="7">
        <f t="shared" ca="1" si="209"/>
        <v>0</v>
      </c>
      <c r="N298" s="7">
        <f t="shared" ca="1" si="192"/>
        <v>0</v>
      </c>
      <c r="O298" s="7">
        <f t="shared" ca="1" si="193"/>
        <v>0</v>
      </c>
      <c r="P298" s="7">
        <f t="shared" ca="1" si="194"/>
        <v>37</v>
      </c>
      <c r="R298" s="9">
        <f t="shared" ca="1" si="195"/>
        <v>0</v>
      </c>
      <c r="S298" s="14">
        <f t="shared" ca="1" si="196"/>
        <v>0</v>
      </c>
      <c r="T298" s="14"/>
      <c r="U298" s="8"/>
      <c r="V298" s="8"/>
      <c r="W298" s="8"/>
      <c r="AA298" s="17"/>
      <c r="AB298" s="14">
        <f ca="1">E298*(2/($AB$3+1))+IF(AB299=0,AVERAGE(E299:OFFSET(E299,$AB$3-1,0))*(1-(2/($AB$3+1))),AB299*(1-(2/($AB$3+1))))</f>
        <v>10.795310234611504</v>
      </c>
      <c r="AC298" s="35">
        <f ca="1">E298*(2/($AC$3+1))+IF(AC299=0,AVERAGE(E299:OFFSET(E299,$AC$3-1,0))*(1-(2/($AC$3+1))),AC299*(1-(2/($AC$3+1))))</f>
        <v>10.384772820748083</v>
      </c>
      <c r="AE298" s="7">
        <f t="shared" ca="1" si="210"/>
        <v>0</v>
      </c>
      <c r="AF298" s="7">
        <f t="shared" ca="1" si="197"/>
        <v>0</v>
      </c>
      <c r="AG298" s="7">
        <f t="shared" ca="1" si="198"/>
        <v>0</v>
      </c>
      <c r="AH298" s="7">
        <f t="shared" ca="1" si="199"/>
        <v>37</v>
      </c>
      <c r="AJ298" s="9">
        <f t="shared" ca="1" si="200"/>
        <v>0</v>
      </c>
      <c r="AK298" s="14">
        <f t="shared" ca="1" si="201"/>
        <v>0</v>
      </c>
      <c r="AL298" s="14">
        <f t="shared" ca="1" si="202"/>
        <v>0</v>
      </c>
      <c r="AM298" s="14"/>
      <c r="AN298" s="14"/>
      <c r="AO298" s="14">
        <f t="shared" ca="1" si="203"/>
        <v>0</v>
      </c>
      <c r="AP298" s="8"/>
      <c r="AQ298" s="8"/>
      <c r="AS298" s="8">
        <f t="shared" si="211"/>
        <v>-9.9999999999997868E-3</v>
      </c>
      <c r="AT298" s="14">
        <f t="shared" si="212"/>
        <v>0</v>
      </c>
      <c r="AU298" s="14">
        <f t="shared" si="213"/>
        <v>9.9999999999997868E-3</v>
      </c>
      <c r="AV298" s="14">
        <f ca="1">IF(AV299=0,AVERAGE(AT298:OFFSET(AT298,$AY$3-1,0)),(AV299*($AY$3-1)+AT298)/$AY$3)</f>
        <v>9.4181252414628908E-2</v>
      </c>
      <c r="AW298" s="14">
        <f ca="1">IF(AW299=0,AVERAGE(AU298:OFFSET(AU298,$AY$3-1,0)),(AW299*($AY$3-1)+AU298)/$AY$3)</f>
        <v>6.6826216330424279E-2</v>
      </c>
      <c r="AX298" s="14">
        <f t="shared" ca="1" si="214"/>
        <v>1.409345876309184</v>
      </c>
      <c r="AY298" s="14">
        <f t="shared" ca="1" si="215"/>
        <v>58.494958742417062</v>
      </c>
      <c r="BA298" s="12">
        <f t="shared" ca="1" si="216"/>
        <v>0</v>
      </c>
      <c r="BB298" s="7">
        <f t="shared" ca="1" si="217"/>
        <v>0</v>
      </c>
      <c r="BC298" s="12">
        <f t="shared" ca="1" si="224"/>
        <v>0</v>
      </c>
      <c r="BD298" s="12">
        <f t="shared" ca="1" si="204"/>
        <v>37</v>
      </c>
      <c r="BE298" s="12"/>
      <c r="BF298" s="13">
        <f t="shared" ca="1" si="205"/>
        <v>0</v>
      </c>
      <c r="BG298" s="14">
        <f t="shared" ca="1" si="206"/>
        <v>0</v>
      </c>
      <c r="BH298" s="14">
        <f t="shared" ca="1" si="207"/>
        <v>0</v>
      </c>
      <c r="BI298" s="12"/>
      <c r="BJ298" s="12"/>
      <c r="BK298" s="14">
        <f t="shared" ca="1" si="218"/>
        <v>0</v>
      </c>
      <c r="BN298" s="17"/>
      <c r="BO298" s="8">
        <f t="shared" ca="1" si="219"/>
        <v>-1.6081871345029253</v>
      </c>
      <c r="BQ298" s="7">
        <f t="shared" ca="1" si="220"/>
        <v>0</v>
      </c>
      <c r="BR298" s="7">
        <f t="shared" ca="1" si="221"/>
        <v>0</v>
      </c>
      <c r="BS298" s="7">
        <f t="shared" ca="1" si="225"/>
        <v>0</v>
      </c>
      <c r="BT298" s="7">
        <f t="shared" ca="1" si="208"/>
        <v>37</v>
      </c>
      <c r="BV298" s="9">
        <f t="shared" ca="1" si="222"/>
        <v>0</v>
      </c>
      <c r="BW298" s="77">
        <f t="shared" ca="1" si="223"/>
        <v>0</v>
      </c>
      <c r="BX298" s="14">
        <f t="shared" ca="1" si="226"/>
        <v>0</v>
      </c>
      <c r="BY298" s="12"/>
      <c r="BZ298" s="12"/>
      <c r="CA298" s="14">
        <f t="shared" ca="1" si="190"/>
        <v>0</v>
      </c>
    </row>
    <row r="299" spans="1:79" s="7" customFormat="1" outlineLevel="1" x14ac:dyDescent="0.25">
      <c r="A299" s="6">
        <v>44181</v>
      </c>
      <c r="B299" s="8">
        <v>10.87</v>
      </c>
      <c r="C299" s="8">
        <v>10.956</v>
      </c>
      <c r="D299" s="8">
        <v>10.718</v>
      </c>
      <c r="E299" s="8">
        <v>10.778</v>
      </c>
      <c r="F299" s="8"/>
      <c r="G299" s="8"/>
      <c r="H299" s="8"/>
      <c r="I299" s="17"/>
      <c r="J299" s="14">
        <f ca="1">AVERAGE(E299:OFFSET(E299,$J$3-1,0))</f>
        <v>10.7524</v>
      </c>
      <c r="K299" s="14">
        <f ca="1">AVERAGE(E299:OFFSET(E299,$K$3-1,0))</f>
        <v>10.507233333333335</v>
      </c>
      <c r="M299" s="7">
        <f t="shared" ca="1" si="209"/>
        <v>0</v>
      </c>
      <c r="N299" s="7">
        <f t="shared" ca="1" si="192"/>
        <v>0</v>
      </c>
      <c r="O299" s="7">
        <f t="shared" ca="1" si="193"/>
        <v>0</v>
      </c>
      <c r="P299" s="7">
        <f t="shared" ca="1" si="194"/>
        <v>36</v>
      </c>
      <c r="R299" s="9">
        <f t="shared" ca="1" si="195"/>
        <v>0</v>
      </c>
      <c r="S299" s="14">
        <f t="shared" ca="1" si="196"/>
        <v>0</v>
      </c>
      <c r="T299" s="14"/>
      <c r="U299" s="8"/>
      <c r="V299" s="8"/>
      <c r="W299" s="8"/>
      <c r="AA299" s="17"/>
      <c r="AB299" s="14">
        <f ca="1">E299*(2/($AB$3+1))+IF(AB300=0,AVERAGE(E300:OFFSET(E300,$AB$3-1,0))*(1-(2/($AB$3+1))),AB300*(1-(2/($AB$3+1))))</f>
        <v>10.808965351917255</v>
      </c>
      <c r="AC299" s="35">
        <f ca="1">E299*(2/($AC$3+1))+IF(AC300=0,AVERAGE(E300:OFFSET(E300,$AC$3-1,0))*(1-(2/($AC$3+1))),AC300*(1-(2/($AC$3+1))))</f>
        <v>10.35834336011002</v>
      </c>
      <c r="AE299" s="7">
        <f t="shared" ca="1" si="210"/>
        <v>0</v>
      </c>
      <c r="AF299" s="7">
        <f t="shared" ca="1" si="197"/>
        <v>0</v>
      </c>
      <c r="AG299" s="7">
        <f t="shared" ca="1" si="198"/>
        <v>0</v>
      </c>
      <c r="AH299" s="7">
        <f t="shared" ca="1" si="199"/>
        <v>36</v>
      </c>
      <c r="AJ299" s="9">
        <f t="shared" ca="1" si="200"/>
        <v>0</v>
      </c>
      <c r="AK299" s="14">
        <f t="shared" ca="1" si="201"/>
        <v>0</v>
      </c>
      <c r="AL299" s="14">
        <f t="shared" ca="1" si="202"/>
        <v>0</v>
      </c>
      <c r="AM299" s="14"/>
      <c r="AN299" s="14"/>
      <c r="AO299" s="14">
        <f t="shared" ca="1" si="203"/>
        <v>0</v>
      </c>
      <c r="AP299" s="8"/>
      <c r="AQ299" s="8"/>
      <c r="AS299" s="8">
        <f t="shared" si="211"/>
        <v>-0.10999999999999943</v>
      </c>
      <c r="AT299" s="14">
        <f t="shared" si="212"/>
        <v>0</v>
      </c>
      <c r="AU299" s="14">
        <f t="shared" si="213"/>
        <v>0.10999999999999943</v>
      </c>
      <c r="AV299" s="14">
        <f ca="1">IF(AV300=0,AVERAGE(AT299:OFFSET(AT299,$AY$3-1,0)),(AV300*($AY$3-1)+AT299)/$AY$3)</f>
        <v>0.10142596413883112</v>
      </c>
      <c r="AW299" s="14">
        <f ca="1">IF(AW300=0,AVERAGE(AU299:OFFSET(AU299,$AY$3-1,0)),(AW300*($AY$3-1)+AU299)/$AY$3)</f>
        <v>7.1197463740456934E-2</v>
      </c>
      <c r="AX299" s="14">
        <f t="shared" ca="1" si="214"/>
        <v>1.4245727138338675</v>
      </c>
      <c r="AY299" s="14">
        <f t="shared" ca="1" si="215"/>
        <v>58.755619318228447</v>
      </c>
      <c r="BA299" s="12">
        <f t="shared" ca="1" si="216"/>
        <v>0</v>
      </c>
      <c r="BB299" s="7">
        <f t="shared" ca="1" si="217"/>
        <v>0</v>
      </c>
      <c r="BC299" s="12">
        <f t="shared" ca="1" si="224"/>
        <v>0</v>
      </c>
      <c r="BD299" s="12">
        <f t="shared" ca="1" si="204"/>
        <v>36</v>
      </c>
      <c r="BE299" s="12"/>
      <c r="BF299" s="13">
        <f t="shared" ca="1" si="205"/>
        <v>0</v>
      </c>
      <c r="BG299" s="14">
        <f t="shared" ca="1" si="206"/>
        <v>0</v>
      </c>
      <c r="BH299" s="14">
        <f t="shared" ca="1" si="207"/>
        <v>0</v>
      </c>
      <c r="BI299" s="12"/>
      <c r="BJ299" s="12"/>
      <c r="BK299" s="14">
        <f t="shared" ca="1" si="218"/>
        <v>0</v>
      </c>
      <c r="BN299" s="17"/>
      <c r="BO299" s="8">
        <f t="shared" ca="1" si="219"/>
        <v>1.430453604366666</v>
      </c>
      <c r="BQ299" s="7">
        <f t="shared" ca="1" si="220"/>
        <v>0</v>
      </c>
      <c r="BR299" s="7">
        <f t="shared" ca="1" si="221"/>
        <v>0</v>
      </c>
      <c r="BS299" s="7">
        <f t="shared" ca="1" si="225"/>
        <v>0</v>
      </c>
      <c r="BT299" s="7">
        <f t="shared" ca="1" si="208"/>
        <v>36</v>
      </c>
      <c r="BV299" s="9">
        <f t="shared" ca="1" si="222"/>
        <v>0</v>
      </c>
      <c r="BW299" s="77">
        <f t="shared" ca="1" si="223"/>
        <v>0</v>
      </c>
      <c r="BX299" s="14">
        <f t="shared" ca="1" si="226"/>
        <v>0</v>
      </c>
      <c r="BY299" s="12"/>
      <c r="BZ299" s="12"/>
      <c r="CA299" s="14">
        <f t="shared" ca="1" si="190"/>
        <v>0</v>
      </c>
    </row>
    <row r="300" spans="1:79" s="7" customFormat="1" outlineLevel="1" x14ac:dyDescent="0.25">
      <c r="A300" s="6">
        <v>44180</v>
      </c>
      <c r="B300" s="8">
        <v>10.686</v>
      </c>
      <c r="C300" s="8">
        <v>10.906000000000001</v>
      </c>
      <c r="D300" s="8">
        <v>10.672000000000001</v>
      </c>
      <c r="E300" s="8">
        <v>10.888</v>
      </c>
      <c r="F300" s="8"/>
      <c r="G300" s="8"/>
      <c r="H300" s="8"/>
      <c r="I300" s="17"/>
      <c r="J300" s="14">
        <f ca="1">AVERAGE(E300:OFFSET(E300,$J$3-1,0))</f>
        <v>10.798000000000002</v>
      </c>
      <c r="K300" s="14">
        <f ca="1">AVERAGE(E300:OFFSET(E300,$K$3-1,0))</f>
        <v>10.436033333333334</v>
      </c>
      <c r="M300" s="7">
        <f t="shared" ca="1" si="209"/>
        <v>0</v>
      </c>
      <c r="N300" s="7">
        <f t="shared" ca="1" si="192"/>
        <v>0</v>
      </c>
      <c r="O300" s="7">
        <f t="shared" ca="1" si="193"/>
        <v>0</v>
      </c>
      <c r="P300" s="7">
        <f t="shared" ca="1" si="194"/>
        <v>35</v>
      </c>
      <c r="R300" s="9">
        <f t="shared" ca="1" si="195"/>
        <v>0</v>
      </c>
      <c r="S300" s="14">
        <f t="shared" ca="1" si="196"/>
        <v>0</v>
      </c>
      <c r="T300" s="14"/>
      <c r="U300" s="8"/>
      <c r="V300" s="8"/>
      <c r="W300" s="8"/>
      <c r="AA300" s="17"/>
      <c r="AB300" s="14">
        <f ca="1">E300*(2/($AB$3+1))+IF(AB301=0,AVERAGE(E301:OFFSET(E301,$AB$3-1,0))*(1-(2/($AB$3+1))),AB301*(1-(2/($AB$3+1))))</f>
        <v>10.824448027875881</v>
      </c>
      <c r="AC300" s="35">
        <f ca="1">E300*(2/($AC$3+1))+IF(AC301=0,AVERAGE(E301:OFFSET(E301,$AC$3-1,0))*(1-(2/($AC$3+1))),AC301*(1-(2/($AC$3+1))))</f>
        <v>10.329401522876227</v>
      </c>
      <c r="AE300" s="7">
        <f t="shared" ca="1" si="210"/>
        <v>0</v>
      </c>
      <c r="AF300" s="7">
        <f t="shared" ca="1" si="197"/>
        <v>0</v>
      </c>
      <c r="AG300" s="7">
        <f t="shared" ca="1" si="198"/>
        <v>0</v>
      </c>
      <c r="AH300" s="7">
        <f t="shared" ca="1" si="199"/>
        <v>35</v>
      </c>
      <c r="AJ300" s="9">
        <f t="shared" ca="1" si="200"/>
        <v>0</v>
      </c>
      <c r="AK300" s="14">
        <f t="shared" ca="1" si="201"/>
        <v>0</v>
      </c>
      <c r="AL300" s="14">
        <f t="shared" ca="1" si="202"/>
        <v>0</v>
      </c>
      <c r="AM300" s="14"/>
      <c r="AN300" s="14"/>
      <c r="AO300" s="14">
        <f t="shared" ca="1" si="203"/>
        <v>0</v>
      </c>
      <c r="AP300" s="8"/>
      <c r="AQ300" s="8"/>
      <c r="AS300" s="8">
        <f t="shared" si="211"/>
        <v>0.14599999999999902</v>
      </c>
      <c r="AT300" s="14">
        <f t="shared" si="212"/>
        <v>0.14599999999999902</v>
      </c>
      <c r="AU300" s="14">
        <f t="shared" si="213"/>
        <v>0</v>
      </c>
      <c r="AV300" s="14">
        <f ca="1">IF(AV301=0,AVERAGE(AT300:OFFSET(AT300,$AY$3-1,0)),(AV301*($AY$3-1)+AT300)/$AY$3)</f>
        <v>0.10922796138027967</v>
      </c>
      <c r="AW300" s="14">
        <f ca="1">IF(AW301=0,AVERAGE(AU300:OFFSET(AU300,$AY$3-1,0)),(AW301*($AY$3-1)+AU300)/$AY$3)</f>
        <v>6.8212653258953662E-2</v>
      </c>
      <c r="AX300" s="14">
        <f t="shared" ca="1" si="214"/>
        <v>1.6012859222118339</v>
      </c>
      <c r="AY300" s="14">
        <f t="shared" ca="1" si="215"/>
        <v>61.557474652778069</v>
      </c>
      <c r="BA300" s="12">
        <f t="shared" ca="1" si="216"/>
        <v>0</v>
      </c>
      <c r="BB300" s="7">
        <f t="shared" ca="1" si="217"/>
        <v>0</v>
      </c>
      <c r="BC300" s="12">
        <f t="shared" ca="1" si="224"/>
        <v>0</v>
      </c>
      <c r="BD300" s="12">
        <f t="shared" ca="1" si="204"/>
        <v>35</v>
      </c>
      <c r="BE300" s="12"/>
      <c r="BF300" s="13">
        <f t="shared" ca="1" si="205"/>
        <v>0</v>
      </c>
      <c r="BG300" s="14">
        <f t="shared" ca="1" si="206"/>
        <v>0</v>
      </c>
      <c r="BH300" s="14">
        <f t="shared" ca="1" si="207"/>
        <v>0</v>
      </c>
      <c r="BI300" s="12"/>
      <c r="BJ300" s="12"/>
      <c r="BK300" s="14">
        <f t="shared" ca="1" si="218"/>
        <v>0</v>
      </c>
      <c r="BN300" s="17"/>
      <c r="BO300" s="8">
        <f t="shared" ca="1" si="219"/>
        <v>-0.293040293040292</v>
      </c>
      <c r="BQ300" s="7">
        <f t="shared" ca="1" si="220"/>
        <v>0</v>
      </c>
      <c r="BR300" s="7">
        <f t="shared" ca="1" si="221"/>
        <v>0</v>
      </c>
      <c r="BS300" s="7">
        <f t="shared" ca="1" si="225"/>
        <v>0</v>
      </c>
      <c r="BT300" s="7">
        <f t="shared" ca="1" si="208"/>
        <v>35</v>
      </c>
      <c r="BV300" s="9">
        <f t="shared" ca="1" si="222"/>
        <v>0</v>
      </c>
      <c r="BW300" s="77">
        <f t="shared" ca="1" si="223"/>
        <v>0</v>
      </c>
      <c r="BX300" s="14">
        <f t="shared" ca="1" si="226"/>
        <v>0</v>
      </c>
      <c r="BY300" s="12"/>
      <c r="BZ300" s="12"/>
      <c r="CA300" s="14">
        <f t="shared" ca="1" si="190"/>
        <v>0</v>
      </c>
    </row>
    <row r="301" spans="1:79" s="7" customFormat="1" outlineLevel="1" x14ac:dyDescent="0.25">
      <c r="A301" s="6">
        <v>44179</v>
      </c>
      <c r="B301" s="8">
        <v>10.762</v>
      </c>
      <c r="C301" s="8">
        <v>10.958</v>
      </c>
      <c r="D301" s="8">
        <v>10.742000000000001</v>
      </c>
      <c r="E301" s="8">
        <v>10.742000000000001</v>
      </c>
      <c r="F301" s="8"/>
      <c r="G301" s="8"/>
      <c r="H301" s="8"/>
      <c r="I301" s="17"/>
      <c r="J301" s="14">
        <f ca="1">AVERAGE(E301:OFFSET(E301,$J$3-1,0))</f>
        <v>10.810400000000001</v>
      </c>
      <c r="K301" s="14">
        <f ca="1">AVERAGE(E301:OFFSET(E301,$K$3-1,0))</f>
        <v>10.364833333333335</v>
      </c>
      <c r="M301" s="7">
        <f t="shared" ca="1" si="209"/>
        <v>0</v>
      </c>
      <c r="N301" s="7">
        <f t="shared" ca="1" si="192"/>
        <v>0</v>
      </c>
      <c r="O301" s="7">
        <f t="shared" ca="1" si="193"/>
        <v>0</v>
      </c>
      <c r="P301" s="7">
        <f t="shared" ca="1" si="194"/>
        <v>34</v>
      </c>
      <c r="R301" s="9">
        <f t="shared" ca="1" si="195"/>
        <v>0</v>
      </c>
      <c r="S301" s="14">
        <f t="shared" ca="1" si="196"/>
        <v>0</v>
      </c>
      <c r="T301" s="14"/>
      <c r="U301" s="8"/>
      <c r="V301" s="8"/>
      <c r="W301" s="8"/>
      <c r="AA301" s="17"/>
      <c r="AB301" s="14">
        <f ca="1">E301*(2/($AB$3+1))+IF(AB302=0,AVERAGE(E302:OFFSET(E302,$AB$3-1,0))*(1-(2/($AB$3+1))),AB302*(1-(2/($AB$3+1))))</f>
        <v>10.79267204181382</v>
      </c>
      <c r="AC301" s="35">
        <f ca="1">E301*(2/($AC$3+1))+IF(AC302=0,AVERAGE(E302:OFFSET(E302,$AC$3-1,0))*(1-(2/($AC$3+1))),AC302*(1-(2/($AC$3+1))))</f>
        <v>10.290877489971139</v>
      </c>
      <c r="AE301" s="7">
        <f t="shared" ca="1" si="210"/>
        <v>0</v>
      </c>
      <c r="AF301" s="7">
        <f t="shared" ca="1" si="197"/>
        <v>0</v>
      </c>
      <c r="AG301" s="7">
        <f t="shared" ca="1" si="198"/>
        <v>0</v>
      </c>
      <c r="AH301" s="7">
        <f t="shared" ca="1" si="199"/>
        <v>34</v>
      </c>
      <c r="AJ301" s="9">
        <f t="shared" ca="1" si="200"/>
        <v>0</v>
      </c>
      <c r="AK301" s="14">
        <f t="shared" ca="1" si="201"/>
        <v>0</v>
      </c>
      <c r="AL301" s="14">
        <f t="shared" ca="1" si="202"/>
        <v>0</v>
      </c>
      <c r="AM301" s="14"/>
      <c r="AN301" s="14"/>
      <c r="AO301" s="14">
        <f t="shared" ca="1" si="203"/>
        <v>0</v>
      </c>
      <c r="AP301" s="8"/>
      <c r="AQ301" s="8"/>
      <c r="AS301" s="8">
        <f t="shared" si="211"/>
        <v>0.17600000000000016</v>
      </c>
      <c r="AT301" s="14">
        <f t="shared" si="212"/>
        <v>0.17600000000000016</v>
      </c>
      <c r="AU301" s="14">
        <f t="shared" si="213"/>
        <v>0</v>
      </c>
      <c r="AV301" s="14">
        <f ca="1">IF(AV302=0,AVERAGE(AT301:OFFSET(AT301,$AY$3-1,0)),(AV302*($AY$3-1)+AT301)/$AY$3)</f>
        <v>0.10639934302491665</v>
      </c>
      <c r="AW301" s="14">
        <f ca="1">IF(AW302=0,AVERAGE(AU301:OFFSET(AU301,$AY$3-1,0)),(AW302*($AY$3-1)+AU301)/$AY$3)</f>
        <v>7.3459780432719321E-2</v>
      </c>
      <c r="AX301" s="14">
        <f t="shared" ca="1" si="214"/>
        <v>1.4484026823680227</v>
      </c>
      <c r="AY301" s="14">
        <f t="shared" ca="1" si="215"/>
        <v>59.15704523600548</v>
      </c>
      <c r="BA301" s="12">
        <f t="shared" ca="1" si="216"/>
        <v>0</v>
      </c>
      <c r="BB301" s="7">
        <f t="shared" ca="1" si="217"/>
        <v>0</v>
      </c>
      <c r="BC301" s="12">
        <f t="shared" ca="1" si="224"/>
        <v>0</v>
      </c>
      <c r="BD301" s="12">
        <f t="shared" ca="1" si="204"/>
        <v>34</v>
      </c>
      <c r="BE301" s="12"/>
      <c r="BF301" s="13">
        <f t="shared" ca="1" si="205"/>
        <v>0</v>
      </c>
      <c r="BG301" s="14">
        <f t="shared" ca="1" si="206"/>
        <v>0</v>
      </c>
      <c r="BH301" s="14">
        <f t="shared" ca="1" si="207"/>
        <v>0</v>
      </c>
      <c r="BI301" s="12"/>
      <c r="BJ301" s="12"/>
      <c r="BK301" s="14">
        <f t="shared" ca="1" si="218"/>
        <v>0</v>
      </c>
      <c r="BN301" s="17"/>
      <c r="BO301" s="8">
        <f t="shared" ca="1" si="219"/>
        <v>-0.95887884934536816</v>
      </c>
      <c r="BQ301" s="7">
        <f t="shared" ca="1" si="220"/>
        <v>0</v>
      </c>
      <c r="BR301" s="7">
        <f t="shared" ca="1" si="221"/>
        <v>0</v>
      </c>
      <c r="BS301" s="7">
        <f t="shared" ca="1" si="225"/>
        <v>0</v>
      </c>
      <c r="BT301" s="7">
        <f t="shared" ca="1" si="208"/>
        <v>34</v>
      </c>
      <c r="BV301" s="9">
        <f t="shared" ca="1" si="222"/>
        <v>0</v>
      </c>
      <c r="BW301" s="77">
        <f t="shared" ca="1" si="223"/>
        <v>0</v>
      </c>
      <c r="BX301" s="14">
        <f t="shared" ca="1" si="226"/>
        <v>0</v>
      </c>
      <c r="BY301" s="12"/>
      <c r="BZ301" s="12"/>
      <c r="CA301" s="14">
        <f t="shared" ca="1" si="190"/>
        <v>0</v>
      </c>
    </row>
    <row r="302" spans="1:79" s="7" customFormat="1" outlineLevel="1" x14ac:dyDescent="0.25">
      <c r="A302" s="6">
        <v>44176</v>
      </c>
      <c r="B302" s="8">
        <v>10.795999999999999</v>
      </c>
      <c r="C302" s="8">
        <v>10.795999999999999</v>
      </c>
      <c r="D302" s="8">
        <v>10.472</v>
      </c>
      <c r="E302" s="8">
        <v>10.566000000000001</v>
      </c>
      <c r="F302" s="8"/>
      <c r="G302" s="8"/>
      <c r="H302" s="8"/>
      <c r="I302" s="17"/>
      <c r="J302" s="14">
        <f ca="1">AVERAGE(E302:OFFSET(E302,$J$3-1,0))</f>
        <v>10.869200000000001</v>
      </c>
      <c r="K302" s="14">
        <f ca="1">AVERAGE(E302:OFFSET(E302,$K$3-1,0))</f>
        <v>10.286566666666667</v>
      </c>
      <c r="M302" s="7">
        <f t="shared" ca="1" si="209"/>
        <v>0</v>
      </c>
      <c r="N302" s="7">
        <f t="shared" ca="1" si="192"/>
        <v>0</v>
      </c>
      <c r="O302" s="7">
        <f t="shared" ca="1" si="193"/>
        <v>0</v>
      </c>
      <c r="P302" s="7">
        <f t="shared" ca="1" si="194"/>
        <v>33</v>
      </c>
      <c r="R302" s="9">
        <f t="shared" ca="1" si="195"/>
        <v>0</v>
      </c>
      <c r="S302" s="14">
        <f t="shared" ca="1" si="196"/>
        <v>0</v>
      </c>
      <c r="T302" s="14"/>
      <c r="U302" s="8"/>
      <c r="V302" s="8"/>
      <c r="W302" s="8"/>
      <c r="AA302" s="17"/>
      <c r="AB302" s="14">
        <f ca="1">E302*(2/($AB$3+1))+IF(AB303=0,AVERAGE(E303:OFFSET(E303,$AB$3-1,0))*(1-(2/($AB$3+1))),AB303*(1-(2/($AB$3+1))))</f>
        <v>10.818008062720727</v>
      </c>
      <c r="AC302" s="35">
        <f ca="1">E302*(2/($AC$3+1))+IF(AC303=0,AVERAGE(E303:OFFSET(E303,$AC$3-1,0))*(1-(2/($AC$3+1))),AC303*(1-(2/($AC$3+1))))</f>
        <v>10.259765592727769</v>
      </c>
      <c r="AE302" s="7">
        <f t="shared" ca="1" si="210"/>
        <v>0</v>
      </c>
      <c r="AF302" s="7">
        <f t="shared" ca="1" si="197"/>
        <v>0</v>
      </c>
      <c r="AG302" s="7">
        <f t="shared" ca="1" si="198"/>
        <v>0</v>
      </c>
      <c r="AH302" s="7">
        <f t="shared" ca="1" si="199"/>
        <v>33</v>
      </c>
      <c r="AJ302" s="9">
        <f t="shared" ca="1" si="200"/>
        <v>0</v>
      </c>
      <c r="AK302" s="14">
        <f t="shared" ca="1" si="201"/>
        <v>0</v>
      </c>
      <c r="AL302" s="14">
        <f t="shared" ca="1" si="202"/>
        <v>0</v>
      </c>
      <c r="AM302" s="14"/>
      <c r="AN302" s="14"/>
      <c r="AO302" s="14">
        <f t="shared" ca="1" si="203"/>
        <v>0</v>
      </c>
      <c r="AP302" s="8"/>
      <c r="AQ302" s="8"/>
      <c r="AS302" s="8">
        <f t="shared" si="211"/>
        <v>-0.22199999999999953</v>
      </c>
      <c r="AT302" s="14">
        <f t="shared" si="212"/>
        <v>0</v>
      </c>
      <c r="AU302" s="14">
        <f t="shared" si="213"/>
        <v>0.22199999999999953</v>
      </c>
      <c r="AV302" s="14">
        <f ca="1">IF(AV303=0,AVERAGE(AT302:OFFSET(AT302,$AY$3-1,0)),(AV303*($AY$3-1)+AT302)/$AY$3)</f>
        <v>0.10104544633452561</v>
      </c>
      <c r="AW302" s="14">
        <f ca="1">IF(AW303=0,AVERAGE(AU302:OFFSET(AU302,$AY$3-1,0)),(AW303*($AY$3-1)+AU302)/$AY$3)</f>
        <v>7.9110532773697742E-2</v>
      </c>
      <c r="AX302" s="14">
        <f t="shared" ca="1" si="214"/>
        <v>1.2772691927581188</v>
      </c>
      <c r="AY302" s="14">
        <f t="shared" ca="1" si="215"/>
        <v>56.087756195882662</v>
      </c>
      <c r="BA302" s="12">
        <f t="shared" ca="1" si="216"/>
        <v>0</v>
      </c>
      <c r="BB302" s="7">
        <f t="shared" ca="1" si="217"/>
        <v>0</v>
      </c>
      <c r="BC302" s="12">
        <f t="shared" ca="1" si="224"/>
        <v>0</v>
      </c>
      <c r="BD302" s="12">
        <f t="shared" ca="1" si="204"/>
        <v>33</v>
      </c>
      <c r="BE302" s="12"/>
      <c r="BF302" s="13">
        <f t="shared" ca="1" si="205"/>
        <v>0</v>
      </c>
      <c r="BG302" s="14">
        <f t="shared" ca="1" si="206"/>
        <v>0</v>
      </c>
      <c r="BH302" s="14">
        <f t="shared" ca="1" si="207"/>
        <v>0</v>
      </c>
      <c r="BI302" s="12"/>
      <c r="BJ302" s="12"/>
      <c r="BK302" s="14">
        <f t="shared" ca="1" si="218"/>
        <v>0</v>
      </c>
      <c r="BN302" s="17"/>
      <c r="BO302" s="8">
        <f t="shared" ca="1" si="219"/>
        <v>-3.6827711941659014</v>
      </c>
      <c r="BQ302" s="7">
        <f t="shared" ca="1" si="220"/>
        <v>0</v>
      </c>
      <c r="BR302" s="7">
        <f t="shared" ca="1" si="221"/>
        <v>0</v>
      </c>
      <c r="BS302" s="7">
        <f t="shared" ca="1" si="225"/>
        <v>0</v>
      </c>
      <c r="BT302" s="7">
        <f t="shared" ca="1" si="208"/>
        <v>33</v>
      </c>
      <c r="BV302" s="9">
        <f t="shared" ca="1" si="222"/>
        <v>0</v>
      </c>
      <c r="BW302" s="77">
        <f t="shared" ca="1" si="223"/>
        <v>0</v>
      </c>
      <c r="BX302" s="14">
        <f t="shared" ca="1" si="226"/>
        <v>0</v>
      </c>
      <c r="BY302" s="12"/>
      <c r="BZ302" s="12"/>
      <c r="CA302" s="14">
        <f t="shared" ca="1" si="190"/>
        <v>0</v>
      </c>
    </row>
    <row r="303" spans="1:79" s="7" customFormat="1" outlineLevel="1" x14ac:dyDescent="0.25">
      <c r="A303" s="6">
        <v>44175</v>
      </c>
      <c r="B303" s="8">
        <v>11.006</v>
      </c>
      <c r="C303" s="8">
        <v>11.023999999999999</v>
      </c>
      <c r="D303" s="8">
        <v>10.648</v>
      </c>
      <c r="E303" s="8">
        <v>10.788</v>
      </c>
      <c r="F303" s="8"/>
      <c r="G303" s="8"/>
      <c r="H303" s="8"/>
      <c r="I303" s="17"/>
      <c r="J303" s="14">
        <f ca="1">AVERAGE(E303:OFFSET(E303,$J$3-1,0))</f>
        <v>11.0108</v>
      </c>
      <c r="K303" s="14">
        <f ca="1">AVERAGE(E303:OFFSET(E303,$K$3-1,0))</f>
        <v>10.206133333333336</v>
      </c>
      <c r="M303" s="7">
        <f t="shared" ca="1" si="209"/>
        <v>0</v>
      </c>
      <c r="N303" s="7">
        <f t="shared" ca="1" si="192"/>
        <v>0</v>
      </c>
      <c r="O303" s="7">
        <f t="shared" ca="1" si="193"/>
        <v>0</v>
      </c>
      <c r="P303" s="7">
        <f t="shared" ca="1" si="194"/>
        <v>32</v>
      </c>
      <c r="R303" s="9">
        <f t="shared" ca="1" si="195"/>
        <v>0</v>
      </c>
      <c r="S303" s="14">
        <f t="shared" ca="1" si="196"/>
        <v>0</v>
      </c>
      <c r="T303" s="14"/>
      <c r="U303" s="8"/>
      <c r="V303" s="8"/>
      <c r="W303" s="8"/>
      <c r="AA303" s="17"/>
      <c r="AB303" s="14">
        <f ca="1">E303*(2/($AB$3+1))+IF(AB304=0,AVERAGE(E304:OFFSET(E304,$AB$3-1,0))*(1-(2/($AB$3+1))),AB304*(1-(2/($AB$3+1))))</f>
        <v>10.944012094081089</v>
      </c>
      <c r="AC303" s="35">
        <f ca="1">E303*(2/($AC$3+1))+IF(AC304=0,AVERAGE(E304:OFFSET(E304,$AC$3-1,0))*(1-(2/($AC$3+1))),AC304*(1-(2/($AC$3+1))))</f>
        <v>10.23864597843313</v>
      </c>
      <c r="AE303" s="7">
        <f t="shared" ca="1" si="210"/>
        <v>0</v>
      </c>
      <c r="AF303" s="7">
        <f t="shared" ca="1" si="197"/>
        <v>0</v>
      </c>
      <c r="AG303" s="7">
        <f t="shared" ca="1" si="198"/>
        <v>0</v>
      </c>
      <c r="AH303" s="7">
        <f t="shared" ca="1" si="199"/>
        <v>32</v>
      </c>
      <c r="AJ303" s="9">
        <f t="shared" ca="1" si="200"/>
        <v>0</v>
      </c>
      <c r="AK303" s="14">
        <f t="shared" ca="1" si="201"/>
        <v>0</v>
      </c>
      <c r="AL303" s="14">
        <f t="shared" ca="1" si="202"/>
        <v>0</v>
      </c>
      <c r="AM303" s="14"/>
      <c r="AN303" s="14"/>
      <c r="AO303" s="14">
        <f t="shared" ca="1" si="203"/>
        <v>0</v>
      </c>
      <c r="AP303" s="8"/>
      <c r="AQ303" s="8"/>
      <c r="AS303" s="8">
        <f t="shared" si="211"/>
        <v>-0.21799999999999997</v>
      </c>
      <c r="AT303" s="14">
        <f t="shared" si="212"/>
        <v>0</v>
      </c>
      <c r="AU303" s="14">
        <f t="shared" si="213"/>
        <v>0.21799999999999997</v>
      </c>
      <c r="AV303" s="14">
        <f ca="1">IF(AV304=0,AVERAGE(AT303:OFFSET(AT303,$AY$3-1,0)),(AV304*($AY$3-1)+AT303)/$AY$3)</f>
        <v>0.10881817297564297</v>
      </c>
      <c r="AW303" s="14">
        <f ca="1">IF(AW304=0,AVERAGE(AU303:OFFSET(AU303,$AY$3-1,0)),(AW304*($AY$3-1)+AU303)/$AY$3)</f>
        <v>6.8119035294751454E-2</v>
      </c>
      <c r="AX303" s="14">
        <f t="shared" ca="1" si="214"/>
        <v>1.5974708465084115</v>
      </c>
      <c r="AY303" s="14">
        <f t="shared" ca="1" si="215"/>
        <v>61.501011595790331</v>
      </c>
      <c r="BA303" s="12">
        <f t="shared" ca="1" si="216"/>
        <v>0</v>
      </c>
      <c r="BB303" s="7">
        <f t="shared" ca="1" si="217"/>
        <v>0</v>
      </c>
      <c r="BC303" s="12">
        <f t="shared" ca="1" si="224"/>
        <v>0</v>
      </c>
      <c r="BD303" s="12">
        <f t="shared" ca="1" si="204"/>
        <v>32</v>
      </c>
      <c r="BE303" s="12"/>
      <c r="BF303" s="13">
        <f t="shared" ca="1" si="205"/>
        <v>0</v>
      </c>
      <c r="BG303" s="14">
        <f t="shared" ca="1" si="206"/>
        <v>0</v>
      </c>
      <c r="BH303" s="14">
        <f t="shared" ca="1" si="207"/>
        <v>0</v>
      </c>
      <c r="BI303" s="12"/>
      <c r="BJ303" s="12"/>
      <c r="BK303" s="14">
        <f t="shared" ca="1" si="218"/>
        <v>0</v>
      </c>
      <c r="BN303" s="17"/>
      <c r="BO303" s="8">
        <f t="shared" ca="1" si="219"/>
        <v>-2.2117476432197192</v>
      </c>
      <c r="BQ303" s="7">
        <f t="shared" ca="1" si="220"/>
        <v>0</v>
      </c>
      <c r="BR303" s="7">
        <f t="shared" ca="1" si="221"/>
        <v>0</v>
      </c>
      <c r="BS303" s="7">
        <f t="shared" ca="1" si="225"/>
        <v>0</v>
      </c>
      <c r="BT303" s="7">
        <f t="shared" ca="1" si="208"/>
        <v>32</v>
      </c>
      <c r="BV303" s="9">
        <f t="shared" ca="1" si="222"/>
        <v>0</v>
      </c>
      <c r="BW303" s="77">
        <f t="shared" ca="1" si="223"/>
        <v>0</v>
      </c>
      <c r="BX303" s="14">
        <f t="shared" ca="1" si="226"/>
        <v>0</v>
      </c>
      <c r="BY303" s="12"/>
      <c r="BZ303" s="12"/>
      <c r="CA303" s="14">
        <f t="shared" ca="1" si="190"/>
        <v>0</v>
      </c>
    </row>
    <row r="304" spans="1:79" s="7" customFormat="1" outlineLevel="1" x14ac:dyDescent="0.25">
      <c r="A304" s="6">
        <v>44174</v>
      </c>
      <c r="B304" s="8">
        <v>11.032</v>
      </c>
      <c r="C304" s="8">
        <v>11.116</v>
      </c>
      <c r="D304" s="8">
        <v>11.002000000000001</v>
      </c>
      <c r="E304" s="8">
        <v>11.006</v>
      </c>
      <c r="F304" s="8"/>
      <c r="G304" s="8"/>
      <c r="H304" s="8"/>
      <c r="I304" s="17"/>
      <c r="J304" s="14">
        <f ca="1">AVERAGE(E304:OFFSET(E304,$J$3-1,0))</f>
        <v>11.086400000000001</v>
      </c>
      <c r="K304" s="14">
        <f ca="1">AVERAGE(E304:OFFSET(E304,$K$3-1,0))</f>
        <v>10.114599999999999</v>
      </c>
      <c r="M304" s="7">
        <f t="shared" ca="1" si="209"/>
        <v>0</v>
      </c>
      <c r="N304" s="7">
        <f t="shared" ca="1" si="192"/>
        <v>0</v>
      </c>
      <c r="O304" s="7">
        <f t="shared" ca="1" si="193"/>
        <v>0</v>
      </c>
      <c r="P304" s="7">
        <f t="shared" ca="1" si="194"/>
        <v>31</v>
      </c>
      <c r="R304" s="9">
        <f t="shared" ca="1" si="195"/>
        <v>0</v>
      </c>
      <c r="S304" s="14">
        <f t="shared" ca="1" si="196"/>
        <v>0</v>
      </c>
      <c r="T304" s="14"/>
      <c r="U304" s="8"/>
      <c r="V304" s="8"/>
      <c r="W304" s="8"/>
      <c r="AA304" s="17"/>
      <c r="AB304" s="14">
        <f ca="1">E304*(2/($AB$3+1))+IF(AB305=0,AVERAGE(E305:OFFSET(E305,$AB$3-1,0))*(1-(2/($AB$3+1))),AB305*(1-(2/($AB$3+1))))</f>
        <v>11.022018141121631</v>
      </c>
      <c r="AC304" s="35">
        <f ca="1">E304*(2/($AC$3+1))+IF(AC305=0,AVERAGE(E305:OFFSET(E305,$AC$3-1,0))*(1-(2/($AC$3+1))),AC305*(1-(2/($AC$3+1))))</f>
        <v>10.200759494187139</v>
      </c>
      <c r="AE304" s="7">
        <f t="shared" ca="1" si="210"/>
        <v>0</v>
      </c>
      <c r="AF304" s="7">
        <f t="shared" ca="1" si="197"/>
        <v>0</v>
      </c>
      <c r="AG304" s="7">
        <f t="shared" ca="1" si="198"/>
        <v>0</v>
      </c>
      <c r="AH304" s="7">
        <f t="shared" ca="1" si="199"/>
        <v>31</v>
      </c>
      <c r="AJ304" s="9">
        <f t="shared" ca="1" si="200"/>
        <v>0</v>
      </c>
      <c r="AK304" s="14">
        <f t="shared" ca="1" si="201"/>
        <v>0</v>
      </c>
      <c r="AL304" s="14">
        <f t="shared" ca="1" si="202"/>
        <v>0</v>
      </c>
      <c r="AM304" s="14"/>
      <c r="AN304" s="14"/>
      <c r="AO304" s="14">
        <f t="shared" ca="1" si="203"/>
        <v>0</v>
      </c>
      <c r="AP304" s="8"/>
      <c r="AQ304" s="8"/>
      <c r="AS304" s="8">
        <f t="shared" si="211"/>
        <v>5.6000000000000938E-2</v>
      </c>
      <c r="AT304" s="14">
        <f t="shared" si="212"/>
        <v>5.6000000000000938E-2</v>
      </c>
      <c r="AU304" s="14">
        <f t="shared" si="213"/>
        <v>0</v>
      </c>
      <c r="AV304" s="14">
        <f ca="1">IF(AV305=0,AVERAGE(AT304:OFFSET(AT304,$AY$3-1,0)),(AV305*($AY$3-1)+AT304)/$AY$3)</f>
        <v>0.11718880166607704</v>
      </c>
      <c r="AW304" s="14">
        <f ca="1">IF(AW305=0,AVERAGE(AU304:OFFSET(AU304,$AY$3-1,0)),(AW305*($AY$3-1)+AU304)/$AY$3)</f>
        <v>5.658973031742464E-2</v>
      </c>
      <c r="AX304" s="14">
        <f t="shared" ca="1" si="214"/>
        <v>2.070849269094206</v>
      </c>
      <c r="AY304" s="14">
        <f t="shared" ca="1" si="215"/>
        <v>67.435718513954754</v>
      </c>
      <c r="BA304" s="12">
        <f t="shared" ca="1" si="216"/>
        <v>0</v>
      </c>
      <c r="BB304" s="7">
        <f t="shared" ca="1" si="217"/>
        <v>0</v>
      </c>
      <c r="BC304" s="12">
        <f t="shared" ca="1" si="224"/>
        <v>0</v>
      </c>
      <c r="BD304" s="12">
        <f t="shared" ca="1" si="204"/>
        <v>31</v>
      </c>
      <c r="BE304" s="12"/>
      <c r="BF304" s="13">
        <f t="shared" ca="1" si="205"/>
        <v>0</v>
      </c>
      <c r="BG304" s="14">
        <f t="shared" ca="1" si="206"/>
        <v>0</v>
      </c>
      <c r="BH304" s="14">
        <f t="shared" ca="1" si="207"/>
        <v>0</v>
      </c>
      <c r="BI304" s="12"/>
      <c r="BJ304" s="12"/>
      <c r="BK304" s="14">
        <f t="shared" ca="1" si="218"/>
        <v>0</v>
      </c>
      <c r="BN304" s="17"/>
      <c r="BO304" s="8">
        <f t="shared" ca="1" si="219"/>
        <v>4.302501895375288</v>
      </c>
      <c r="BQ304" s="7">
        <f t="shared" ca="1" si="220"/>
        <v>0</v>
      </c>
      <c r="BR304" s="7">
        <f t="shared" ca="1" si="221"/>
        <v>0</v>
      </c>
      <c r="BS304" s="7">
        <f t="shared" ca="1" si="225"/>
        <v>0</v>
      </c>
      <c r="BT304" s="7">
        <f t="shared" ca="1" si="208"/>
        <v>31</v>
      </c>
      <c r="BV304" s="9">
        <f t="shared" ca="1" si="222"/>
        <v>0</v>
      </c>
      <c r="BW304" s="77">
        <f t="shared" ca="1" si="223"/>
        <v>0</v>
      </c>
      <c r="BX304" s="14">
        <f t="shared" ca="1" si="226"/>
        <v>0</v>
      </c>
      <c r="BY304" s="12"/>
      <c r="BZ304" s="12"/>
      <c r="CA304" s="14">
        <f t="shared" ca="1" si="190"/>
        <v>0</v>
      </c>
    </row>
    <row r="305" spans="1:79" s="7" customFormat="1" outlineLevel="1" x14ac:dyDescent="0.25">
      <c r="A305" s="6">
        <v>44173</v>
      </c>
      <c r="B305" s="8">
        <v>10.946</v>
      </c>
      <c r="C305" s="8">
        <v>11.052</v>
      </c>
      <c r="D305" s="8">
        <v>10.898</v>
      </c>
      <c r="E305" s="8">
        <v>10.95</v>
      </c>
      <c r="F305" s="8"/>
      <c r="G305" s="8"/>
      <c r="H305" s="8"/>
      <c r="I305" s="17"/>
      <c r="J305" s="14">
        <f ca="1">AVERAGE(E305:OFFSET(E305,$J$3-1,0))</f>
        <v>11.102399999999999</v>
      </c>
      <c r="K305" s="14">
        <f ca="1">AVERAGE(E305:OFFSET(E305,$K$3-1,0))</f>
        <v>10.016066666666667</v>
      </c>
      <c r="M305" s="7">
        <f t="shared" ca="1" si="209"/>
        <v>0</v>
      </c>
      <c r="N305" s="7">
        <f t="shared" ca="1" si="192"/>
        <v>0</v>
      </c>
      <c r="O305" s="7">
        <f t="shared" ca="1" si="193"/>
        <v>0</v>
      </c>
      <c r="P305" s="7">
        <f t="shared" ca="1" si="194"/>
        <v>30</v>
      </c>
      <c r="R305" s="9">
        <f t="shared" ca="1" si="195"/>
        <v>0</v>
      </c>
      <c r="S305" s="14">
        <f t="shared" ca="1" si="196"/>
        <v>0</v>
      </c>
      <c r="T305" s="14"/>
      <c r="U305" s="8"/>
      <c r="V305" s="8"/>
      <c r="W305" s="8"/>
      <c r="AA305" s="17"/>
      <c r="AB305" s="14">
        <f ca="1">E305*(2/($AB$3+1))+IF(AB306=0,AVERAGE(E306:OFFSET(E306,$AB$3-1,0))*(1-(2/($AB$3+1))),AB306*(1-(2/($AB$3+1))))</f>
        <v>11.030027211682446</v>
      </c>
      <c r="AC305" s="35">
        <f ca="1">E305*(2/($AC$3+1))+IF(AC306=0,AVERAGE(E306:OFFSET(E306,$AC$3-1,0))*(1-(2/($AC$3+1))),AC306*(1-(2/($AC$3+1))))</f>
        <v>10.145225666200044</v>
      </c>
      <c r="AE305" s="7">
        <f t="shared" ca="1" si="210"/>
        <v>0</v>
      </c>
      <c r="AF305" s="7">
        <f t="shared" ca="1" si="197"/>
        <v>0</v>
      </c>
      <c r="AG305" s="7">
        <f t="shared" ca="1" si="198"/>
        <v>0</v>
      </c>
      <c r="AH305" s="7">
        <f t="shared" ca="1" si="199"/>
        <v>30</v>
      </c>
      <c r="AJ305" s="9">
        <f t="shared" ca="1" si="200"/>
        <v>0</v>
      </c>
      <c r="AK305" s="14">
        <f t="shared" ca="1" si="201"/>
        <v>0</v>
      </c>
      <c r="AL305" s="14">
        <f t="shared" ca="1" si="202"/>
        <v>0</v>
      </c>
      <c r="AM305" s="14"/>
      <c r="AN305" s="14"/>
      <c r="AO305" s="14">
        <f t="shared" ca="1" si="203"/>
        <v>0</v>
      </c>
      <c r="AP305" s="8"/>
      <c r="AQ305" s="8"/>
      <c r="AS305" s="8">
        <f t="shared" si="211"/>
        <v>-8.6000000000000298E-2</v>
      </c>
      <c r="AT305" s="14">
        <f t="shared" si="212"/>
        <v>0</v>
      </c>
      <c r="AU305" s="14">
        <f t="shared" si="213"/>
        <v>8.6000000000000298E-2</v>
      </c>
      <c r="AV305" s="14">
        <f ca="1">IF(AV306=0,AVERAGE(AT305:OFFSET(AT305,$AY$3-1,0)),(AV306*($AY$3-1)+AT305)/$AY$3)</f>
        <v>0.1218956325634675</v>
      </c>
      <c r="AW305" s="14">
        <f ca="1">IF(AW306=0,AVERAGE(AU305:OFFSET(AU305,$AY$3-1,0)),(AW306*($AY$3-1)+AU305)/$AY$3)</f>
        <v>6.0942786495688073E-2</v>
      </c>
      <c r="AX305" s="14">
        <f t="shared" ca="1" si="214"/>
        <v>2.0001650658374812</v>
      </c>
      <c r="AY305" s="14">
        <f t="shared" ca="1" si="215"/>
        <v>66.668500630619306</v>
      </c>
      <c r="BA305" s="12">
        <f t="shared" ca="1" si="216"/>
        <v>0</v>
      </c>
      <c r="BB305" s="7">
        <f t="shared" ca="1" si="217"/>
        <v>0</v>
      </c>
      <c r="BC305" s="12">
        <f t="shared" ca="1" si="224"/>
        <v>0</v>
      </c>
      <c r="BD305" s="12">
        <f t="shared" ca="1" si="204"/>
        <v>30</v>
      </c>
      <c r="BE305" s="12"/>
      <c r="BF305" s="13">
        <f t="shared" ca="1" si="205"/>
        <v>0</v>
      </c>
      <c r="BG305" s="14">
        <f t="shared" ca="1" si="206"/>
        <v>0</v>
      </c>
      <c r="BH305" s="14">
        <f t="shared" ca="1" si="207"/>
        <v>0</v>
      </c>
      <c r="BI305" s="12"/>
      <c r="BJ305" s="12"/>
      <c r="BK305" s="14">
        <f t="shared" ca="1" si="218"/>
        <v>0</v>
      </c>
      <c r="BN305" s="17"/>
      <c r="BO305" s="8">
        <f t="shared" ca="1" si="219"/>
        <v>5.1671148674605982</v>
      </c>
      <c r="BQ305" s="7">
        <f t="shared" ca="1" si="220"/>
        <v>0</v>
      </c>
      <c r="BR305" s="7">
        <f t="shared" ca="1" si="221"/>
        <v>0</v>
      </c>
      <c r="BS305" s="7">
        <f t="shared" ca="1" si="225"/>
        <v>0</v>
      </c>
      <c r="BT305" s="7">
        <f t="shared" ca="1" si="208"/>
        <v>30</v>
      </c>
      <c r="BV305" s="9">
        <f t="shared" ca="1" si="222"/>
        <v>0</v>
      </c>
      <c r="BW305" s="77">
        <f t="shared" ca="1" si="223"/>
        <v>0</v>
      </c>
      <c r="BX305" s="14">
        <f t="shared" ca="1" si="226"/>
        <v>0</v>
      </c>
      <c r="BY305" s="12"/>
      <c r="BZ305" s="12"/>
      <c r="CA305" s="14">
        <f t="shared" ca="1" si="190"/>
        <v>0</v>
      </c>
    </row>
    <row r="306" spans="1:79" s="7" customFormat="1" outlineLevel="1" x14ac:dyDescent="0.25">
      <c r="A306" s="6">
        <v>44172</v>
      </c>
      <c r="B306" s="8">
        <v>11.118</v>
      </c>
      <c r="C306" s="8">
        <v>11.134</v>
      </c>
      <c r="D306" s="8">
        <v>10.97</v>
      </c>
      <c r="E306" s="8">
        <v>11.036</v>
      </c>
      <c r="F306" s="8"/>
      <c r="G306" s="8"/>
      <c r="H306" s="8"/>
      <c r="I306" s="17"/>
      <c r="J306" s="14">
        <f ca="1">AVERAGE(E306:OFFSET(E306,$J$3-1,0))</f>
        <v>11.1012</v>
      </c>
      <c r="K306" s="14">
        <f ca="1">AVERAGE(E306:OFFSET(E306,$K$3-1,0))</f>
        <v>9.9292999999999996</v>
      </c>
      <c r="M306" s="7">
        <f t="shared" ca="1" si="209"/>
        <v>0</v>
      </c>
      <c r="N306" s="7">
        <f t="shared" ca="1" si="192"/>
        <v>0</v>
      </c>
      <c r="O306" s="7">
        <f t="shared" ca="1" si="193"/>
        <v>0</v>
      </c>
      <c r="P306" s="7">
        <f t="shared" ca="1" si="194"/>
        <v>29</v>
      </c>
      <c r="R306" s="9">
        <f t="shared" ca="1" si="195"/>
        <v>0</v>
      </c>
      <c r="S306" s="14">
        <f t="shared" ca="1" si="196"/>
        <v>0</v>
      </c>
      <c r="T306" s="14"/>
      <c r="U306" s="8"/>
      <c r="V306" s="8"/>
      <c r="W306" s="8"/>
      <c r="AA306" s="17"/>
      <c r="AB306" s="14">
        <f ca="1">E306*(2/($AB$3+1))+IF(AB307=0,AVERAGE(E307:OFFSET(E307,$AB$3-1,0))*(1-(2/($AB$3+1))),AB307*(1-(2/($AB$3+1))))</f>
        <v>11.070040817523669</v>
      </c>
      <c r="AC306" s="35">
        <f ca="1">E306*(2/($AC$3+1))+IF(AC307=0,AVERAGE(E307:OFFSET(E307,$AC$3-1,0))*(1-(2/($AC$3+1))),AC307*(1-(2/($AC$3+1))))</f>
        <v>10.089723988006943</v>
      </c>
      <c r="AE306" s="7">
        <f t="shared" ca="1" si="210"/>
        <v>0</v>
      </c>
      <c r="AF306" s="7">
        <f t="shared" ca="1" si="197"/>
        <v>0</v>
      </c>
      <c r="AG306" s="7">
        <f t="shared" ca="1" si="198"/>
        <v>0</v>
      </c>
      <c r="AH306" s="7">
        <f t="shared" ca="1" si="199"/>
        <v>29</v>
      </c>
      <c r="AJ306" s="9">
        <f t="shared" ca="1" si="200"/>
        <v>0</v>
      </c>
      <c r="AK306" s="14">
        <f t="shared" ca="1" si="201"/>
        <v>0</v>
      </c>
      <c r="AL306" s="14">
        <f t="shared" ca="1" si="202"/>
        <v>0</v>
      </c>
      <c r="AM306" s="14"/>
      <c r="AN306" s="14"/>
      <c r="AO306" s="14">
        <f t="shared" ca="1" si="203"/>
        <v>0</v>
      </c>
      <c r="AP306" s="8"/>
      <c r="AQ306" s="8"/>
      <c r="AS306" s="8">
        <f t="shared" si="211"/>
        <v>-0.23799999999999955</v>
      </c>
      <c r="AT306" s="14">
        <f t="shared" si="212"/>
        <v>0</v>
      </c>
      <c r="AU306" s="14">
        <f t="shared" si="213"/>
        <v>0.23799999999999955</v>
      </c>
      <c r="AV306" s="14">
        <f ca="1">IF(AV307=0,AVERAGE(AT306:OFFSET(AT306,$AY$3-1,0)),(AV307*($AY$3-1)+AT306)/$AY$3)</f>
        <v>0.13127221968373423</v>
      </c>
      <c r="AW306" s="14">
        <f ca="1">IF(AW307=0,AVERAGE(AU306:OFFSET(AU306,$AY$3-1,0)),(AW307*($AY$3-1)+AU306)/$AY$3)</f>
        <v>5.9015308533817902E-2</v>
      </c>
      <c r="AX306" s="14">
        <f t="shared" ca="1" si="214"/>
        <v>2.2243757246225444</v>
      </c>
      <c r="AY306" s="14">
        <f t="shared" ca="1" si="215"/>
        <v>68.986244612759478</v>
      </c>
      <c r="BA306" s="12">
        <f t="shared" ca="1" si="216"/>
        <v>0</v>
      </c>
      <c r="BB306" s="7">
        <f t="shared" ca="1" si="217"/>
        <v>0</v>
      </c>
      <c r="BC306" s="12">
        <f t="shared" ca="1" si="224"/>
        <v>0</v>
      </c>
      <c r="BD306" s="12">
        <f t="shared" ca="1" si="204"/>
        <v>29</v>
      </c>
      <c r="BE306" s="12"/>
      <c r="BF306" s="13">
        <f t="shared" ca="1" si="205"/>
        <v>0</v>
      </c>
      <c r="BG306" s="14">
        <f t="shared" ca="1" si="206"/>
        <v>0</v>
      </c>
      <c r="BH306" s="14">
        <f t="shared" ca="1" si="207"/>
        <v>0</v>
      </c>
      <c r="BI306" s="12"/>
      <c r="BJ306" s="12"/>
      <c r="BK306" s="14">
        <f t="shared" ca="1" si="218"/>
        <v>0</v>
      </c>
      <c r="BN306" s="17"/>
      <c r="BO306" s="8">
        <f t="shared" ca="1" si="219"/>
        <v>6.4018511376783716</v>
      </c>
      <c r="BQ306" s="7">
        <f t="shared" ca="1" si="220"/>
        <v>0</v>
      </c>
      <c r="BR306" s="7">
        <f t="shared" ca="1" si="221"/>
        <v>0</v>
      </c>
      <c r="BS306" s="7">
        <f t="shared" ca="1" si="225"/>
        <v>0</v>
      </c>
      <c r="BT306" s="7">
        <f t="shared" ca="1" si="208"/>
        <v>29</v>
      </c>
      <c r="BV306" s="9">
        <f t="shared" ca="1" si="222"/>
        <v>0</v>
      </c>
      <c r="BW306" s="77">
        <f t="shared" ca="1" si="223"/>
        <v>0</v>
      </c>
      <c r="BX306" s="14">
        <f t="shared" ca="1" si="226"/>
        <v>0</v>
      </c>
      <c r="BY306" s="12"/>
      <c r="BZ306" s="12"/>
      <c r="CA306" s="14">
        <f t="shared" ca="1" si="190"/>
        <v>0</v>
      </c>
    </row>
    <row r="307" spans="1:79" s="7" customFormat="1" outlineLevel="1" x14ac:dyDescent="0.25">
      <c r="A307" s="6">
        <v>44169</v>
      </c>
      <c r="B307" s="8">
        <v>11.116</v>
      </c>
      <c r="C307" s="8">
        <v>11.318</v>
      </c>
      <c r="D307" s="8">
        <v>11.116</v>
      </c>
      <c r="E307" s="8">
        <v>11.273999999999999</v>
      </c>
      <c r="F307" s="8"/>
      <c r="G307" s="8"/>
      <c r="H307" s="8"/>
      <c r="I307" s="17"/>
      <c r="J307" s="14">
        <f ca="1">AVERAGE(E307:OFFSET(E307,$J$3-1,0))</f>
        <v>11.0192</v>
      </c>
      <c r="K307" s="14">
        <f ca="1">AVERAGE(E307:OFFSET(E307,$K$3-1,0))</f>
        <v>9.8442999999999987</v>
      </c>
      <c r="M307" s="7">
        <f t="shared" ca="1" si="209"/>
        <v>0</v>
      </c>
      <c r="N307" s="7">
        <f t="shared" ca="1" si="192"/>
        <v>0</v>
      </c>
      <c r="O307" s="7">
        <f t="shared" ca="1" si="193"/>
        <v>0</v>
      </c>
      <c r="P307" s="7">
        <f t="shared" ca="1" si="194"/>
        <v>28</v>
      </c>
      <c r="R307" s="9">
        <f t="shared" ca="1" si="195"/>
        <v>0</v>
      </c>
      <c r="S307" s="14">
        <f t="shared" ca="1" si="196"/>
        <v>0</v>
      </c>
      <c r="T307" s="14"/>
      <c r="U307" s="8"/>
      <c r="V307" s="8"/>
      <c r="W307" s="8"/>
      <c r="AA307" s="17"/>
      <c r="AB307" s="14">
        <f ca="1">E307*(2/($AB$3+1))+IF(AB308=0,AVERAGE(E308:OFFSET(E308,$AB$3-1,0))*(1-(2/($AB$3+1))),AB308*(1-(2/($AB$3+1))))</f>
        <v>11.087061226285501</v>
      </c>
      <c r="AC307" s="35">
        <f ca="1">E307*(2/($AC$3+1))+IF(AC308=0,AVERAGE(E308:OFFSET(E308,$AC$3-1,0))*(1-(2/($AC$3+1))),AC308*(1-(2/($AC$3+1))))</f>
        <v>10.024463573386733</v>
      </c>
      <c r="AE307" s="7">
        <f t="shared" ca="1" si="210"/>
        <v>0</v>
      </c>
      <c r="AF307" s="7">
        <f t="shared" ca="1" si="197"/>
        <v>0</v>
      </c>
      <c r="AG307" s="7">
        <f t="shared" ca="1" si="198"/>
        <v>0</v>
      </c>
      <c r="AH307" s="7">
        <f t="shared" ca="1" si="199"/>
        <v>28</v>
      </c>
      <c r="AJ307" s="9">
        <f t="shared" ca="1" si="200"/>
        <v>0</v>
      </c>
      <c r="AK307" s="14">
        <f t="shared" ca="1" si="201"/>
        <v>0</v>
      </c>
      <c r="AL307" s="14">
        <f t="shared" ca="1" si="202"/>
        <v>0</v>
      </c>
      <c r="AM307" s="14"/>
      <c r="AN307" s="14"/>
      <c r="AO307" s="14">
        <f t="shared" ca="1" si="203"/>
        <v>0</v>
      </c>
      <c r="AP307" s="8"/>
      <c r="AQ307" s="8"/>
      <c r="AS307" s="8">
        <f t="shared" si="211"/>
        <v>0.10799999999999876</v>
      </c>
      <c r="AT307" s="14">
        <f t="shared" si="212"/>
        <v>0.10799999999999876</v>
      </c>
      <c r="AU307" s="14">
        <f t="shared" si="213"/>
        <v>0</v>
      </c>
      <c r="AV307" s="14">
        <f ca="1">IF(AV308=0,AVERAGE(AT307:OFFSET(AT307,$AY$3-1,0)),(AV308*($AY$3-1)+AT307)/$AY$3)</f>
        <v>0.14137008273632917</v>
      </c>
      <c r="AW307" s="14">
        <f ca="1">IF(AW308=0,AVERAGE(AU307:OFFSET(AU307,$AY$3-1,0)),(AW308*($AY$3-1)+AU307)/$AY$3)</f>
        <v>4.5247255344111621E-2</v>
      </c>
      <c r="AX307" s="14">
        <f t="shared" ca="1" si="214"/>
        <v>3.1243902345278225</v>
      </c>
      <c r="AY307" s="14">
        <f t="shared" ca="1" si="215"/>
        <v>75.753991665764772</v>
      </c>
      <c r="BA307" s="12">
        <f t="shared" ca="1" si="216"/>
        <v>0</v>
      </c>
      <c r="BB307" s="7">
        <f t="shared" ca="1" si="217"/>
        <v>0</v>
      </c>
      <c r="BC307" s="12">
        <f t="shared" ca="1" si="224"/>
        <v>0</v>
      </c>
      <c r="BD307" s="12">
        <f t="shared" ca="1" si="204"/>
        <v>28</v>
      </c>
      <c r="BE307" s="12"/>
      <c r="BF307" s="13">
        <f t="shared" ca="1" si="205"/>
        <v>0</v>
      </c>
      <c r="BG307" s="14">
        <f t="shared" ca="1" si="206"/>
        <v>0</v>
      </c>
      <c r="BH307" s="14">
        <f t="shared" ca="1" si="207"/>
        <v>0</v>
      </c>
      <c r="BI307" s="12"/>
      <c r="BJ307" s="12"/>
      <c r="BK307" s="14">
        <f t="shared" ca="1" si="218"/>
        <v>0</v>
      </c>
      <c r="BN307" s="17"/>
      <c r="BO307" s="8">
        <f t="shared" ca="1" si="219"/>
        <v>7.5147816135799905</v>
      </c>
      <c r="BQ307" s="7">
        <f t="shared" ca="1" si="220"/>
        <v>0</v>
      </c>
      <c r="BR307" s="7">
        <f t="shared" ca="1" si="221"/>
        <v>0</v>
      </c>
      <c r="BS307" s="7">
        <f t="shared" ca="1" si="225"/>
        <v>0</v>
      </c>
      <c r="BT307" s="7">
        <f t="shared" ca="1" si="208"/>
        <v>28</v>
      </c>
      <c r="BV307" s="9">
        <f t="shared" ca="1" si="222"/>
        <v>0</v>
      </c>
      <c r="BW307" s="77">
        <f t="shared" ca="1" si="223"/>
        <v>0</v>
      </c>
      <c r="BX307" s="14">
        <f t="shared" ca="1" si="226"/>
        <v>0</v>
      </c>
      <c r="BY307" s="12"/>
      <c r="BZ307" s="12"/>
      <c r="CA307" s="14">
        <f t="shared" ca="1" si="190"/>
        <v>0</v>
      </c>
    </row>
    <row r="308" spans="1:79" s="7" customFormat="1" outlineLevel="1" x14ac:dyDescent="0.25">
      <c r="A308" s="6">
        <v>44168</v>
      </c>
      <c r="B308" s="8">
        <v>11.028</v>
      </c>
      <c r="C308" s="8">
        <v>11.186</v>
      </c>
      <c r="D308" s="8">
        <v>10.968</v>
      </c>
      <c r="E308" s="8">
        <v>11.166</v>
      </c>
      <c r="F308" s="8"/>
      <c r="G308" s="8"/>
      <c r="H308" s="8"/>
      <c r="I308" s="17"/>
      <c r="J308" s="14">
        <f ca="1">AVERAGE(E308:OFFSET(E308,$J$3-1,0))</f>
        <v>10.948400000000001</v>
      </c>
      <c r="K308" s="14">
        <f ca="1">AVERAGE(E308:OFFSET(E308,$K$3-1,0))</f>
        <v>9.7554666666666652</v>
      </c>
      <c r="M308" s="7">
        <f t="shared" ca="1" si="209"/>
        <v>0</v>
      </c>
      <c r="N308" s="7">
        <f t="shared" ca="1" si="192"/>
        <v>0</v>
      </c>
      <c r="O308" s="7">
        <f t="shared" ca="1" si="193"/>
        <v>0</v>
      </c>
      <c r="P308" s="7">
        <f t="shared" ca="1" si="194"/>
        <v>27</v>
      </c>
      <c r="R308" s="9">
        <f t="shared" ca="1" si="195"/>
        <v>0</v>
      </c>
      <c r="S308" s="14">
        <f t="shared" ca="1" si="196"/>
        <v>0</v>
      </c>
      <c r="T308" s="14"/>
      <c r="U308" s="8"/>
      <c r="V308" s="8"/>
      <c r="W308" s="8"/>
      <c r="AA308" s="17"/>
      <c r="AB308" s="14">
        <f ca="1">E308*(2/($AB$3+1))+IF(AB309=0,AVERAGE(E309:OFFSET(E309,$AB$3-1,0))*(1-(2/($AB$3+1))),AB309*(1-(2/($AB$3+1))))</f>
        <v>10.993591839428252</v>
      </c>
      <c r="AC308" s="35">
        <f ca="1">E308*(2/($AC$3+1))+IF(AC309=0,AVERAGE(E309:OFFSET(E309,$AC$3-1,0))*(1-(2/($AC$3+1))),AC309*(1-(2/($AC$3+1))))</f>
        <v>9.9382886474134029</v>
      </c>
      <c r="AE308" s="7">
        <f t="shared" ca="1" si="210"/>
        <v>0</v>
      </c>
      <c r="AF308" s="7">
        <f t="shared" ca="1" si="197"/>
        <v>0</v>
      </c>
      <c r="AG308" s="7">
        <f t="shared" ca="1" si="198"/>
        <v>0</v>
      </c>
      <c r="AH308" s="7">
        <f t="shared" ca="1" si="199"/>
        <v>27</v>
      </c>
      <c r="AJ308" s="9">
        <f t="shared" ca="1" si="200"/>
        <v>0</v>
      </c>
      <c r="AK308" s="14">
        <f t="shared" ca="1" si="201"/>
        <v>0</v>
      </c>
      <c r="AL308" s="14">
        <f t="shared" ca="1" si="202"/>
        <v>0</v>
      </c>
      <c r="AM308" s="14"/>
      <c r="AN308" s="14"/>
      <c r="AO308" s="14">
        <f t="shared" ca="1" si="203"/>
        <v>0</v>
      </c>
      <c r="AP308" s="8"/>
      <c r="AQ308" s="8"/>
      <c r="AS308" s="8">
        <f t="shared" si="211"/>
        <v>8.0000000000000071E-2</v>
      </c>
      <c r="AT308" s="14">
        <f t="shared" si="212"/>
        <v>8.0000000000000071E-2</v>
      </c>
      <c r="AU308" s="14">
        <f t="shared" si="213"/>
        <v>0</v>
      </c>
      <c r="AV308" s="14">
        <f ca="1">IF(AV309=0,AVERAGE(AT308:OFFSET(AT308,$AY$3-1,0)),(AV309*($AY$3-1)+AT308)/$AY$3)</f>
        <v>0.14393701217758537</v>
      </c>
      <c r="AW308" s="14">
        <f ca="1">IF(AW309=0,AVERAGE(AU308:OFFSET(AU308,$AY$3-1,0)),(AW309*($AY$3-1)+AU308)/$AY$3)</f>
        <v>4.872781344750482E-2</v>
      </c>
      <c r="AX308" s="14">
        <f t="shared" ca="1" si="214"/>
        <v>2.9538984410341089</v>
      </c>
      <c r="AY308" s="14">
        <f t="shared" ca="1" si="215"/>
        <v>74.708505670710693</v>
      </c>
      <c r="BA308" s="12">
        <f t="shared" ca="1" si="216"/>
        <v>0</v>
      </c>
      <c r="BB308" s="7">
        <f t="shared" ca="1" si="217"/>
        <v>0</v>
      </c>
      <c r="BC308" s="12">
        <f t="shared" ca="1" si="224"/>
        <v>0</v>
      </c>
      <c r="BD308" s="12">
        <f t="shared" ca="1" si="204"/>
        <v>27</v>
      </c>
      <c r="BE308" s="12"/>
      <c r="BF308" s="13">
        <f t="shared" ca="1" si="205"/>
        <v>0</v>
      </c>
      <c r="BG308" s="14">
        <f t="shared" ca="1" si="206"/>
        <v>0</v>
      </c>
      <c r="BH308" s="14">
        <f t="shared" ca="1" si="207"/>
        <v>0</v>
      </c>
      <c r="BI308" s="12"/>
      <c r="BJ308" s="12"/>
      <c r="BK308" s="14">
        <f t="shared" ca="1" si="218"/>
        <v>0</v>
      </c>
      <c r="BN308" s="17"/>
      <c r="BO308" s="8">
        <f t="shared" ca="1" si="219"/>
        <v>7.6759884281581536</v>
      </c>
      <c r="BQ308" s="7">
        <f t="shared" ca="1" si="220"/>
        <v>0</v>
      </c>
      <c r="BR308" s="7">
        <f t="shared" ca="1" si="221"/>
        <v>0</v>
      </c>
      <c r="BS308" s="7">
        <f t="shared" ca="1" si="225"/>
        <v>0</v>
      </c>
      <c r="BT308" s="7">
        <f t="shared" ca="1" si="208"/>
        <v>27</v>
      </c>
      <c r="BV308" s="9">
        <f t="shared" ca="1" si="222"/>
        <v>0</v>
      </c>
      <c r="BW308" s="77">
        <f t="shared" ca="1" si="223"/>
        <v>0</v>
      </c>
      <c r="BX308" s="14">
        <f t="shared" ca="1" si="226"/>
        <v>0</v>
      </c>
      <c r="BY308" s="12"/>
      <c r="BZ308" s="12"/>
      <c r="CA308" s="14">
        <f t="shared" ca="1" si="190"/>
        <v>0</v>
      </c>
    </row>
    <row r="309" spans="1:79" s="7" customFormat="1" outlineLevel="1" x14ac:dyDescent="0.25">
      <c r="A309" s="6">
        <v>44167</v>
      </c>
      <c r="B309" s="8">
        <v>10.891999999999999</v>
      </c>
      <c r="C309" s="8">
        <v>11.096</v>
      </c>
      <c r="D309" s="8">
        <v>10.842000000000001</v>
      </c>
      <c r="E309" s="8">
        <v>11.086</v>
      </c>
      <c r="F309" s="8"/>
      <c r="G309" s="8"/>
      <c r="H309" s="8"/>
      <c r="I309" s="17"/>
      <c r="J309" s="14">
        <f ca="1">AVERAGE(E309:OFFSET(E309,$J$3-1,0))</f>
        <v>10.884399999999999</v>
      </c>
      <c r="K309" s="14">
        <f ca="1">AVERAGE(E309:OFFSET(E309,$K$3-1,0))</f>
        <v>9.662333333333331</v>
      </c>
      <c r="M309" s="7">
        <f t="shared" ca="1" si="209"/>
        <v>0</v>
      </c>
      <c r="N309" s="7">
        <f t="shared" ca="1" si="192"/>
        <v>0</v>
      </c>
      <c r="O309" s="7">
        <f t="shared" ca="1" si="193"/>
        <v>0</v>
      </c>
      <c r="P309" s="7">
        <f t="shared" ca="1" si="194"/>
        <v>26</v>
      </c>
      <c r="R309" s="9">
        <f t="shared" ca="1" si="195"/>
        <v>0</v>
      </c>
      <c r="S309" s="14">
        <f t="shared" ca="1" si="196"/>
        <v>0</v>
      </c>
      <c r="T309" s="14"/>
      <c r="U309" s="8"/>
      <c r="V309" s="8"/>
      <c r="W309" s="8"/>
      <c r="AA309" s="17"/>
      <c r="AB309" s="14">
        <f ca="1">E309*(2/($AB$3+1))+IF(AB310=0,AVERAGE(E310:OFFSET(E310,$AB$3-1,0))*(1-(2/($AB$3+1))),AB310*(1-(2/($AB$3+1))))</f>
        <v>10.907387759142377</v>
      </c>
      <c r="AC309" s="35">
        <f ca="1">E309*(2/($AC$3+1))+IF(AC310=0,AVERAGE(E310:OFFSET(E310,$AC$3-1,0))*(1-(2/($AC$3+1))),AC310*(1-(2/($AC$3+1))))</f>
        <v>9.8536188989591551</v>
      </c>
      <c r="AE309" s="7">
        <f t="shared" ca="1" si="210"/>
        <v>0</v>
      </c>
      <c r="AF309" s="7">
        <f t="shared" ca="1" si="197"/>
        <v>0</v>
      </c>
      <c r="AG309" s="7">
        <f t="shared" ca="1" si="198"/>
        <v>0</v>
      </c>
      <c r="AH309" s="7">
        <f t="shared" ca="1" si="199"/>
        <v>26</v>
      </c>
      <c r="AJ309" s="9">
        <f t="shared" ca="1" si="200"/>
        <v>0</v>
      </c>
      <c r="AK309" s="14">
        <f t="shared" ca="1" si="201"/>
        <v>0</v>
      </c>
      <c r="AL309" s="14">
        <f t="shared" ca="1" si="202"/>
        <v>0</v>
      </c>
      <c r="AM309" s="14"/>
      <c r="AN309" s="14"/>
      <c r="AO309" s="14">
        <f t="shared" ca="1" si="203"/>
        <v>0</v>
      </c>
      <c r="AP309" s="8"/>
      <c r="AQ309" s="8"/>
      <c r="AS309" s="8">
        <f t="shared" si="211"/>
        <v>0.14199999999999946</v>
      </c>
      <c r="AT309" s="14">
        <f t="shared" si="212"/>
        <v>0.14199999999999946</v>
      </c>
      <c r="AU309" s="14">
        <f t="shared" si="213"/>
        <v>0</v>
      </c>
      <c r="AV309" s="14">
        <f ca="1">IF(AV310=0,AVERAGE(AT309:OFFSET(AT309,$AY$3-1,0)),(AV310*($AY$3-1)+AT309)/$AY$3)</f>
        <v>0.14885524388355348</v>
      </c>
      <c r="AW309" s="14">
        <f ca="1">IF(AW310=0,AVERAGE(AU309:OFFSET(AU309,$AY$3-1,0)),(AW310*($AY$3-1)+AU309)/$AY$3)</f>
        <v>5.2476106789620572E-2</v>
      </c>
      <c r="AX309" s="14">
        <f t="shared" ca="1" si="214"/>
        <v>2.8366289534458389</v>
      </c>
      <c r="AY309" s="14">
        <f t="shared" ca="1" si="215"/>
        <v>73.935451873659616</v>
      </c>
      <c r="BA309" s="12">
        <f t="shared" ca="1" si="216"/>
        <v>0</v>
      </c>
      <c r="BB309" s="7">
        <f t="shared" ca="1" si="217"/>
        <v>0</v>
      </c>
      <c r="BC309" s="12">
        <f t="shared" ca="1" si="224"/>
        <v>0</v>
      </c>
      <c r="BD309" s="12">
        <f t="shared" ca="1" si="204"/>
        <v>26</v>
      </c>
      <c r="BE309" s="12"/>
      <c r="BF309" s="13">
        <f t="shared" ca="1" si="205"/>
        <v>0</v>
      </c>
      <c r="BG309" s="14">
        <f t="shared" ca="1" si="206"/>
        <v>0</v>
      </c>
      <c r="BH309" s="14">
        <f t="shared" ca="1" si="207"/>
        <v>0</v>
      </c>
      <c r="BI309" s="12"/>
      <c r="BJ309" s="12"/>
      <c r="BK309" s="14">
        <f t="shared" ca="1" si="218"/>
        <v>0</v>
      </c>
      <c r="BN309" s="17"/>
      <c r="BO309" s="8">
        <f t="shared" ca="1" si="219"/>
        <v>6.9045323047251861</v>
      </c>
      <c r="BQ309" s="7">
        <f t="shared" ca="1" si="220"/>
        <v>0</v>
      </c>
      <c r="BR309" s="7">
        <f t="shared" ca="1" si="221"/>
        <v>0</v>
      </c>
      <c r="BS309" s="7">
        <f t="shared" ca="1" si="225"/>
        <v>0</v>
      </c>
      <c r="BT309" s="7">
        <f t="shared" ca="1" si="208"/>
        <v>26</v>
      </c>
      <c r="BV309" s="9">
        <f t="shared" ca="1" si="222"/>
        <v>0</v>
      </c>
      <c r="BW309" s="77">
        <f t="shared" ca="1" si="223"/>
        <v>0</v>
      </c>
      <c r="BX309" s="14">
        <f t="shared" ca="1" si="226"/>
        <v>0</v>
      </c>
      <c r="BY309" s="12"/>
      <c r="BZ309" s="12"/>
      <c r="CA309" s="14">
        <f t="shared" ca="1" si="190"/>
        <v>0</v>
      </c>
    </row>
    <row r="310" spans="1:79" s="7" customFormat="1" outlineLevel="1" x14ac:dyDescent="0.25">
      <c r="A310" s="6">
        <v>44166</v>
      </c>
      <c r="B310" s="8">
        <v>10.64</v>
      </c>
      <c r="C310" s="8">
        <v>10.956</v>
      </c>
      <c r="D310" s="8">
        <v>10.64</v>
      </c>
      <c r="E310" s="8">
        <v>10.944000000000001</v>
      </c>
      <c r="F310" s="8"/>
      <c r="G310" s="8"/>
      <c r="H310" s="8"/>
      <c r="I310" s="17"/>
      <c r="J310" s="14">
        <f ca="1">AVERAGE(E310:OFFSET(E310,$J$3-1,0))</f>
        <v>10.8612</v>
      </c>
      <c r="K310" s="14">
        <f ca="1">AVERAGE(E310:OFFSET(E310,$K$3-1,0))</f>
        <v>9.5703666666666667</v>
      </c>
      <c r="M310" s="7">
        <f t="shared" ca="1" si="209"/>
        <v>0</v>
      </c>
      <c r="N310" s="7">
        <f t="shared" ca="1" si="192"/>
        <v>0</v>
      </c>
      <c r="O310" s="7">
        <f t="shared" ca="1" si="193"/>
        <v>0</v>
      </c>
      <c r="P310" s="10">
        <f t="shared" ca="1" si="194"/>
        <v>25</v>
      </c>
      <c r="Q310" s="11"/>
      <c r="R310" s="9">
        <f t="shared" ca="1" si="195"/>
        <v>0</v>
      </c>
      <c r="S310" s="14">
        <f t="shared" ca="1" si="196"/>
        <v>0</v>
      </c>
      <c r="T310" s="14"/>
      <c r="U310" s="8"/>
      <c r="V310" s="8"/>
      <c r="W310" s="8"/>
      <c r="AA310" s="17"/>
      <c r="AB310" s="14">
        <f ca="1">E310*(2/($AB$3+1))+IF(AB311=0,AVERAGE(E311:OFFSET(E311,$AB$3-1,0))*(1-(2/($AB$3+1))),AB311*(1-(2/($AB$3+1))))</f>
        <v>10.818081638713567</v>
      </c>
      <c r="AC310" s="35">
        <f ca="1">E310*(2/($AC$3+1))+IF(AC311=0,AVERAGE(E311:OFFSET(E311,$AC$3-1,0))*(1-(2/($AC$3+1))),AC311*(1-(2/($AC$3+1))))</f>
        <v>9.7686270988873716</v>
      </c>
      <c r="AE310" s="7">
        <f t="shared" ca="1" si="210"/>
        <v>0</v>
      </c>
      <c r="AF310" s="7">
        <f t="shared" ca="1" si="197"/>
        <v>0</v>
      </c>
      <c r="AG310" s="7">
        <f t="shared" ca="1" si="198"/>
        <v>0</v>
      </c>
      <c r="AH310" s="10">
        <f t="shared" ca="1" si="199"/>
        <v>25</v>
      </c>
      <c r="AI310" s="11"/>
      <c r="AJ310" s="9">
        <f t="shared" ca="1" si="200"/>
        <v>0</v>
      </c>
      <c r="AK310" s="14">
        <f t="shared" ca="1" si="201"/>
        <v>0</v>
      </c>
      <c r="AL310" s="14">
        <f t="shared" ca="1" si="202"/>
        <v>0</v>
      </c>
      <c r="AM310" s="14"/>
      <c r="AN310" s="14"/>
      <c r="AO310" s="14">
        <f t="shared" ca="1" si="203"/>
        <v>0</v>
      </c>
      <c r="AP310" s="8"/>
      <c r="AQ310" s="8"/>
      <c r="AS310" s="8">
        <f t="shared" si="211"/>
        <v>0.31800000000000139</v>
      </c>
      <c r="AT310" s="14">
        <f t="shared" si="212"/>
        <v>0.31800000000000139</v>
      </c>
      <c r="AU310" s="14">
        <f t="shared" si="213"/>
        <v>0</v>
      </c>
      <c r="AV310" s="14">
        <f ca="1">IF(AV311=0,AVERAGE(AT310:OFFSET(AT310,$AY$3-1,0)),(AV311*($AY$3-1)+AT310)/$AY$3)</f>
        <v>0.14938257033613453</v>
      </c>
      <c r="AW310" s="14">
        <f ca="1">IF(AW311=0,AVERAGE(AU310:OFFSET(AU310,$AY$3-1,0)),(AW311*($AY$3-1)+AU310)/$AY$3)</f>
        <v>5.6512730388822152E-2</v>
      </c>
      <c r="AX310" s="14">
        <f t="shared" ca="1" si="214"/>
        <v>2.643343708724458</v>
      </c>
      <c r="AY310" s="14">
        <f t="shared" ca="1" si="215"/>
        <v>72.55268566604434</v>
      </c>
      <c r="BA310" s="12">
        <f t="shared" ca="1" si="216"/>
        <v>0</v>
      </c>
      <c r="BB310" s="7">
        <f t="shared" ca="1" si="217"/>
        <v>0</v>
      </c>
      <c r="BC310" s="12">
        <f t="shared" ca="1" si="224"/>
        <v>0</v>
      </c>
      <c r="BD310" s="15">
        <f t="shared" ca="1" si="204"/>
        <v>25</v>
      </c>
      <c r="BE310" s="12"/>
      <c r="BF310" s="13">
        <f t="shared" ca="1" si="205"/>
        <v>0</v>
      </c>
      <c r="BG310" s="14">
        <f t="shared" ca="1" si="206"/>
        <v>0</v>
      </c>
      <c r="BH310" s="14">
        <f t="shared" ca="1" si="207"/>
        <v>0</v>
      </c>
      <c r="BI310" s="12"/>
      <c r="BJ310" s="12"/>
      <c r="BK310" s="14">
        <f t="shared" ca="1" si="218"/>
        <v>0</v>
      </c>
      <c r="BN310" s="17"/>
      <c r="BO310" s="8">
        <f t="shared" ca="1" si="219"/>
        <v>9.0474292546831592</v>
      </c>
      <c r="BQ310" s="7">
        <f t="shared" ca="1" si="220"/>
        <v>0</v>
      </c>
      <c r="BR310" s="7">
        <f t="shared" ca="1" si="221"/>
        <v>0</v>
      </c>
      <c r="BS310" s="7">
        <f t="shared" ca="1" si="225"/>
        <v>0</v>
      </c>
      <c r="BT310" s="10">
        <f t="shared" ca="1" si="208"/>
        <v>25</v>
      </c>
      <c r="BV310" s="9">
        <f t="shared" ca="1" si="222"/>
        <v>0</v>
      </c>
      <c r="BW310" s="77">
        <f t="shared" ca="1" si="223"/>
        <v>0</v>
      </c>
      <c r="BX310" s="14">
        <f t="shared" ca="1" si="226"/>
        <v>0</v>
      </c>
      <c r="BY310" s="12"/>
      <c r="BZ310" s="12"/>
      <c r="CA310" s="14">
        <f t="shared" ca="1" si="190"/>
        <v>0</v>
      </c>
    </row>
    <row r="311" spans="1:79" s="7" customFormat="1" outlineLevel="1" x14ac:dyDescent="0.25">
      <c r="A311" s="6">
        <v>44165</v>
      </c>
      <c r="B311" s="8">
        <v>10.762</v>
      </c>
      <c r="C311" s="8">
        <v>10.804</v>
      </c>
      <c r="D311" s="8">
        <v>10.625999999999999</v>
      </c>
      <c r="E311" s="8">
        <v>10.625999999999999</v>
      </c>
      <c r="F311" s="8"/>
      <c r="G311" s="8"/>
      <c r="H311" s="8"/>
      <c r="I311" s="17"/>
      <c r="J311" s="14">
        <f ca="1">AVERAGE(E311:OFFSET(E311,$J$3-1,0))</f>
        <v>10.878799999999998</v>
      </c>
      <c r="K311" s="14">
        <f ca="1">AVERAGE(E311:OFFSET(E311,$K$3-1,0))</f>
        <v>9.4866666666666681</v>
      </c>
      <c r="M311" s="7">
        <f t="shared" ca="1" si="209"/>
        <v>0</v>
      </c>
      <c r="N311" s="7">
        <f t="shared" ca="1" si="192"/>
        <v>0</v>
      </c>
      <c r="O311" s="7">
        <f t="shared" ca="1" si="193"/>
        <v>0</v>
      </c>
      <c r="P311" s="10">
        <f t="shared" ca="1" si="194"/>
        <v>24</v>
      </c>
      <c r="Q311" s="11"/>
      <c r="R311" s="9">
        <f t="shared" ca="1" si="195"/>
        <v>0</v>
      </c>
      <c r="S311" s="14">
        <f t="shared" ca="1" si="196"/>
        <v>0</v>
      </c>
      <c r="T311" s="14"/>
      <c r="U311" s="8"/>
      <c r="V311" s="8"/>
      <c r="W311" s="8"/>
      <c r="AA311" s="17"/>
      <c r="AB311" s="14">
        <f ca="1">E311*(2/($AB$3+1))+IF(AB312=0,AVERAGE(E312:OFFSET(E312,$AB$3-1,0))*(1-(2/($AB$3+1))),AB312*(1-(2/($AB$3+1))))</f>
        <v>10.755122458070348</v>
      </c>
      <c r="AC311" s="35">
        <f ca="1">E311*(2/($AC$3+1))+IF(AC312=0,AVERAGE(E312:OFFSET(E312,$AC$3-1,0))*(1-(2/($AC$3+1))),AC312*(1-(2/($AC$3+1))))</f>
        <v>9.6875668988106387</v>
      </c>
      <c r="AE311" s="7">
        <f t="shared" ca="1" si="210"/>
        <v>0</v>
      </c>
      <c r="AF311" s="7">
        <f t="shared" ca="1" si="197"/>
        <v>0</v>
      </c>
      <c r="AG311" s="7">
        <f t="shared" ca="1" si="198"/>
        <v>0</v>
      </c>
      <c r="AH311" s="10">
        <f t="shared" ca="1" si="199"/>
        <v>24</v>
      </c>
      <c r="AI311" s="11"/>
      <c r="AJ311" s="9">
        <f t="shared" ca="1" si="200"/>
        <v>0</v>
      </c>
      <c r="AK311" s="14">
        <f t="shared" ca="1" si="201"/>
        <v>0</v>
      </c>
      <c r="AL311" s="14">
        <f t="shared" ca="1" si="202"/>
        <v>0</v>
      </c>
      <c r="AM311" s="14"/>
      <c r="AN311" s="14"/>
      <c r="AO311" s="14">
        <f t="shared" ca="1" si="203"/>
        <v>0</v>
      </c>
      <c r="AP311" s="8"/>
      <c r="AQ311" s="8"/>
      <c r="AS311" s="8">
        <f t="shared" si="211"/>
        <v>-0.29400000000000048</v>
      </c>
      <c r="AT311" s="14">
        <f t="shared" si="212"/>
        <v>0</v>
      </c>
      <c r="AU311" s="14">
        <f t="shared" si="213"/>
        <v>0.29400000000000048</v>
      </c>
      <c r="AV311" s="14">
        <f ca="1">IF(AV312=0,AVERAGE(AT311:OFFSET(AT311,$AY$3-1,0)),(AV312*($AY$3-1)+AT311)/$AY$3)</f>
        <v>0.13641199882352939</v>
      </c>
      <c r="AW311" s="14">
        <f ca="1">IF(AW312=0,AVERAGE(AU311:OFFSET(AU311,$AY$3-1,0)),(AW312*($AY$3-1)+AU311)/$AY$3)</f>
        <v>6.0859863495654622E-2</v>
      </c>
      <c r="AX311" s="14">
        <f t="shared" ca="1" si="214"/>
        <v>2.2414115147213431</v>
      </c>
      <c r="AY311" s="14">
        <f t="shared" ca="1" si="215"/>
        <v>69.149242684603479</v>
      </c>
      <c r="BA311" s="12">
        <f t="shared" ca="1" si="216"/>
        <v>0</v>
      </c>
      <c r="BB311" s="7">
        <f t="shared" ca="1" si="217"/>
        <v>0</v>
      </c>
      <c r="BC311" s="12">
        <f t="shared" ca="1" si="224"/>
        <v>0</v>
      </c>
      <c r="BD311" s="15">
        <f t="shared" ca="1" si="204"/>
        <v>24</v>
      </c>
      <c r="BE311" s="12"/>
      <c r="BF311" s="13">
        <f t="shared" ca="1" si="205"/>
        <v>0</v>
      </c>
      <c r="BG311" s="14">
        <f t="shared" ca="1" si="206"/>
        <v>0</v>
      </c>
      <c r="BH311" s="14">
        <f t="shared" ca="1" si="207"/>
        <v>0</v>
      </c>
      <c r="BI311" s="12"/>
      <c r="BJ311" s="12"/>
      <c r="BK311" s="14">
        <f t="shared" ca="1" si="218"/>
        <v>0</v>
      </c>
      <c r="BN311" s="17"/>
      <c r="BO311" s="8">
        <f t="shared" ca="1" si="219"/>
        <v>7.2791519434628915</v>
      </c>
      <c r="BQ311" s="7">
        <f t="shared" ca="1" si="220"/>
        <v>0</v>
      </c>
      <c r="BR311" s="7">
        <f t="shared" ca="1" si="221"/>
        <v>0</v>
      </c>
      <c r="BS311" s="7">
        <f t="shared" ca="1" si="225"/>
        <v>0</v>
      </c>
      <c r="BT311" s="10">
        <f t="shared" ca="1" si="208"/>
        <v>24</v>
      </c>
      <c r="BV311" s="9">
        <f t="shared" ca="1" si="222"/>
        <v>0</v>
      </c>
      <c r="BW311" s="77">
        <f t="shared" ca="1" si="223"/>
        <v>0</v>
      </c>
      <c r="BX311" s="14">
        <f t="shared" ca="1" si="226"/>
        <v>0</v>
      </c>
      <c r="BY311" s="12"/>
      <c r="BZ311" s="12"/>
      <c r="CA311" s="14">
        <f t="shared" ca="1" si="190"/>
        <v>0</v>
      </c>
    </row>
    <row r="312" spans="1:79" s="7" customFormat="1" outlineLevel="1" x14ac:dyDescent="0.25">
      <c r="A312" s="6">
        <v>44162</v>
      </c>
      <c r="B312" s="8">
        <v>10.798</v>
      </c>
      <c r="C312" s="8">
        <v>10.964</v>
      </c>
      <c r="D312" s="8">
        <v>10.795999999999999</v>
      </c>
      <c r="E312" s="8">
        <v>10.92</v>
      </c>
      <c r="F312" s="8"/>
      <c r="G312" s="8"/>
      <c r="H312" s="8"/>
      <c r="I312" s="17"/>
      <c r="J312" s="14">
        <f ca="1">AVERAGE(E312:OFFSET(E312,$J$3-1,0))</f>
        <v>10.864000000000001</v>
      </c>
      <c r="K312" s="14">
        <f ca="1">AVERAGE(E312:OFFSET(E312,$K$3-1,0))</f>
        <v>9.4124666666666652</v>
      </c>
      <c r="M312" s="7">
        <f t="shared" ca="1" si="209"/>
        <v>0</v>
      </c>
      <c r="N312" s="7">
        <f t="shared" ca="1" si="192"/>
        <v>0</v>
      </c>
      <c r="O312" s="7">
        <f t="shared" ca="1" si="193"/>
        <v>0</v>
      </c>
      <c r="P312" s="10">
        <f t="shared" ca="1" si="194"/>
        <v>23</v>
      </c>
      <c r="Q312" s="11"/>
      <c r="R312" s="9">
        <f t="shared" ca="1" si="195"/>
        <v>0</v>
      </c>
      <c r="S312" s="14">
        <f t="shared" ca="1" si="196"/>
        <v>0</v>
      </c>
      <c r="T312" s="14"/>
      <c r="U312" s="8"/>
      <c r="V312" s="8"/>
      <c r="W312" s="8"/>
      <c r="AA312" s="17"/>
      <c r="AB312" s="14">
        <f ca="1">E312*(2/($AB$3+1))+IF(AB313=0,AVERAGE(E313:OFFSET(E313,$AB$3-1,0))*(1-(2/($AB$3+1))),AB313*(1-(2/($AB$3+1))))</f>
        <v>10.81968368710552</v>
      </c>
      <c r="AC312" s="35">
        <f ca="1">E312*(2/($AC$3+1))+IF(AC313=0,AVERAGE(E313:OFFSET(E313,$AC$3-1,0))*(1-(2/($AC$3+1))),AC313*(1-(2/($AC$3+1))))</f>
        <v>9.6228473745906822</v>
      </c>
      <c r="AE312" s="7">
        <f t="shared" ca="1" si="210"/>
        <v>0</v>
      </c>
      <c r="AF312" s="7">
        <f t="shared" ca="1" si="197"/>
        <v>0</v>
      </c>
      <c r="AG312" s="7">
        <f t="shared" ca="1" si="198"/>
        <v>0</v>
      </c>
      <c r="AH312" s="10">
        <f t="shared" ca="1" si="199"/>
        <v>23</v>
      </c>
      <c r="AI312" s="11"/>
      <c r="AJ312" s="9">
        <f t="shared" ca="1" si="200"/>
        <v>0</v>
      </c>
      <c r="AK312" s="14">
        <f t="shared" ca="1" si="201"/>
        <v>0</v>
      </c>
      <c r="AL312" s="14">
        <f t="shared" ca="1" si="202"/>
        <v>0</v>
      </c>
      <c r="AM312" s="14"/>
      <c r="AN312" s="14"/>
      <c r="AO312" s="14">
        <f t="shared" ca="1" si="203"/>
        <v>0</v>
      </c>
      <c r="AP312" s="8"/>
      <c r="AQ312" s="8"/>
      <c r="AS312" s="8">
        <f t="shared" si="211"/>
        <v>7.3999999999999844E-2</v>
      </c>
      <c r="AT312" s="14">
        <f t="shared" si="212"/>
        <v>7.3999999999999844E-2</v>
      </c>
      <c r="AU312" s="14">
        <f t="shared" si="213"/>
        <v>0</v>
      </c>
      <c r="AV312" s="14">
        <f ca="1">IF(AV313=0,AVERAGE(AT312:OFFSET(AT312,$AY$3-1,0)),(AV313*($AY$3-1)+AT312)/$AY$3)</f>
        <v>0.14690522950226242</v>
      </c>
      <c r="AW312" s="14">
        <f ca="1">IF(AW313=0,AVERAGE(AU312:OFFSET(AU312,$AY$3-1,0)),(AW313*($AY$3-1)+AU312)/$AY$3)</f>
        <v>4.2926006841474164E-2</v>
      </c>
      <c r="AX312" s="14">
        <f t="shared" ca="1" si="214"/>
        <v>3.4222896633452011</v>
      </c>
      <c r="AY312" s="14">
        <f t="shared" ca="1" si="215"/>
        <v>77.387279528777881</v>
      </c>
      <c r="BA312" s="12">
        <f t="shared" ca="1" si="216"/>
        <v>0</v>
      </c>
      <c r="BB312" s="7">
        <f t="shared" ca="1" si="217"/>
        <v>0</v>
      </c>
      <c r="BC312" s="12">
        <f t="shared" ca="1" si="224"/>
        <v>0</v>
      </c>
      <c r="BD312" s="15">
        <f t="shared" ca="1" si="204"/>
        <v>23</v>
      </c>
      <c r="BE312" s="12"/>
      <c r="BF312" s="13">
        <f t="shared" ca="1" si="205"/>
        <v>0</v>
      </c>
      <c r="BG312" s="14">
        <f t="shared" ca="1" si="206"/>
        <v>0</v>
      </c>
      <c r="BH312" s="14">
        <f t="shared" ca="1" si="207"/>
        <v>0</v>
      </c>
      <c r="BI312" s="12"/>
      <c r="BJ312" s="12"/>
      <c r="BK312" s="14">
        <f t="shared" ca="1" si="218"/>
        <v>0</v>
      </c>
      <c r="BN312" s="17"/>
      <c r="BO312" s="8">
        <f t="shared" ca="1" si="219"/>
        <v>7.9905063291139333</v>
      </c>
      <c r="BQ312" s="7">
        <f t="shared" ca="1" si="220"/>
        <v>0</v>
      </c>
      <c r="BR312" s="7">
        <f t="shared" ca="1" si="221"/>
        <v>0</v>
      </c>
      <c r="BS312" s="7">
        <f t="shared" ca="1" si="225"/>
        <v>0</v>
      </c>
      <c r="BT312" s="10">
        <f t="shared" ca="1" si="208"/>
        <v>23</v>
      </c>
      <c r="BV312" s="9">
        <f t="shared" ca="1" si="222"/>
        <v>0</v>
      </c>
      <c r="BW312" s="77">
        <f t="shared" ca="1" si="223"/>
        <v>0</v>
      </c>
      <c r="BX312" s="14">
        <f t="shared" ca="1" si="226"/>
        <v>0</v>
      </c>
      <c r="BY312" s="12"/>
      <c r="BZ312" s="12"/>
      <c r="CA312" s="14">
        <f t="shared" ca="1" si="190"/>
        <v>0</v>
      </c>
    </row>
    <row r="313" spans="1:79" s="7" customFormat="1" outlineLevel="1" x14ac:dyDescent="0.25">
      <c r="A313" s="6">
        <v>44161</v>
      </c>
      <c r="B313" s="8">
        <v>10.972</v>
      </c>
      <c r="C313" s="8">
        <v>10.972</v>
      </c>
      <c r="D313" s="8">
        <v>10.754</v>
      </c>
      <c r="E313" s="8">
        <v>10.846</v>
      </c>
      <c r="F313" s="8"/>
      <c r="G313" s="8"/>
      <c r="H313" s="8"/>
      <c r="I313" s="17"/>
      <c r="J313" s="14">
        <f ca="1">AVERAGE(E313:OFFSET(E313,$J$3-1,0))</f>
        <v>10.7624</v>
      </c>
      <c r="K313" s="14">
        <f ca="1">AVERAGE(E313:OFFSET(E313,$K$3-1,0))</f>
        <v>9.3253666666666675</v>
      </c>
      <c r="M313" s="7">
        <f t="shared" ca="1" si="209"/>
        <v>0</v>
      </c>
      <c r="N313" s="7">
        <f t="shared" ca="1" si="192"/>
        <v>0</v>
      </c>
      <c r="O313" s="7">
        <f t="shared" ca="1" si="193"/>
        <v>0</v>
      </c>
      <c r="P313" s="10">
        <f t="shared" ca="1" si="194"/>
        <v>22</v>
      </c>
      <c r="Q313" s="11"/>
      <c r="R313" s="9">
        <f t="shared" ca="1" si="195"/>
        <v>0</v>
      </c>
      <c r="S313" s="14">
        <f t="shared" ca="1" si="196"/>
        <v>0</v>
      </c>
      <c r="T313" s="14"/>
      <c r="U313" s="8"/>
      <c r="V313" s="8"/>
      <c r="W313" s="8"/>
      <c r="AA313" s="17"/>
      <c r="AB313" s="14">
        <f ca="1">E313*(2/($AB$3+1))+IF(AB314=0,AVERAGE(E314:OFFSET(E314,$AB$3-1,0))*(1-(2/($AB$3+1))),AB314*(1-(2/($AB$3+1))))</f>
        <v>10.769525530658282</v>
      </c>
      <c r="AC313" s="35">
        <f ca="1">E313*(2/($AC$3+1))+IF(AC314=0,AVERAGE(E314:OFFSET(E314,$AC$3-1,0))*(1-(2/($AC$3+1))),AC314*(1-(2/($AC$3+1))))</f>
        <v>9.5333885728383141</v>
      </c>
      <c r="AE313" s="7">
        <f t="shared" ca="1" si="210"/>
        <v>0</v>
      </c>
      <c r="AF313" s="7">
        <f t="shared" ca="1" si="197"/>
        <v>0</v>
      </c>
      <c r="AG313" s="7">
        <f t="shared" ca="1" si="198"/>
        <v>0</v>
      </c>
      <c r="AH313" s="10">
        <f t="shared" ca="1" si="199"/>
        <v>22</v>
      </c>
      <c r="AI313" s="11"/>
      <c r="AJ313" s="9">
        <f t="shared" ca="1" si="200"/>
        <v>0</v>
      </c>
      <c r="AK313" s="14">
        <f t="shared" ca="1" si="201"/>
        <v>0</v>
      </c>
      <c r="AL313" s="14">
        <f t="shared" ca="1" si="202"/>
        <v>0</v>
      </c>
      <c r="AM313" s="14"/>
      <c r="AN313" s="14"/>
      <c r="AO313" s="14">
        <f t="shared" ca="1" si="203"/>
        <v>0</v>
      </c>
      <c r="AP313" s="8"/>
      <c r="AQ313" s="8"/>
      <c r="AS313" s="8">
        <f t="shared" si="211"/>
        <v>-0.12400000000000055</v>
      </c>
      <c r="AT313" s="14">
        <f t="shared" si="212"/>
        <v>0</v>
      </c>
      <c r="AU313" s="14">
        <f t="shared" si="213"/>
        <v>0.12400000000000055</v>
      </c>
      <c r="AV313" s="14">
        <f ca="1">IF(AV314=0,AVERAGE(AT313:OFFSET(AT313,$AY$3-1,0)),(AV314*($AY$3-1)+AT313)/$AY$3)</f>
        <v>0.15251332407935955</v>
      </c>
      <c r="AW313" s="14">
        <f ca="1">IF(AW314=0,AVERAGE(AU313:OFFSET(AU313,$AY$3-1,0)),(AW314*($AY$3-1)+AU313)/$AY$3)</f>
        <v>4.6228007367741401E-2</v>
      </c>
      <c r="AX313" s="14">
        <f t="shared" ca="1" si="214"/>
        <v>3.2991541873333188</v>
      </c>
      <c r="AY313" s="14">
        <f t="shared" ca="1" si="215"/>
        <v>76.739610713513855</v>
      </c>
      <c r="BA313" s="12">
        <f t="shared" ca="1" si="216"/>
        <v>0</v>
      </c>
      <c r="BB313" s="7">
        <f t="shared" ca="1" si="217"/>
        <v>0</v>
      </c>
      <c r="BC313" s="12">
        <f t="shared" ca="1" si="224"/>
        <v>0</v>
      </c>
      <c r="BD313" s="15">
        <f t="shared" ca="1" si="204"/>
        <v>22</v>
      </c>
      <c r="BE313" s="12"/>
      <c r="BF313" s="13">
        <f t="shared" ca="1" si="205"/>
        <v>0</v>
      </c>
      <c r="BG313" s="14">
        <f t="shared" ca="1" si="206"/>
        <v>0</v>
      </c>
      <c r="BH313" s="14">
        <f t="shared" ca="1" si="207"/>
        <v>0</v>
      </c>
      <c r="BI313" s="12"/>
      <c r="BJ313" s="12"/>
      <c r="BK313" s="14">
        <f t="shared" ca="1" si="218"/>
        <v>0</v>
      </c>
      <c r="BN313" s="17"/>
      <c r="BO313" s="8">
        <f t="shared" ca="1" si="219"/>
        <v>7.834559554583409</v>
      </c>
      <c r="BQ313" s="7">
        <f t="shared" ca="1" si="220"/>
        <v>0</v>
      </c>
      <c r="BR313" s="7">
        <f t="shared" ca="1" si="221"/>
        <v>0</v>
      </c>
      <c r="BS313" s="7">
        <f t="shared" ca="1" si="225"/>
        <v>0</v>
      </c>
      <c r="BT313" s="10">
        <f t="shared" ca="1" si="208"/>
        <v>22</v>
      </c>
      <c r="BV313" s="9">
        <f t="shared" ca="1" si="222"/>
        <v>0</v>
      </c>
      <c r="BW313" s="77">
        <f t="shared" ca="1" si="223"/>
        <v>0</v>
      </c>
      <c r="BX313" s="14">
        <f t="shared" ca="1" si="226"/>
        <v>0</v>
      </c>
      <c r="BY313" s="12"/>
      <c r="BZ313" s="12"/>
      <c r="CA313" s="14">
        <f t="shared" ca="1" si="190"/>
        <v>0</v>
      </c>
    </row>
    <row r="314" spans="1:79" s="7" customFormat="1" outlineLevel="1" x14ac:dyDescent="0.25">
      <c r="A314" s="6">
        <v>44160</v>
      </c>
      <c r="B314" s="8">
        <v>11.17</v>
      </c>
      <c r="C314" s="8">
        <v>11.21</v>
      </c>
      <c r="D314" s="8">
        <v>10.816000000000001</v>
      </c>
      <c r="E314" s="8">
        <v>10.97</v>
      </c>
      <c r="F314" s="8"/>
      <c r="G314" s="8"/>
      <c r="H314" s="8"/>
      <c r="I314" s="17"/>
      <c r="J314" s="14">
        <f ca="1">AVERAGE(E314:OFFSET(E314,$J$3-1,0))</f>
        <v>10.6676</v>
      </c>
      <c r="K314" s="14">
        <f ca="1">AVERAGE(E314:OFFSET(E314,$K$3-1,0))</f>
        <v>9.2355666666666671</v>
      </c>
      <c r="M314" s="7">
        <f t="shared" ca="1" si="209"/>
        <v>0</v>
      </c>
      <c r="N314" s="7">
        <f t="shared" ca="1" si="192"/>
        <v>0</v>
      </c>
      <c r="O314" s="7">
        <f t="shared" ca="1" si="193"/>
        <v>0</v>
      </c>
      <c r="P314" s="10">
        <f t="shared" ca="1" si="194"/>
        <v>21</v>
      </c>
      <c r="Q314" s="11"/>
      <c r="R314" s="9">
        <f t="shared" ca="1" si="195"/>
        <v>0</v>
      </c>
      <c r="S314" s="14">
        <f t="shared" ca="1" si="196"/>
        <v>0</v>
      </c>
      <c r="T314" s="14"/>
      <c r="U314" s="8"/>
      <c r="V314" s="8"/>
      <c r="W314" s="8"/>
      <c r="AA314" s="17"/>
      <c r="AB314" s="14">
        <f ca="1">E314*(2/($AB$3+1))+IF(AB315=0,AVERAGE(E315:OFFSET(E315,$AB$3-1,0))*(1-(2/($AB$3+1))),AB315*(1-(2/($AB$3+1))))</f>
        <v>10.731288295987421</v>
      </c>
      <c r="AC314" s="35">
        <f ca="1">E314*(2/($AC$3+1))+IF(AC315=0,AVERAGE(E315:OFFSET(E315,$AC$3-1,0))*(1-(2/($AC$3+1))),AC315*(1-(2/($AC$3+1))))</f>
        <v>9.4428636468271616</v>
      </c>
      <c r="AE314" s="7">
        <f t="shared" ca="1" si="210"/>
        <v>0</v>
      </c>
      <c r="AF314" s="7">
        <f t="shared" ca="1" si="197"/>
        <v>0</v>
      </c>
      <c r="AG314" s="7">
        <f t="shared" ca="1" si="198"/>
        <v>0</v>
      </c>
      <c r="AH314" s="10">
        <f t="shared" ca="1" si="199"/>
        <v>21</v>
      </c>
      <c r="AI314" s="11"/>
      <c r="AJ314" s="9">
        <f t="shared" ca="1" si="200"/>
        <v>0</v>
      </c>
      <c r="AK314" s="14">
        <f t="shared" ca="1" si="201"/>
        <v>0</v>
      </c>
      <c r="AL314" s="14">
        <f t="shared" ca="1" si="202"/>
        <v>0</v>
      </c>
      <c r="AM314" s="14"/>
      <c r="AN314" s="14"/>
      <c r="AO314" s="14">
        <f t="shared" ca="1" si="203"/>
        <v>0</v>
      </c>
      <c r="AP314" s="8"/>
      <c r="AQ314" s="8"/>
      <c r="AS314" s="8">
        <f t="shared" si="211"/>
        <v>-6.1999999999999389E-2</v>
      </c>
      <c r="AT314" s="14">
        <f t="shared" si="212"/>
        <v>0</v>
      </c>
      <c r="AU314" s="14">
        <f t="shared" si="213"/>
        <v>6.1999999999999389E-2</v>
      </c>
      <c r="AV314" s="14">
        <f ca="1">IF(AV315=0,AVERAGE(AT314:OFFSET(AT314,$AY$3-1,0)),(AV315*($AY$3-1)+AT314)/$AY$3)</f>
        <v>0.16424511823931032</v>
      </c>
      <c r="AW314" s="14">
        <f ca="1">IF(AW315=0,AVERAGE(AU314:OFFSET(AU314,$AY$3-1,0)),(AW315*($AY$3-1)+AU314)/$AY$3)</f>
        <v>4.0245546396029161E-2</v>
      </c>
      <c r="AX314" s="14">
        <f t="shared" ca="1" si="214"/>
        <v>4.0810756207180132</v>
      </c>
      <c r="AY314" s="14">
        <f t="shared" ca="1" si="215"/>
        <v>80.319127786201136</v>
      </c>
      <c r="BA314" s="12">
        <f t="shared" ca="1" si="216"/>
        <v>0</v>
      </c>
      <c r="BB314" s="7">
        <f t="shared" ca="1" si="217"/>
        <v>0</v>
      </c>
      <c r="BC314" s="12">
        <f t="shared" ca="1" si="224"/>
        <v>0</v>
      </c>
      <c r="BD314" s="15">
        <f t="shared" ca="1" si="204"/>
        <v>21</v>
      </c>
      <c r="BE314" s="12"/>
      <c r="BF314" s="13">
        <f t="shared" ca="1" si="205"/>
        <v>0</v>
      </c>
      <c r="BG314" s="14">
        <f t="shared" ca="1" si="206"/>
        <v>0</v>
      </c>
      <c r="BH314" s="14">
        <f t="shared" ca="1" si="207"/>
        <v>0</v>
      </c>
      <c r="BI314" s="12"/>
      <c r="BJ314" s="12"/>
      <c r="BK314" s="14">
        <f t="shared" ca="1" si="218"/>
        <v>0</v>
      </c>
      <c r="BN314" s="17"/>
      <c r="BO314" s="8">
        <f t="shared" ca="1" si="219"/>
        <v>13.843918638439213</v>
      </c>
      <c r="BQ314" s="7">
        <f t="shared" ca="1" si="220"/>
        <v>0</v>
      </c>
      <c r="BR314" s="7">
        <f t="shared" ca="1" si="221"/>
        <v>0</v>
      </c>
      <c r="BS314" s="7">
        <f t="shared" ca="1" si="225"/>
        <v>0</v>
      </c>
      <c r="BT314" s="10">
        <f t="shared" ca="1" si="208"/>
        <v>21</v>
      </c>
      <c r="BV314" s="9">
        <f t="shared" ca="1" si="222"/>
        <v>0</v>
      </c>
      <c r="BW314" s="77">
        <f t="shared" ca="1" si="223"/>
        <v>0</v>
      </c>
      <c r="BX314" s="14">
        <f t="shared" ca="1" si="226"/>
        <v>0</v>
      </c>
      <c r="BY314" s="12"/>
      <c r="BZ314" s="12"/>
      <c r="CA314" s="14">
        <f t="shared" ca="1" si="190"/>
        <v>0</v>
      </c>
    </row>
    <row r="315" spans="1:79" s="7" customFormat="1" outlineLevel="1" x14ac:dyDescent="0.25">
      <c r="A315" s="6">
        <v>44159</v>
      </c>
      <c r="B315" s="8">
        <v>10.698</v>
      </c>
      <c r="C315" s="8">
        <v>11.032</v>
      </c>
      <c r="D315" s="8">
        <v>10.678000000000001</v>
      </c>
      <c r="E315" s="8">
        <v>11.032</v>
      </c>
      <c r="F315" s="8"/>
      <c r="G315" s="8"/>
      <c r="H315" s="8"/>
      <c r="I315" s="17"/>
      <c r="J315" s="14">
        <f ca="1">AVERAGE(E315:OFFSET(E315,$J$3-1,0))</f>
        <v>10.5708</v>
      </c>
      <c r="K315" s="14">
        <f ca="1">AVERAGE(E315:OFFSET(E315,$K$3-1,0))</f>
        <v>9.1458999999999993</v>
      </c>
      <c r="M315" s="7">
        <f t="shared" ca="1" si="209"/>
        <v>0</v>
      </c>
      <c r="N315" s="7">
        <f t="shared" ca="1" si="192"/>
        <v>0</v>
      </c>
      <c r="O315" s="7">
        <f t="shared" ca="1" si="193"/>
        <v>0</v>
      </c>
      <c r="P315" s="10">
        <f t="shared" ca="1" si="194"/>
        <v>20</v>
      </c>
      <c r="Q315" s="11"/>
      <c r="R315" s="9">
        <f t="shared" ca="1" si="195"/>
        <v>0</v>
      </c>
      <c r="S315" s="14">
        <f t="shared" ca="1" si="196"/>
        <v>0</v>
      </c>
      <c r="T315" s="14"/>
      <c r="U315" s="8"/>
      <c r="V315" s="8"/>
      <c r="W315" s="8"/>
      <c r="AA315" s="17"/>
      <c r="AB315" s="14">
        <f ca="1">E315*(2/($AB$3+1))+IF(AB316=0,AVERAGE(E316:OFFSET(E316,$AB$3-1,0))*(1-(2/($AB$3+1))),AB316*(1-(2/($AB$3+1))))</f>
        <v>10.611932443981129</v>
      </c>
      <c r="AC315" s="35">
        <f ca="1">E315*(2/($AC$3+1))+IF(AC316=0,AVERAGE(E316:OFFSET(E316,$AC$3-1,0))*(1-(2/($AC$3+1))),AC316*(1-(2/($AC$3+1))))</f>
        <v>9.3375438983324841</v>
      </c>
      <c r="AE315" s="7">
        <f t="shared" ca="1" si="210"/>
        <v>0</v>
      </c>
      <c r="AF315" s="7">
        <f t="shared" ca="1" si="197"/>
        <v>0</v>
      </c>
      <c r="AG315" s="7">
        <f t="shared" ca="1" si="198"/>
        <v>0</v>
      </c>
      <c r="AH315" s="10">
        <f t="shared" ca="1" si="199"/>
        <v>20</v>
      </c>
      <c r="AI315" s="11"/>
      <c r="AJ315" s="9">
        <f t="shared" ca="1" si="200"/>
        <v>0</v>
      </c>
      <c r="AK315" s="14">
        <f t="shared" ca="1" si="201"/>
        <v>0</v>
      </c>
      <c r="AL315" s="14">
        <f t="shared" ca="1" si="202"/>
        <v>0</v>
      </c>
      <c r="AM315" s="14"/>
      <c r="AN315" s="14"/>
      <c r="AO315" s="14">
        <f t="shared" ca="1" si="203"/>
        <v>0</v>
      </c>
      <c r="AP315" s="8"/>
      <c r="AQ315" s="8"/>
      <c r="AS315" s="8">
        <f t="shared" si="211"/>
        <v>0.48000000000000043</v>
      </c>
      <c r="AT315" s="14">
        <f t="shared" si="212"/>
        <v>0.48000000000000043</v>
      </c>
      <c r="AU315" s="14">
        <f t="shared" si="213"/>
        <v>0</v>
      </c>
      <c r="AV315" s="14">
        <f ca="1">IF(AV316=0,AVERAGE(AT315:OFFSET(AT315,$AY$3-1,0)),(AV316*($AY$3-1)+AT315)/$AY$3)</f>
        <v>0.17687935810387265</v>
      </c>
      <c r="AW315" s="14">
        <f ca="1">IF(AW316=0,AVERAGE(AU315:OFFSET(AU315,$AY$3-1,0)),(AW316*($AY$3-1)+AU315)/$AY$3)</f>
        <v>3.8572126888031445E-2</v>
      </c>
      <c r="AX315" s="14">
        <f t="shared" ca="1" si="214"/>
        <v>4.5856781145961794</v>
      </c>
      <c r="AY315" s="14">
        <f t="shared" ca="1" si="215"/>
        <v>82.097070767703997</v>
      </c>
      <c r="BA315" s="12">
        <f t="shared" ca="1" si="216"/>
        <v>0</v>
      </c>
      <c r="BB315" s="7">
        <f t="shared" ca="1" si="217"/>
        <v>0</v>
      </c>
      <c r="BC315" s="12">
        <f t="shared" ca="1" si="224"/>
        <v>0</v>
      </c>
      <c r="BD315" s="15">
        <f t="shared" ca="1" si="204"/>
        <v>20</v>
      </c>
      <c r="BE315" s="12"/>
      <c r="BF315" s="13">
        <f t="shared" ca="1" si="205"/>
        <v>0</v>
      </c>
      <c r="BG315" s="14">
        <f t="shared" ca="1" si="206"/>
        <v>0</v>
      </c>
      <c r="BH315" s="14">
        <f t="shared" ca="1" si="207"/>
        <v>0</v>
      </c>
      <c r="BI315" s="12"/>
      <c r="BJ315" s="12"/>
      <c r="BK315" s="14">
        <f t="shared" ca="1" si="218"/>
        <v>0</v>
      </c>
      <c r="BN315" s="17"/>
      <c r="BO315" s="8">
        <f t="shared" ca="1" si="219"/>
        <v>28.189635138275616</v>
      </c>
      <c r="BQ315" s="7">
        <f t="shared" ca="1" si="220"/>
        <v>0</v>
      </c>
      <c r="BR315" s="7">
        <f t="shared" ca="1" si="221"/>
        <v>0</v>
      </c>
      <c r="BS315" s="7">
        <f t="shared" ca="1" si="225"/>
        <v>0</v>
      </c>
      <c r="BT315" s="10">
        <f t="shared" ca="1" si="208"/>
        <v>20</v>
      </c>
      <c r="BV315" s="9">
        <f t="shared" ca="1" si="222"/>
        <v>0</v>
      </c>
      <c r="BW315" s="77">
        <f t="shared" ca="1" si="223"/>
        <v>0</v>
      </c>
      <c r="BX315" s="14">
        <f t="shared" ca="1" si="226"/>
        <v>0</v>
      </c>
      <c r="BY315" s="12"/>
      <c r="BZ315" s="12"/>
      <c r="CA315" s="14">
        <f t="shared" ca="1" si="190"/>
        <v>0</v>
      </c>
    </row>
    <row r="316" spans="1:79" s="7" customFormat="1" outlineLevel="1" x14ac:dyDescent="0.25">
      <c r="A316" s="6">
        <v>44158</v>
      </c>
      <c r="B316" s="8">
        <v>10.497999999999999</v>
      </c>
      <c r="C316" s="8">
        <v>10.62</v>
      </c>
      <c r="D316" s="8">
        <v>10.497999999999999</v>
      </c>
      <c r="E316" s="8">
        <v>10.552</v>
      </c>
      <c r="F316" s="8"/>
      <c r="G316" s="8"/>
      <c r="H316" s="8"/>
      <c r="I316" s="17"/>
      <c r="J316" s="14">
        <f ca="1">AVERAGE(E316:OFFSET(E316,$J$3-1,0))</f>
        <v>10.4384</v>
      </c>
      <c r="K316" s="14">
        <f ca="1">AVERAGE(E316:OFFSET(E316,$K$3-1,0))</f>
        <v>9.054433333333332</v>
      </c>
      <c r="M316" s="7">
        <f t="shared" ca="1" si="209"/>
        <v>0</v>
      </c>
      <c r="N316" s="7">
        <f t="shared" ca="1" si="192"/>
        <v>0</v>
      </c>
      <c r="O316" s="7">
        <f t="shared" ca="1" si="193"/>
        <v>0</v>
      </c>
      <c r="P316" s="10">
        <f t="shared" ca="1" si="194"/>
        <v>19</v>
      </c>
      <c r="Q316" s="11"/>
      <c r="R316" s="9">
        <f t="shared" ca="1" si="195"/>
        <v>0</v>
      </c>
      <c r="S316" s="14">
        <f t="shared" ca="1" si="196"/>
        <v>0</v>
      </c>
      <c r="T316" s="14"/>
      <c r="U316" s="8"/>
      <c r="V316" s="8"/>
      <c r="W316" s="8"/>
      <c r="AA316" s="17"/>
      <c r="AB316" s="14">
        <f ca="1">E316*(2/($AB$3+1))+IF(AB317=0,AVERAGE(E317:OFFSET(E317,$AB$3-1,0))*(1-(2/($AB$3+1))),AB317*(1-(2/($AB$3+1))))</f>
        <v>10.401898665971693</v>
      </c>
      <c r="AC316" s="35">
        <f ca="1">E316*(2/($AC$3+1))+IF(AC317=0,AVERAGE(E317:OFFSET(E317,$AC$3-1,0))*(1-(2/($AC$3+1))),AC317*(1-(2/($AC$3+1))))</f>
        <v>9.2206848568381723</v>
      </c>
      <c r="AE316" s="7">
        <f t="shared" ca="1" si="210"/>
        <v>0</v>
      </c>
      <c r="AF316" s="7">
        <f t="shared" ca="1" si="197"/>
        <v>0</v>
      </c>
      <c r="AG316" s="7">
        <f t="shared" ca="1" si="198"/>
        <v>0</v>
      </c>
      <c r="AH316" s="10">
        <f t="shared" ca="1" si="199"/>
        <v>19</v>
      </c>
      <c r="AI316" s="11"/>
      <c r="AJ316" s="9">
        <f t="shared" ca="1" si="200"/>
        <v>0</v>
      </c>
      <c r="AK316" s="14">
        <f t="shared" ca="1" si="201"/>
        <v>0</v>
      </c>
      <c r="AL316" s="14">
        <f t="shared" ca="1" si="202"/>
        <v>0</v>
      </c>
      <c r="AM316" s="14"/>
      <c r="AN316" s="14"/>
      <c r="AO316" s="14">
        <f t="shared" ca="1" si="203"/>
        <v>0</v>
      </c>
      <c r="AP316" s="8"/>
      <c r="AQ316" s="8"/>
      <c r="AS316" s="8">
        <f t="shared" si="211"/>
        <v>0.13999999999999879</v>
      </c>
      <c r="AT316" s="14">
        <f t="shared" si="212"/>
        <v>0.13999999999999879</v>
      </c>
      <c r="AU316" s="14">
        <f t="shared" si="213"/>
        <v>0</v>
      </c>
      <c r="AV316" s="14">
        <f ca="1">IF(AV317=0,AVERAGE(AT316:OFFSET(AT316,$AY$3-1,0)),(AV317*($AY$3-1)+AT316)/$AY$3)</f>
        <v>0.15356238565032435</v>
      </c>
      <c r="AW316" s="14">
        <f ca="1">IF(AW317=0,AVERAGE(AU316:OFFSET(AU316,$AY$3-1,0)),(AW317*($AY$3-1)+AU316)/$AY$3)</f>
        <v>4.1539213571726172E-2</v>
      </c>
      <c r="AX316" s="14">
        <f t="shared" ca="1" si="214"/>
        <v>3.6968053183088467</v>
      </c>
      <c r="AY316" s="14">
        <f t="shared" ca="1" si="215"/>
        <v>78.708932301242058</v>
      </c>
      <c r="BA316" s="12">
        <f t="shared" ca="1" si="216"/>
        <v>0</v>
      </c>
      <c r="BB316" s="7">
        <f t="shared" ca="1" si="217"/>
        <v>0</v>
      </c>
      <c r="BC316" s="12">
        <f t="shared" ca="1" si="224"/>
        <v>0</v>
      </c>
      <c r="BD316" s="15">
        <f t="shared" ca="1" si="204"/>
        <v>19</v>
      </c>
      <c r="BE316" s="12"/>
      <c r="BF316" s="13">
        <f t="shared" ca="1" si="205"/>
        <v>0</v>
      </c>
      <c r="BG316" s="14">
        <f t="shared" ca="1" si="206"/>
        <v>0</v>
      </c>
      <c r="BH316" s="14">
        <f t="shared" ca="1" si="207"/>
        <v>0</v>
      </c>
      <c r="BI316" s="12"/>
      <c r="BJ316" s="12"/>
      <c r="BK316" s="14">
        <f t="shared" ca="1" si="218"/>
        <v>0</v>
      </c>
      <c r="BN316" s="17"/>
      <c r="BO316" s="8">
        <f t="shared" ca="1" si="219"/>
        <v>21.510824504836478</v>
      </c>
      <c r="BQ316" s="7">
        <f t="shared" ca="1" si="220"/>
        <v>0</v>
      </c>
      <c r="BR316" s="7">
        <f t="shared" ca="1" si="221"/>
        <v>0</v>
      </c>
      <c r="BS316" s="7">
        <f t="shared" ca="1" si="225"/>
        <v>0</v>
      </c>
      <c r="BT316" s="10">
        <f t="shared" ca="1" si="208"/>
        <v>19</v>
      </c>
      <c r="BV316" s="9">
        <f t="shared" ca="1" si="222"/>
        <v>0</v>
      </c>
      <c r="BW316" s="77">
        <f t="shared" ca="1" si="223"/>
        <v>0</v>
      </c>
      <c r="BX316" s="14">
        <f t="shared" ca="1" si="226"/>
        <v>0</v>
      </c>
      <c r="BY316" s="12"/>
      <c r="BZ316" s="12"/>
      <c r="CA316" s="14">
        <f t="shared" ca="1" si="190"/>
        <v>0</v>
      </c>
    </row>
    <row r="317" spans="1:79" s="7" customFormat="1" outlineLevel="1" x14ac:dyDescent="0.25">
      <c r="A317" s="6">
        <v>44155</v>
      </c>
      <c r="B317" s="8">
        <v>10.358000000000001</v>
      </c>
      <c r="C317" s="8">
        <v>10.462</v>
      </c>
      <c r="D317" s="8">
        <v>10.358000000000001</v>
      </c>
      <c r="E317" s="8">
        <v>10.412000000000001</v>
      </c>
      <c r="F317" s="8"/>
      <c r="G317" s="8"/>
      <c r="H317" s="8"/>
      <c r="I317" s="17"/>
      <c r="J317" s="14">
        <f ca="1">AVERAGE(E317:OFFSET(E317,$J$3-1,0))</f>
        <v>10.401999999999999</v>
      </c>
      <c r="K317" s="14">
        <f ca="1">AVERAGE(E317:OFFSET(E317,$K$3-1,0))</f>
        <v>8.9866999999999972</v>
      </c>
      <c r="M317" s="7">
        <f t="shared" ca="1" si="209"/>
        <v>0</v>
      </c>
      <c r="N317" s="7">
        <f t="shared" ca="1" si="192"/>
        <v>0</v>
      </c>
      <c r="O317" s="7">
        <f t="shared" ca="1" si="193"/>
        <v>0</v>
      </c>
      <c r="P317" s="10">
        <f t="shared" ca="1" si="194"/>
        <v>18</v>
      </c>
      <c r="Q317" s="11"/>
      <c r="R317" s="9">
        <f t="shared" ca="1" si="195"/>
        <v>0</v>
      </c>
      <c r="S317" s="14">
        <f t="shared" ca="1" si="196"/>
        <v>0</v>
      </c>
      <c r="T317" s="14"/>
      <c r="U317" s="8"/>
      <c r="V317" s="8"/>
      <c r="W317" s="8"/>
      <c r="AA317" s="17"/>
      <c r="AB317" s="14">
        <f ca="1">E317*(2/($AB$3+1))+IF(AB318=0,AVERAGE(E318:OFFSET(E318,$AB$3-1,0))*(1-(2/($AB$3+1))),AB318*(1-(2/($AB$3+1))))</f>
        <v>10.326847998957538</v>
      </c>
      <c r="AC317" s="35">
        <f ca="1">E317*(2/($AC$3+1))+IF(AC318=0,AVERAGE(E318:OFFSET(E318,$AC$3-1,0))*(1-(2/($AC$3+1))),AC318*(1-(2/($AC$3+1))))</f>
        <v>9.1288700193787342</v>
      </c>
      <c r="AE317" s="7">
        <f t="shared" ca="1" si="210"/>
        <v>0</v>
      </c>
      <c r="AF317" s="7">
        <f t="shared" ca="1" si="197"/>
        <v>0</v>
      </c>
      <c r="AG317" s="7">
        <f t="shared" ca="1" si="198"/>
        <v>0</v>
      </c>
      <c r="AH317" s="10">
        <f t="shared" ca="1" si="199"/>
        <v>18</v>
      </c>
      <c r="AI317" s="11"/>
      <c r="AJ317" s="9">
        <f t="shared" ca="1" si="200"/>
        <v>0</v>
      </c>
      <c r="AK317" s="14">
        <f t="shared" ca="1" si="201"/>
        <v>0</v>
      </c>
      <c r="AL317" s="14">
        <f t="shared" ca="1" si="202"/>
        <v>0</v>
      </c>
      <c r="AM317" s="14"/>
      <c r="AN317" s="14"/>
      <c r="AO317" s="14">
        <f t="shared" ca="1" si="203"/>
        <v>0</v>
      </c>
      <c r="AP317" s="8"/>
      <c r="AQ317" s="8"/>
      <c r="AS317" s="8">
        <f t="shared" si="211"/>
        <v>4.0000000000000924E-2</v>
      </c>
      <c r="AT317" s="14">
        <f t="shared" si="212"/>
        <v>4.0000000000000924E-2</v>
      </c>
      <c r="AU317" s="14">
        <f t="shared" si="213"/>
        <v>0</v>
      </c>
      <c r="AV317" s="14">
        <f ca="1">IF(AV318=0,AVERAGE(AT317:OFFSET(AT317,$AY$3-1,0)),(AV318*($AY$3-1)+AT317)/$AY$3)</f>
        <v>0.15460564608496477</v>
      </c>
      <c r="AW317" s="14">
        <f ca="1">IF(AW318=0,AVERAGE(AU317:OFFSET(AU317,$AY$3-1,0)),(AW318*($AY$3-1)+AU317)/$AY$3)</f>
        <v>4.4734537692628182E-2</v>
      </c>
      <c r="AX317" s="14">
        <f t="shared" ca="1" si="214"/>
        <v>3.4560689359810302</v>
      </c>
      <c r="AY317" s="14">
        <f t="shared" ca="1" si="215"/>
        <v>77.55869546978083</v>
      </c>
      <c r="BA317" s="12">
        <f t="shared" ca="1" si="216"/>
        <v>0</v>
      </c>
      <c r="BB317" s="7">
        <f t="shared" ca="1" si="217"/>
        <v>0</v>
      </c>
      <c r="BC317" s="12">
        <f t="shared" ca="1" si="224"/>
        <v>0</v>
      </c>
      <c r="BD317" s="15">
        <f t="shared" ca="1" si="204"/>
        <v>18</v>
      </c>
      <c r="BE317" s="12"/>
      <c r="BF317" s="13">
        <f t="shared" ca="1" si="205"/>
        <v>0</v>
      </c>
      <c r="BG317" s="14">
        <f t="shared" ca="1" si="206"/>
        <v>0</v>
      </c>
      <c r="BH317" s="14">
        <f t="shared" ca="1" si="207"/>
        <v>0</v>
      </c>
      <c r="BI317" s="12"/>
      <c r="BJ317" s="12"/>
      <c r="BK317" s="14">
        <f t="shared" ca="1" si="218"/>
        <v>0</v>
      </c>
      <c r="BN317" s="17"/>
      <c r="BO317" s="8">
        <f t="shared" ca="1" si="219"/>
        <v>20.481370053228432</v>
      </c>
      <c r="BQ317" s="7">
        <f t="shared" ca="1" si="220"/>
        <v>0</v>
      </c>
      <c r="BR317" s="7">
        <f t="shared" ca="1" si="221"/>
        <v>0</v>
      </c>
      <c r="BS317" s="7">
        <f t="shared" ca="1" si="225"/>
        <v>0</v>
      </c>
      <c r="BT317" s="10">
        <f t="shared" ca="1" si="208"/>
        <v>18</v>
      </c>
      <c r="BV317" s="9">
        <f t="shared" ca="1" si="222"/>
        <v>0</v>
      </c>
      <c r="BW317" s="77">
        <f t="shared" ca="1" si="223"/>
        <v>0</v>
      </c>
      <c r="BX317" s="14">
        <f t="shared" ca="1" si="226"/>
        <v>0</v>
      </c>
      <c r="BY317" s="12"/>
      <c r="BZ317" s="12"/>
      <c r="CA317" s="14">
        <f t="shared" ca="1" si="190"/>
        <v>0</v>
      </c>
    </row>
    <row r="318" spans="1:79" s="7" customFormat="1" outlineLevel="1" x14ac:dyDescent="0.25">
      <c r="A318" s="6">
        <v>44154</v>
      </c>
      <c r="B318" s="8">
        <v>10.32</v>
      </c>
      <c r="C318" s="8">
        <v>10.394</v>
      </c>
      <c r="D318" s="8">
        <v>10.294</v>
      </c>
      <c r="E318" s="8">
        <v>10.372</v>
      </c>
      <c r="F318" s="8"/>
      <c r="G318" s="8"/>
      <c r="H318" s="8"/>
      <c r="I318" s="17"/>
      <c r="J318" s="14">
        <f ca="1">AVERAGE(E318:OFFSET(E318,$J$3-1,0))</f>
        <v>10.3268</v>
      </c>
      <c r="K318" s="14">
        <f ca="1">AVERAGE(E318:OFFSET(E318,$K$3-1,0))</f>
        <v>8.9241333333333337</v>
      </c>
      <c r="M318" s="7">
        <f t="shared" ca="1" si="209"/>
        <v>0</v>
      </c>
      <c r="N318" s="7">
        <f t="shared" ca="1" si="192"/>
        <v>0</v>
      </c>
      <c r="O318" s="7">
        <f t="shared" ca="1" si="193"/>
        <v>0</v>
      </c>
      <c r="P318" s="10">
        <f t="shared" ca="1" si="194"/>
        <v>17</v>
      </c>
      <c r="Q318" s="11"/>
      <c r="R318" s="9">
        <f t="shared" ca="1" si="195"/>
        <v>0</v>
      </c>
      <c r="S318" s="14">
        <f t="shared" ca="1" si="196"/>
        <v>0</v>
      </c>
      <c r="T318" s="14"/>
      <c r="U318" s="8"/>
      <c r="V318" s="8"/>
      <c r="W318" s="8"/>
      <c r="AA318" s="17"/>
      <c r="AB318" s="14">
        <f ca="1">E318*(2/($AB$3+1))+IF(AB319=0,AVERAGE(E319:OFFSET(E319,$AB$3-1,0))*(1-(2/($AB$3+1))),AB319*(1-(2/($AB$3+1))))</f>
        <v>10.284271998436305</v>
      </c>
      <c r="AC318" s="35">
        <f ca="1">E318*(2/($AC$3+1))+IF(AC319=0,AVERAGE(E319:OFFSET(E319,$AC$3-1,0))*(1-(2/($AC$3+1))),AC319*(1-(2/($AC$3+1))))</f>
        <v>9.0403782965772681</v>
      </c>
      <c r="AE318" s="7">
        <f t="shared" ca="1" si="210"/>
        <v>0</v>
      </c>
      <c r="AF318" s="7">
        <f t="shared" ca="1" si="197"/>
        <v>0</v>
      </c>
      <c r="AG318" s="7">
        <f t="shared" ca="1" si="198"/>
        <v>0</v>
      </c>
      <c r="AH318" s="10">
        <f t="shared" ca="1" si="199"/>
        <v>17</v>
      </c>
      <c r="AI318" s="11"/>
      <c r="AJ318" s="9">
        <f t="shared" ca="1" si="200"/>
        <v>0</v>
      </c>
      <c r="AK318" s="14">
        <f t="shared" ca="1" si="201"/>
        <v>0</v>
      </c>
      <c r="AL318" s="14">
        <f t="shared" ca="1" si="202"/>
        <v>0</v>
      </c>
      <c r="AM318" s="14"/>
      <c r="AN318" s="14"/>
      <c r="AO318" s="14">
        <f t="shared" ca="1" si="203"/>
        <v>0</v>
      </c>
      <c r="AP318" s="8"/>
      <c r="AQ318" s="8"/>
      <c r="AS318" s="8">
        <f t="shared" si="211"/>
        <v>-0.11400000000000077</v>
      </c>
      <c r="AT318" s="14">
        <f t="shared" si="212"/>
        <v>0</v>
      </c>
      <c r="AU318" s="14">
        <f t="shared" si="213"/>
        <v>0.11400000000000077</v>
      </c>
      <c r="AV318" s="14">
        <f ca="1">IF(AV319=0,AVERAGE(AT318:OFFSET(AT318,$AY$3-1,0)),(AV319*($AY$3-1)+AT318)/$AY$3)</f>
        <v>0.16342146501457738</v>
      </c>
      <c r="AW318" s="14">
        <f ca="1">IF(AW319=0,AVERAGE(AU318:OFFSET(AU318,$AY$3-1,0)),(AW319*($AY$3-1)+AU318)/$AY$3)</f>
        <v>4.8175655976676501E-2</v>
      </c>
      <c r="AX318" s="14">
        <f t="shared" ca="1" si="214"/>
        <v>3.3922000998532402</v>
      </c>
      <c r="AY318" s="14">
        <f t="shared" ca="1" si="215"/>
        <v>77.232366985433714</v>
      </c>
      <c r="BA318" s="12">
        <f t="shared" ca="1" si="216"/>
        <v>0</v>
      </c>
      <c r="BB318" s="7">
        <f t="shared" ca="1" si="217"/>
        <v>0</v>
      </c>
      <c r="BC318" s="12">
        <f t="shared" ca="1" si="224"/>
        <v>0</v>
      </c>
      <c r="BD318" s="15">
        <f t="shared" ca="1" si="204"/>
        <v>17</v>
      </c>
      <c r="BE318" s="12"/>
      <c r="BF318" s="13">
        <f t="shared" ca="1" si="205"/>
        <v>0</v>
      </c>
      <c r="BG318" s="14">
        <f t="shared" ca="1" si="206"/>
        <v>0</v>
      </c>
      <c r="BH318" s="14">
        <f t="shared" ca="1" si="207"/>
        <v>0</v>
      </c>
      <c r="BI318" s="12"/>
      <c r="BJ318" s="12"/>
      <c r="BK318" s="14">
        <f t="shared" ca="1" si="218"/>
        <v>0</v>
      </c>
      <c r="BN318" s="17"/>
      <c r="BO318" s="8">
        <f t="shared" ca="1" si="219"/>
        <v>18.510054844606927</v>
      </c>
      <c r="BQ318" s="7">
        <f t="shared" ca="1" si="220"/>
        <v>0</v>
      </c>
      <c r="BR318" s="7">
        <f t="shared" ca="1" si="221"/>
        <v>0</v>
      </c>
      <c r="BS318" s="7">
        <f t="shared" ca="1" si="225"/>
        <v>0</v>
      </c>
      <c r="BT318" s="10">
        <f t="shared" ca="1" si="208"/>
        <v>17</v>
      </c>
      <c r="BV318" s="9">
        <f t="shared" ca="1" si="222"/>
        <v>0</v>
      </c>
      <c r="BW318" s="77">
        <f t="shared" ca="1" si="223"/>
        <v>0</v>
      </c>
      <c r="BX318" s="14">
        <f t="shared" ca="1" si="226"/>
        <v>0</v>
      </c>
      <c r="BY318" s="12"/>
      <c r="BZ318" s="12"/>
      <c r="CA318" s="14">
        <f t="shared" ca="1" si="190"/>
        <v>0</v>
      </c>
    </row>
    <row r="319" spans="1:79" s="7" customFormat="1" outlineLevel="1" x14ac:dyDescent="0.25">
      <c r="A319" s="6">
        <v>44153</v>
      </c>
      <c r="B319" s="8">
        <v>10.311999999999999</v>
      </c>
      <c r="C319" s="8">
        <v>10.518000000000001</v>
      </c>
      <c r="D319" s="8">
        <v>10.311999999999999</v>
      </c>
      <c r="E319" s="8">
        <v>10.486000000000001</v>
      </c>
      <c r="F319" s="8"/>
      <c r="G319" s="8"/>
      <c r="H319" s="8"/>
      <c r="I319" s="17"/>
      <c r="J319" s="14">
        <f ca="1">AVERAGE(E319:OFFSET(E319,$J$3-1,0))</f>
        <v>10.2334</v>
      </c>
      <c r="K319" s="14">
        <f ca="1">AVERAGE(E319:OFFSET(E319,$K$3-1,0))</f>
        <v>8.8650333333333347</v>
      </c>
      <c r="M319" s="7">
        <f t="shared" ca="1" si="209"/>
        <v>0</v>
      </c>
      <c r="N319" s="7">
        <f t="shared" ca="1" si="192"/>
        <v>0</v>
      </c>
      <c r="O319" s="7">
        <f t="shared" ca="1" si="193"/>
        <v>0</v>
      </c>
      <c r="P319" s="10">
        <f t="shared" ca="1" si="194"/>
        <v>16</v>
      </c>
      <c r="Q319" s="11"/>
      <c r="R319" s="9">
        <f t="shared" ca="1" si="195"/>
        <v>0</v>
      </c>
      <c r="S319" s="14">
        <f t="shared" ca="1" si="196"/>
        <v>0</v>
      </c>
      <c r="T319" s="14"/>
      <c r="U319" s="8"/>
      <c r="V319" s="8"/>
      <c r="W319" s="8"/>
      <c r="AA319" s="17"/>
      <c r="AB319" s="14">
        <f ca="1">E319*(2/($AB$3+1))+IF(AB320=0,AVERAGE(E320:OFFSET(E320,$AB$3-1,0))*(1-(2/($AB$3+1))),AB320*(1-(2/($AB$3+1))))</f>
        <v>10.240407997654456</v>
      </c>
      <c r="AC319" s="35">
        <f ca="1">E319*(2/($AC$3+1))+IF(AC320=0,AVERAGE(E320:OFFSET(E320,$AC$3-1,0))*(1-(2/($AC$3+1))),AC320*(1-(2/($AC$3+1))))</f>
        <v>8.9485423170308724</v>
      </c>
      <c r="AE319" s="7">
        <f t="shared" ca="1" si="210"/>
        <v>0</v>
      </c>
      <c r="AF319" s="7">
        <f t="shared" ca="1" si="197"/>
        <v>0</v>
      </c>
      <c r="AG319" s="7">
        <f t="shared" ca="1" si="198"/>
        <v>0</v>
      </c>
      <c r="AH319" s="10">
        <f t="shared" ca="1" si="199"/>
        <v>16</v>
      </c>
      <c r="AI319" s="11"/>
      <c r="AJ319" s="9">
        <f t="shared" ca="1" si="200"/>
        <v>0</v>
      </c>
      <c r="AK319" s="14">
        <f t="shared" ca="1" si="201"/>
        <v>0</v>
      </c>
      <c r="AL319" s="14">
        <f t="shared" ca="1" si="202"/>
        <v>0</v>
      </c>
      <c r="AM319" s="14"/>
      <c r="AN319" s="14"/>
      <c r="AO319" s="14">
        <f t="shared" ca="1" si="203"/>
        <v>0</v>
      </c>
      <c r="AP319" s="8"/>
      <c r="AQ319" s="8"/>
      <c r="AS319" s="8">
        <f t="shared" si="211"/>
        <v>0.11600000000000144</v>
      </c>
      <c r="AT319" s="14">
        <f t="shared" si="212"/>
        <v>0.11600000000000144</v>
      </c>
      <c r="AU319" s="14">
        <f t="shared" si="213"/>
        <v>0</v>
      </c>
      <c r="AV319" s="14">
        <f ca="1">IF(AV320=0,AVERAGE(AT319:OFFSET(AT319,$AY$3-1,0)),(AV320*($AY$3-1)+AT319)/$AY$3)</f>
        <v>0.17599234693877566</v>
      </c>
      <c r="AW319" s="14">
        <f ca="1">IF(AW320=0,AVERAGE(AU319:OFFSET(AU319,$AY$3-1,0)),(AW320*($AY$3-1)+AU319)/$AY$3)</f>
        <v>4.311224489795925E-2</v>
      </c>
      <c r="AX319" s="14">
        <f t="shared" ca="1" si="214"/>
        <v>4.082189349112423</v>
      </c>
      <c r="AY319" s="14">
        <f t="shared" ca="1" si="215"/>
        <v>80.323440719999056</v>
      </c>
      <c r="BA319" s="12">
        <f t="shared" ca="1" si="216"/>
        <v>0</v>
      </c>
      <c r="BB319" s="7">
        <f t="shared" ca="1" si="217"/>
        <v>0</v>
      </c>
      <c r="BC319" s="12">
        <f t="shared" ca="1" si="224"/>
        <v>0</v>
      </c>
      <c r="BD319" s="15">
        <f t="shared" ca="1" si="204"/>
        <v>16</v>
      </c>
      <c r="BE319" s="12"/>
      <c r="BF319" s="13">
        <f t="shared" ca="1" si="205"/>
        <v>0</v>
      </c>
      <c r="BG319" s="14">
        <f t="shared" ca="1" si="206"/>
        <v>0</v>
      </c>
      <c r="BH319" s="14">
        <f t="shared" ca="1" si="207"/>
        <v>0</v>
      </c>
      <c r="BI319" s="12"/>
      <c r="BJ319" s="12"/>
      <c r="BK319" s="14">
        <f t="shared" ca="1" si="218"/>
        <v>0</v>
      </c>
      <c r="BN319" s="17"/>
      <c r="BO319" s="8">
        <f t="shared" ca="1" si="219"/>
        <v>24.922563736001901</v>
      </c>
      <c r="BQ319" s="7">
        <f t="shared" ca="1" si="220"/>
        <v>0</v>
      </c>
      <c r="BR319" s="7">
        <f t="shared" ca="1" si="221"/>
        <v>0</v>
      </c>
      <c r="BS319" s="7">
        <f t="shared" ca="1" si="225"/>
        <v>0</v>
      </c>
      <c r="BT319" s="10">
        <f t="shared" ca="1" si="208"/>
        <v>16</v>
      </c>
      <c r="BV319" s="9">
        <f t="shared" ca="1" si="222"/>
        <v>0</v>
      </c>
      <c r="BW319" s="77">
        <f t="shared" ca="1" si="223"/>
        <v>0</v>
      </c>
      <c r="BX319" s="14">
        <f t="shared" ca="1" si="226"/>
        <v>0</v>
      </c>
      <c r="BY319" s="12"/>
      <c r="BZ319" s="12"/>
      <c r="CA319" s="14">
        <f t="shared" ca="1" si="190"/>
        <v>0</v>
      </c>
    </row>
    <row r="320" spans="1:79" s="7" customFormat="1" outlineLevel="1" x14ac:dyDescent="0.25">
      <c r="A320" s="6">
        <v>44152</v>
      </c>
      <c r="B320" s="8">
        <v>10.321999999999999</v>
      </c>
      <c r="C320" s="8">
        <v>10.394</v>
      </c>
      <c r="D320" s="8">
        <v>10.226000000000001</v>
      </c>
      <c r="E320" s="8">
        <v>10.37</v>
      </c>
      <c r="F320" s="8"/>
      <c r="G320" s="8"/>
      <c r="H320" s="8"/>
      <c r="I320" s="17"/>
      <c r="J320" s="14">
        <f ca="1">AVERAGE(E320:OFFSET(E320,$J$3-1,0))</f>
        <v>10.1586</v>
      </c>
      <c r="K320" s="14">
        <f ca="1">AVERAGE(E320:OFFSET(E320,$K$3-1,0))</f>
        <v>8.7988666666666671</v>
      </c>
      <c r="M320" s="7">
        <f t="shared" ca="1" si="209"/>
        <v>0</v>
      </c>
      <c r="N320" s="7">
        <f t="shared" ca="1" si="192"/>
        <v>0</v>
      </c>
      <c r="O320" s="7">
        <f t="shared" ca="1" si="193"/>
        <v>0</v>
      </c>
      <c r="P320" s="10">
        <f t="shared" ca="1" si="194"/>
        <v>15</v>
      </c>
      <c r="Q320" s="11"/>
      <c r="R320" s="9">
        <f t="shared" ca="1" si="195"/>
        <v>0</v>
      </c>
      <c r="S320" s="14">
        <f t="shared" ca="1" si="196"/>
        <v>0</v>
      </c>
      <c r="T320" s="14"/>
      <c r="U320" s="8"/>
      <c r="V320" s="8"/>
      <c r="W320" s="8"/>
      <c r="AA320" s="17"/>
      <c r="AB320" s="14">
        <f ca="1">E320*(2/($AB$3+1))+IF(AB321=0,AVERAGE(E321:OFFSET(E321,$AB$3-1,0))*(1-(2/($AB$3+1))),AB321*(1-(2/($AB$3+1))))</f>
        <v>10.117611996481683</v>
      </c>
      <c r="AC320" s="35">
        <f ca="1">E320*(2/($AC$3+1))+IF(AC321=0,AVERAGE(E321:OFFSET(E321,$AC$3-1,0))*(1-(2/($AC$3+1))),AC321*(1-(2/($AC$3+1))))</f>
        <v>8.8425107526881739</v>
      </c>
      <c r="AE320" s="7">
        <f t="shared" ca="1" si="210"/>
        <v>0</v>
      </c>
      <c r="AF320" s="7">
        <f t="shared" ca="1" si="197"/>
        <v>0</v>
      </c>
      <c r="AG320" s="7">
        <f t="shared" ca="1" si="198"/>
        <v>0</v>
      </c>
      <c r="AH320" s="10">
        <f t="shared" ca="1" si="199"/>
        <v>15</v>
      </c>
      <c r="AI320" s="11"/>
      <c r="AJ320" s="9">
        <f t="shared" ca="1" si="200"/>
        <v>0</v>
      </c>
      <c r="AK320" s="14">
        <f t="shared" ca="1" si="201"/>
        <v>0</v>
      </c>
      <c r="AL320" s="14">
        <f t="shared" ca="1" si="202"/>
        <v>0</v>
      </c>
      <c r="AM320" s="14"/>
      <c r="AN320" s="14"/>
      <c r="AO320" s="14">
        <f t="shared" ca="1" si="203"/>
        <v>0</v>
      </c>
      <c r="AP320" s="8"/>
      <c r="AQ320" s="8"/>
      <c r="AS320" s="8">
        <f t="shared" si="211"/>
        <v>0</v>
      </c>
      <c r="AT320" s="14">
        <f t="shared" si="212"/>
        <v>0</v>
      </c>
      <c r="AU320" s="14">
        <f t="shared" si="213"/>
        <v>0</v>
      </c>
      <c r="AV320" s="14">
        <f ca="1">IF(AV321=0,AVERAGE(AT320:OFFSET(AT320,$AY$3-1,0)),(AV321*($AY$3-1)+AT320)/$AY$3)</f>
        <v>0.18060714285714291</v>
      </c>
      <c r="AW320" s="14">
        <f ca="1">IF(AW321=0,AVERAGE(AU320:OFFSET(AU320,$AY$3-1,0)),(AW321*($AY$3-1)+AU320)/$AY$3)</f>
        <v>4.64285714285715E-2</v>
      </c>
      <c r="AX320" s="14">
        <f t="shared" ca="1" si="214"/>
        <v>3.8899999999999952</v>
      </c>
      <c r="AY320" s="14">
        <f t="shared" ca="1" si="215"/>
        <v>79.550102249488731</v>
      </c>
      <c r="BA320" s="12">
        <f t="shared" ca="1" si="216"/>
        <v>0</v>
      </c>
      <c r="BB320" s="7">
        <f t="shared" ca="1" si="217"/>
        <v>0</v>
      </c>
      <c r="BC320" s="12">
        <f t="shared" ca="1" si="224"/>
        <v>0</v>
      </c>
      <c r="BD320" s="15">
        <f t="shared" ca="1" si="204"/>
        <v>15</v>
      </c>
      <c r="BE320" s="12"/>
      <c r="BF320" s="13">
        <f t="shared" ca="1" si="205"/>
        <v>0</v>
      </c>
      <c r="BG320" s="14">
        <f t="shared" ca="1" si="206"/>
        <v>0</v>
      </c>
      <c r="BH320" s="14">
        <f t="shared" ca="1" si="207"/>
        <v>0</v>
      </c>
      <c r="BI320" s="12"/>
      <c r="BJ320" s="12"/>
      <c r="BK320" s="14">
        <f t="shared" ca="1" si="218"/>
        <v>0</v>
      </c>
      <c r="BN320" s="17"/>
      <c r="BO320" s="8">
        <f t="shared" ca="1" si="219"/>
        <v>27.192444498957414</v>
      </c>
      <c r="BQ320" s="7">
        <f t="shared" ca="1" si="220"/>
        <v>0</v>
      </c>
      <c r="BR320" s="7">
        <f t="shared" ca="1" si="221"/>
        <v>0</v>
      </c>
      <c r="BS320" s="7">
        <f t="shared" ca="1" si="225"/>
        <v>0</v>
      </c>
      <c r="BT320" s="10">
        <f t="shared" ca="1" si="208"/>
        <v>15</v>
      </c>
      <c r="BV320" s="9">
        <f t="shared" ca="1" si="222"/>
        <v>0</v>
      </c>
      <c r="BW320" s="77">
        <f t="shared" ca="1" si="223"/>
        <v>0</v>
      </c>
      <c r="BX320" s="14">
        <f t="shared" ca="1" si="226"/>
        <v>0</v>
      </c>
      <c r="BY320" s="12"/>
      <c r="BZ320" s="12"/>
      <c r="CA320" s="14">
        <f t="shared" ca="1" si="190"/>
        <v>0</v>
      </c>
    </row>
    <row r="321" spans="1:79" s="7" customFormat="1" outlineLevel="1" x14ac:dyDescent="0.25">
      <c r="A321" s="6">
        <v>44151</v>
      </c>
      <c r="B321" s="8">
        <v>10.356</v>
      </c>
      <c r="C321" s="8">
        <v>10.516</v>
      </c>
      <c r="D321" s="8">
        <v>10.215999999999999</v>
      </c>
      <c r="E321" s="8">
        <v>10.37</v>
      </c>
      <c r="F321" s="8"/>
      <c r="G321" s="8"/>
      <c r="H321" s="8"/>
      <c r="I321" s="17"/>
      <c r="J321" s="14">
        <f ca="1">AVERAGE(E321:OFFSET(E321,$J$3-1,0))</f>
        <v>10.0962</v>
      </c>
      <c r="K321" s="14">
        <f ca="1">AVERAGE(E321:OFFSET(E321,$K$3-1,0))</f>
        <v>8.737166666666667</v>
      </c>
      <c r="M321" s="7">
        <f t="shared" ca="1" si="209"/>
        <v>0</v>
      </c>
      <c r="N321" s="11">
        <f ca="1">IF(AND(J322&gt;K322,J321&lt;K321),1,0)</f>
        <v>0</v>
      </c>
      <c r="O321" s="7">
        <f ca="1">IF(O322-N321&lt;0,0,M321+O322-N321)</f>
        <v>0</v>
      </c>
      <c r="P321" s="10">
        <f t="shared" ca="1" si="194"/>
        <v>14</v>
      </c>
      <c r="Q321" s="11"/>
      <c r="R321" s="9">
        <f t="shared" ca="1" si="195"/>
        <v>0</v>
      </c>
      <c r="S321" s="14">
        <f t="shared" ca="1" si="196"/>
        <v>0</v>
      </c>
      <c r="T321" s="14"/>
      <c r="U321" s="8"/>
      <c r="V321" s="8"/>
      <c r="W321" s="8"/>
      <c r="AA321" s="17"/>
      <c r="AB321" s="14">
        <f ca="1">E321*(2/($AB$3+1))+IF(AB322=0,AVERAGE(E322:OFFSET(E322,$AB$3-1,0))*(1-(2/($AB$3+1))),AB322*(1-(2/($AB$3+1))))</f>
        <v>9.991417994722525</v>
      </c>
      <c r="AC321" s="35"/>
      <c r="AE321" s="7">
        <f t="shared" ca="1" si="210"/>
        <v>0</v>
      </c>
      <c r="AF321" s="11">
        <f t="shared" ca="1" si="197"/>
        <v>0</v>
      </c>
      <c r="AG321" s="7">
        <f ca="1">IF(AG322-AF321&lt;0,0,AE321+AG322-AF321)</f>
        <v>0</v>
      </c>
      <c r="AH321" s="10">
        <f t="shared" ca="1" si="199"/>
        <v>14</v>
      </c>
      <c r="AI321" s="11"/>
      <c r="AJ321" s="9">
        <f t="shared" ca="1" si="200"/>
        <v>0</v>
      </c>
      <c r="AK321" s="14">
        <f t="shared" ca="1" si="201"/>
        <v>0</v>
      </c>
      <c r="AL321" s="14">
        <f t="shared" ca="1" si="202"/>
        <v>0</v>
      </c>
      <c r="AM321" s="14"/>
      <c r="AN321" s="14"/>
      <c r="AO321" s="14">
        <f t="shared" ca="1" si="203"/>
        <v>0</v>
      </c>
      <c r="AP321" s="8"/>
      <c r="AQ321" s="8"/>
      <c r="AS321" s="8">
        <f t="shared" si="211"/>
        <v>0.33399999999999963</v>
      </c>
      <c r="AT321" s="14">
        <f t="shared" si="212"/>
        <v>0.33399999999999963</v>
      </c>
      <c r="AU321" s="14">
        <f t="shared" si="213"/>
        <v>0</v>
      </c>
      <c r="AV321" s="14">
        <f ca="1">IF(AV322=0,AVERAGE(AT321:OFFSET(AT321,$AY$3-1,0)),(AV322*($AY$3-1)+AT321)/$AY$3)</f>
        <v>0.19450000000000006</v>
      </c>
      <c r="AW321" s="14">
        <f ca="1">IF(AW322=0,AVERAGE(AU321:OFFSET(AU321,$AY$3-1,0)),(AW322*($AY$3-1)+AU321)/$AY$3)</f>
        <v>5.0000000000000079E-2</v>
      </c>
      <c r="AX321" s="14">
        <f t="shared" ca="1" si="214"/>
        <v>3.8899999999999952</v>
      </c>
      <c r="AY321" s="14">
        <f t="shared" ca="1" si="215"/>
        <v>79.550102249488731</v>
      </c>
      <c r="BA321" s="12">
        <f t="shared" ca="1" si="216"/>
        <v>0</v>
      </c>
      <c r="BB321" s="7">
        <f t="shared" ca="1" si="217"/>
        <v>0</v>
      </c>
      <c r="BC321" s="12">
        <f t="shared" ca="1" si="224"/>
        <v>0</v>
      </c>
      <c r="BD321" s="15">
        <f t="shared" ca="1" si="204"/>
        <v>14</v>
      </c>
      <c r="BE321" s="12"/>
      <c r="BF321" s="13">
        <f t="shared" ca="1" si="205"/>
        <v>0</v>
      </c>
      <c r="BG321" s="14">
        <f t="shared" ca="1" si="206"/>
        <v>0</v>
      </c>
      <c r="BH321" s="14">
        <f t="shared" ca="1" si="207"/>
        <v>0</v>
      </c>
      <c r="BI321" s="12"/>
      <c r="BJ321" s="12"/>
      <c r="BK321" s="14">
        <f t="shared" ca="1" si="218"/>
        <v>0</v>
      </c>
      <c r="BN321" s="17"/>
      <c r="BO321" s="8">
        <f t="shared" ca="1" si="219"/>
        <v>28.948022879880632</v>
      </c>
      <c r="BQ321" s="7">
        <f t="shared" ca="1" si="220"/>
        <v>0</v>
      </c>
      <c r="BR321" s="7">
        <f t="shared" ca="1" si="221"/>
        <v>0</v>
      </c>
      <c r="BS321" s="7">
        <f t="shared" ca="1" si="225"/>
        <v>0</v>
      </c>
      <c r="BT321" s="10">
        <f t="shared" ca="1" si="208"/>
        <v>14</v>
      </c>
      <c r="BV321" s="9">
        <f t="shared" ca="1" si="222"/>
        <v>0</v>
      </c>
      <c r="BW321" s="77">
        <f t="shared" ca="1" si="223"/>
        <v>0</v>
      </c>
      <c r="BX321" s="14">
        <f t="shared" ca="1" si="226"/>
        <v>0</v>
      </c>
      <c r="BY321" s="12"/>
      <c r="BZ321" s="12"/>
      <c r="CA321" s="14">
        <f t="shared" ref="CA321:CA334" ca="1" si="227">BX322*BW321</f>
        <v>0</v>
      </c>
    </row>
    <row r="322" spans="1:79" s="7" customFormat="1" outlineLevel="1" x14ac:dyDescent="0.25">
      <c r="A322" s="6">
        <v>44148</v>
      </c>
      <c r="B322" s="8">
        <v>9.7959999999999994</v>
      </c>
      <c r="C322" s="8">
        <v>10.066000000000001</v>
      </c>
      <c r="D322" s="8">
        <v>9.7929999999999993</v>
      </c>
      <c r="E322" s="8">
        <v>10.036</v>
      </c>
      <c r="F322" s="8"/>
      <c r="G322" s="8"/>
      <c r="H322" s="8"/>
      <c r="I322" s="17"/>
      <c r="J322" s="14">
        <f ca="1">AVERAGE(E322:OFFSET(E322,$J$3-1,0))</f>
        <v>9.9494000000000007</v>
      </c>
      <c r="K322" s="8"/>
      <c r="M322" s="7">
        <f t="shared" ca="1" si="209"/>
        <v>0</v>
      </c>
      <c r="N322" s="7">
        <f t="shared" ca="1" si="192"/>
        <v>0</v>
      </c>
      <c r="O322" s="7">
        <f t="shared" ref="O322:O334" ca="1" si="228">IF(O323-N322&lt;0,0,M322+O323-N322)</f>
        <v>0</v>
      </c>
      <c r="P322" s="10">
        <f t="shared" ca="1" si="194"/>
        <v>13</v>
      </c>
      <c r="Q322" s="11"/>
      <c r="R322" s="9">
        <f t="shared" ca="1" si="195"/>
        <v>0</v>
      </c>
      <c r="S322" s="14">
        <f t="shared" ca="1" si="196"/>
        <v>0</v>
      </c>
      <c r="T322" s="14"/>
      <c r="U322" s="8"/>
      <c r="V322" s="8"/>
      <c r="W322" s="8"/>
      <c r="AA322" s="17"/>
      <c r="AB322" s="14">
        <f ca="1">E322*(2/($AB$3+1))+IF(AB323=0,AVERAGE(E323:OFFSET(E323,$AB$3-1,0))*(1-(2/($AB$3+1))),AB323*(1-(2/($AB$3+1))))</f>
        <v>9.8021269920837888</v>
      </c>
      <c r="AC322" s="35"/>
      <c r="AE322" s="7">
        <f t="shared" ca="1" si="210"/>
        <v>0</v>
      </c>
      <c r="AF322" s="7">
        <f t="shared" ca="1" si="197"/>
        <v>0</v>
      </c>
      <c r="AG322" s="7">
        <f t="shared" ref="AG322:AG334" ca="1" si="229">IF(AG323-AF322&lt;0,0,AE322+AG323-AF322)</f>
        <v>0</v>
      </c>
      <c r="AH322" s="10">
        <f t="shared" ca="1" si="199"/>
        <v>13</v>
      </c>
      <c r="AI322" s="11"/>
      <c r="AJ322" s="9">
        <f t="shared" ca="1" si="200"/>
        <v>0</v>
      </c>
      <c r="AK322" s="14">
        <f t="shared" ca="1" si="201"/>
        <v>0</v>
      </c>
      <c r="AL322" s="14">
        <f t="shared" ca="1" si="202"/>
        <v>0</v>
      </c>
      <c r="AM322" s="14"/>
      <c r="AN322" s="14"/>
      <c r="AO322" s="14">
        <f t="shared" ca="1" si="203"/>
        <v>0</v>
      </c>
      <c r="AP322" s="8"/>
      <c r="AQ322" s="8"/>
      <c r="AS322" s="8">
        <f t="shared" si="211"/>
        <v>0.13100000000000023</v>
      </c>
      <c r="AT322" s="14">
        <f t="shared" si="212"/>
        <v>0.13100000000000023</v>
      </c>
      <c r="AU322" s="14">
        <f t="shared" si="213"/>
        <v>0</v>
      </c>
      <c r="AV322" s="14"/>
      <c r="AW322" s="12"/>
      <c r="AX322" s="12"/>
      <c r="AY322" s="12"/>
      <c r="BA322" s="12">
        <f t="shared" ca="1" si="216"/>
        <v>0</v>
      </c>
      <c r="BB322" s="7">
        <f t="shared" ca="1" si="217"/>
        <v>0</v>
      </c>
      <c r="BC322" s="12">
        <f t="shared" ca="1" si="224"/>
        <v>0</v>
      </c>
      <c r="BD322" s="15">
        <f t="shared" ca="1" si="204"/>
        <v>13</v>
      </c>
      <c r="BE322" s="12"/>
      <c r="BF322" s="13">
        <f t="shared" ca="1" si="205"/>
        <v>0</v>
      </c>
      <c r="BG322" s="14">
        <f t="shared" ca="1" si="206"/>
        <v>0</v>
      </c>
      <c r="BH322" s="14">
        <f t="shared" ca="1" si="207"/>
        <v>0</v>
      </c>
      <c r="BI322" s="12"/>
      <c r="BJ322" s="12"/>
      <c r="BK322" s="14">
        <f t="shared" ca="1" si="218"/>
        <v>0</v>
      </c>
      <c r="BN322" s="17"/>
      <c r="BO322" s="8">
        <f t="shared" ca="1" si="219"/>
        <v>24.670807453416145</v>
      </c>
      <c r="BQ322" s="7">
        <f t="shared" ca="1" si="220"/>
        <v>0</v>
      </c>
      <c r="BR322" s="7">
        <f t="shared" ca="1" si="221"/>
        <v>0</v>
      </c>
      <c r="BS322" s="7">
        <f t="shared" ca="1" si="225"/>
        <v>0</v>
      </c>
      <c r="BT322" s="10">
        <f t="shared" ca="1" si="208"/>
        <v>13</v>
      </c>
      <c r="BV322" s="9">
        <f t="shared" ca="1" si="222"/>
        <v>0</v>
      </c>
      <c r="BW322" s="77">
        <f t="shared" ca="1" si="223"/>
        <v>0</v>
      </c>
      <c r="BX322" s="14">
        <f t="shared" ca="1" si="226"/>
        <v>0</v>
      </c>
      <c r="BY322" s="12"/>
      <c r="BZ322" s="12"/>
      <c r="CA322" s="14">
        <f t="shared" ca="1" si="227"/>
        <v>0</v>
      </c>
    </row>
    <row r="323" spans="1:79" s="7" customFormat="1" outlineLevel="1" x14ac:dyDescent="0.25">
      <c r="A323" s="6">
        <v>44147</v>
      </c>
      <c r="B323" s="8">
        <v>9.9480000000000004</v>
      </c>
      <c r="C323" s="8">
        <v>9.9939999999999998</v>
      </c>
      <c r="D323" s="8">
        <v>9.7910000000000004</v>
      </c>
      <c r="E323" s="8">
        <v>9.9049999999999994</v>
      </c>
      <c r="F323" s="8"/>
      <c r="G323" s="8"/>
      <c r="H323" s="8"/>
      <c r="I323" s="17"/>
      <c r="J323" s="14">
        <f ca="1">AVERAGE(E323:OFFSET(E323,$J$3-1,0))</f>
        <v>9.6633999999999993</v>
      </c>
      <c r="K323" s="8"/>
      <c r="M323" s="7">
        <f t="shared" ca="1" si="209"/>
        <v>0</v>
      </c>
      <c r="N323" s="7">
        <f t="shared" ca="1" si="192"/>
        <v>0</v>
      </c>
      <c r="O323" s="7">
        <f t="shared" ca="1" si="228"/>
        <v>0</v>
      </c>
      <c r="P323" s="10">
        <f t="shared" ca="1" si="194"/>
        <v>12</v>
      </c>
      <c r="Q323" s="11"/>
      <c r="R323" s="9">
        <f t="shared" ca="1" si="195"/>
        <v>0</v>
      </c>
      <c r="S323" s="14">
        <f t="shared" ca="1" si="196"/>
        <v>0</v>
      </c>
      <c r="T323" s="14"/>
      <c r="U323" s="8"/>
      <c r="V323" s="8"/>
      <c r="W323" s="8"/>
      <c r="AA323" s="17"/>
      <c r="AB323" s="14">
        <f ca="1">E323*(2/($AB$3+1))+IF(AB324=0,AVERAGE(E324:OFFSET(E324,$AB$3-1,0))*(1-(2/($AB$3+1))),AB324*(1-(2/($AB$3+1))))</f>
        <v>9.6851904881256825</v>
      </c>
      <c r="AC323" s="35"/>
      <c r="AE323" s="7">
        <f t="shared" ca="1" si="210"/>
        <v>0</v>
      </c>
      <c r="AF323" s="7">
        <f t="shared" ca="1" si="197"/>
        <v>0</v>
      </c>
      <c r="AG323" s="7">
        <f t="shared" ca="1" si="229"/>
        <v>0</v>
      </c>
      <c r="AH323" s="10">
        <f t="shared" ca="1" si="199"/>
        <v>12</v>
      </c>
      <c r="AI323" s="11"/>
      <c r="AJ323" s="9">
        <f t="shared" ca="1" si="200"/>
        <v>0</v>
      </c>
      <c r="AK323" s="14">
        <f t="shared" ca="1" si="201"/>
        <v>0</v>
      </c>
      <c r="AL323" s="14">
        <f t="shared" ca="1" si="202"/>
        <v>0</v>
      </c>
      <c r="AM323" s="14"/>
      <c r="AN323" s="14"/>
      <c r="AO323" s="14">
        <f t="shared" ca="1" si="203"/>
        <v>0</v>
      </c>
      <c r="AP323" s="8"/>
      <c r="AQ323" s="8"/>
      <c r="AS323" s="8">
        <f t="shared" si="211"/>
        <v>-0.20700000000000074</v>
      </c>
      <c r="AT323" s="14">
        <f t="shared" si="212"/>
        <v>0</v>
      </c>
      <c r="AU323" s="14">
        <f t="shared" si="213"/>
        <v>0.20700000000000074</v>
      </c>
      <c r="AV323" s="14"/>
      <c r="AW323" s="12"/>
      <c r="AX323" s="12"/>
      <c r="AY323" s="12"/>
      <c r="BA323" s="12">
        <f t="shared" ca="1" si="216"/>
        <v>0</v>
      </c>
      <c r="BB323" s="7">
        <f t="shared" ca="1" si="217"/>
        <v>0</v>
      </c>
      <c r="BC323" s="12">
        <f t="shared" ca="1" si="224"/>
        <v>0</v>
      </c>
      <c r="BD323" s="15">
        <f t="shared" ca="1" si="204"/>
        <v>12</v>
      </c>
      <c r="BE323" s="12"/>
      <c r="BF323" s="13">
        <f t="shared" ca="1" si="205"/>
        <v>0</v>
      </c>
      <c r="BG323" s="14">
        <f t="shared" ca="1" si="206"/>
        <v>0</v>
      </c>
      <c r="BH323" s="14">
        <f t="shared" ca="1" si="207"/>
        <v>0</v>
      </c>
      <c r="BI323" s="12"/>
      <c r="BJ323" s="12"/>
      <c r="BK323" s="14">
        <f t="shared" ca="1" si="218"/>
        <v>0</v>
      </c>
      <c r="BN323" s="17"/>
      <c r="BO323" s="8">
        <f t="shared" ca="1" si="219"/>
        <v>18.665388762429625</v>
      </c>
      <c r="BQ323" s="7">
        <f t="shared" ca="1" si="220"/>
        <v>0</v>
      </c>
      <c r="BR323" s="7">
        <f t="shared" ca="1" si="221"/>
        <v>0</v>
      </c>
      <c r="BS323" s="7">
        <f t="shared" ca="1" si="225"/>
        <v>0</v>
      </c>
      <c r="BT323" s="10">
        <f t="shared" ca="1" si="208"/>
        <v>12</v>
      </c>
      <c r="BV323" s="9">
        <f t="shared" ca="1" si="222"/>
        <v>0</v>
      </c>
      <c r="BW323" s="77">
        <f t="shared" ca="1" si="223"/>
        <v>0</v>
      </c>
      <c r="BX323" s="14">
        <f t="shared" ca="1" si="226"/>
        <v>0</v>
      </c>
      <c r="BY323" s="12"/>
      <c r="BZ323" s="12"/>
      <c r="CA323" s="14">
        <f t="shared" ca="1" si="227"/>
        <v>0</v>
      </c>
    </row>
    <row r="324" spans="1:79" s="7" customFormat="1" outlineLevel="1" x14ac:dyDescent="0.25">
      <c r="A324" s="6">
        <v>44146</v>
      </c>
      <c r="B324" s="8">
        <v>10.144</v>
      </c>
      <c r="C324" s="8">
        <v>10.144</v>
      </c>
      <c r="D324" s="8">
        <v>9.9710000000000001</v>
      </c>
      <c r="E324" s="8">
        <v>10.112</v>
      </c>
      <c r="F324" s="8"/>
      <c r="G324" s="8"/>
      <c r="H324" s="8"/>
      <c r="I324" s="17"/>
      <c r="J324" s="14">
        <f ca="1">AVERAGE(E324:OFFSET(E324,$J$3-1,0))</f>
        <v>9.4192</v>
      </c>
      <c r="K324" s="8"/>
      <c r="M324" s="7">
        <f t="shared" ca="1" si="209"/>
        <v>0</v>
      </c>
      <c r="N324" s="7">
        <f t="shared" ca="1" si="192"/>
        <v>0</v>
      </c>
      <c r="O324" s="7">
        <f t="shared" ca="1" si="228"/>
        <v>0</v>
      </c>
      <c r="P324" s="10">
        <f t="shared" ca="1" si="194"/>
        <v>11</v>
      </c>
      <c r="Q324" s="11"/>
      <c r="R324" s="9">
        <f t="shared" ca="1" si="195"/>
        <v>0</v>
      </c>
      <c r="S324" s="14">
        <f t="shared" ca="1" si="196"/>
        <v>0</v>
      </c>
      <c r="T324" s="14"/>
      <c r="U324" s="8"/>
      <c r="V324" s="8"/>
      <c r="W324" s="8"/>
      <c r="AA324" s="17"/>
      <c r="AB324" s="14">
        <f ca="1">E324*(2/($AB$3+1))+IF(AB325=0,AVERAGE(E325:OFFSET(E325,$AB$3-1,0))*(1-(2/($AB$3+1))),AB325*(1-(2/($AB$3+1))))</f>
        <v>9.5752857321885223</v>
      </c>
      <c r="AC324" s="35"/>
      <c r="AE324" s="7">
        <f t="shared" ca="1" si="210"/>
        <v>0</v>
      </c>
      <c r="AF324" s="7">
        <f t="shared" ca="1" si="197"/>
        <v>0</v>
      </c>
      <c r="AG324" s="7">
        <f t="shared" ca="1" si="229"/>
        <v>0</v>
      </c>
      <c r="AH324" s="10">
        <f t="shared" ca="1" si="199"/>
        <v>11</v>
      </c>
      <c r="AI324" s="11"/>
      <c r="AJ324" s="9">
        <f t="shared" ca="1" si="200"/>
        <v>0</v>
      </c>
      <c r="AK324" s="14">
        <f t="shared" ca="1" si="201"/>
        <v>0</v>
      </c>
      <c r="AL324" s="14">
        <f t="shared" ca="1" si="202"/>
        <v>0</v>
      </c>
      <c r="AM324" s="14"/>
      <c r="AN324" s="14"/>
      <c r="AO324" s="14">
        <f t="shared" ca="1" si="203"/>
        <v>0</v>
      </c>
      <c r="AP324" s="8"/>
      <c r="AQ324" s="8"/>
      <c r="AS324" s="8">
        <f t="shared" si="211"/>
        <v>5.400000000000027E-2</v>
      </c>
      <c r="AT324" s="14">
        <f t="shared" si="212"/>
        <v>5.400000000000027E-2</v>
      </c>
      <c r="AU324" s="14">
        <f t="shared" si="213"/>
        <v>0</v>
      </c>
      <c r="AV324" s="14"/>
      <c r="AW324" s="12"/>
      <c r="AX324" s="12"/>
      <c r="AY324" s="12"/>
      <c r="BA324" s="12">
        <f t="shared" ca="1" si="216"/>
        <v>0</v>
      </c>
      <c r="BB324" s="7">
        <f t="shared" ca="1" si="217"/>
        <v>0</v>
      </c>
      <c r="BC324" s="12">
        <f t="shared" ca="1" si="224"/>
        <v>0</v>
      </c>
      <c r="BD324" s="15">
        <f t="shared" ca="1" si="204"/>
        <v>11</v>
      </c>
      <c r="BE324" s="12"/>
      <c r="BF324" s="13">
        <f t="shared" ca="1" si="205"/>
        <v>0</v>
      </c>
      <c r="BG324" s="14">
        <f t="shared" ca="1" si="206"/>
        <v>0</v>
      </c>
      <c r="BH324" s="14">
        <f t="shared" ca="1" si="207"/>
        <v>0</v>
      </c>
      <c r="BI324" s="12"/>
      <c r="BJ324" s="12"/>
      <c r="BK324" s="14">
        <f t="shared" ca="1" si="218"/>
        <v>0</v>
      </c>
      <c r="BN324" s="17"/>
      <c r="BO324" s="8">
        <f t="shared" ca="1" si="219"/>
        <v>19.160971011077056</v>
      </c>
      <c r="BQ324" s="7">
        <f t="shared" ca="1" si="220"/>
        <v>0</v>
      </c>
      <c r="BR324" s="7">
        <f t="shared" ca="1" si="221"/>
        <v>0</v>
      </c>
      <c r="BS324" s="7">
        <f t="shared" ca="1" si="225"/>
        <v>0</v>
      </c>
      <c r="BT324" s="10">
        <f t="shared" ca="1" si="208"/>
        <v>11</v>
      </c>
      <c r="BV324" s="9">
        <f t="shared" ca="1" si="222"/>
        <v>0</v>
      </c>
      <c r="BW324" s="77">
        <f t="shared" ca="1" si="223"/>
        <v>0</v>
      </c>
      <c r="BX324" s="14">
        <f t="shared" ca="1" si="226"/>
        <v>0</v>
      </c>
      <c r="BY324" s="12"/>
      <c r="BZ324" s="12"/>
      <c r="CA324" s="14">
        <f t="shared" ca="1" si="227"/>
        <v>0</v>
      </c>
    </row>
    <row r="325" spans="1:79" s="7" customFormat="1" outlineLevel="1" x14ac:dyDescent="0.25">
      <c r="A325" s="6">
        <v>44145</v>
      </c>
      <c r="B325" s="8">
        <v>9.7750000000000004</v>
      </c>
      <c r="C325" s="8">
        <v>10.093999999999999</v>
      </c>
      <c r="D325" s="8">
        <v>9.657</v>
      </c>
      <c r="E325" s="8">
        <v>10.058</v>
      </c>
      <c r="F325" s="8"/>
      <c r="G325" s="8"/>
      <c r="H325" s="8"/>
      <c r="I325" s="17"/>
      <c r="J325" s="14">
        <f ca="1">AVERAGE(E325:OFFSET(E325,$J$3-1,0))</f>
        <v>9.1251999999999978</v>
      </c>
      <c r="K325" s="8"/>
      <c r="M325" s="7">
        <f t="shared" ca="1" si="209"/>
        <v>0</v>
      </c>
      <c r="N325" s="7">
        <f t="shared" ref="N325:N334" ca="1" si="230">IF(AND(J326&gt;K326,J325&lt;K325),1,0)</f>
        <v>0</v>
      </c>
      <c r="O325" s="7">
        <f t="shared" ca="1" si="228"/>
        <v>0</v>
      </c>
      <c r="P325" s="10">
        <f t="shared" ref="P325:P333" ca="1" si="231">IF(M325=1,0,P326+1)</f>
        <v>10</v>
      </c>
      <c r="Q325" s="11"/>
      <c r="R325" s="9">
        <f t="shared" ref="R325:R334" ca="1" si="232">IF(O326=0,0,IF(N325&gt;0,E325/OFFSET(E325,P325,0)-1,0))</f>
        <v>0</v>
      </c>
      <c r="S325" s="14">
        <f t="shared" ref="S325:S334" ca="1" si="233">IF(O326=0,0,IF(N325&gt;0,(E325-OFFSET(E325,P325,0))*$F$3,0))</f>
        <v>0</v>
      </c>
      <c r="T325" s="14"/>
      <c r="U325" s="8"/>
      <c r="V325" s="8"/>
      <c r="W325" s="8"/>
      <c r="AA325" s="17"/>
      <c r="AB325" s="14">
        <f ca="1">E325*(2/($AB$3+1))+IF(AB326=0,AVERAGE(E326:OFFSET(E326,$AB$3-1,0))*(1-(2/($AB$3+1))),AB326*(1-(2/($AB$3+1))))</f>
        <v>9.3069285982827843</v>
      </c>
      <c r="AC325" s="35"/>
      <c r="AE325" s="7">
        <f t="shared" ca="1" si="210"/>
        <v>0</v>
      </c>
      <c r="AF325" s="7">
        <f t="shared" ref="AF325:AF331" ca="1" si="234">IF(AND(AB326&gt;AC326,AB325&lt;AC325),1,0)</f>
        <v>0</v>
      </c>
      <c r="AG325" s="7">
        <f t="shared" ca="1" si="229"/>
        <v>0</v>
      </c>
      <c r="AH325" s="10">
        <f t="shared" ref="AH325:AH333" ca="1" si="235">IF(AE325=1,0,AH326+1)</f>
        <v>10</v>
      </c>
      <c r="AI325" s="11"/>
      <c r="AJ325" s="9">
        <f t="shared" ref="AJ325:AJ334" ca="1" si="236">IF(AG326=0,0,IF(AF325&gt;0,E325/OFFSET(E325,AH325,0)-1,0))</f>
        <v>0</v>
      </c>
      <c r="AK325" s="14">
        <f t="shared" ref="AK325:AK334" ca="1" si="237">IF(AG326=0,0,IF(AF325&gt;0,$F$3*(E325-OFFSET(E325,AH325,0)),0))</f>
        <v>0</v>
      </c>
      <c r="AL325" s="14">
        <f t="shared" ref="AL325:AL334" ca="1" si="238">IF(AE325+AG325=2,AN325/($E325*$F$3),IF(AE325+AG325=1,AL326,0))</f>
        <v>0</v>
      </c>
      <c r="AM325" s="14"/>
      <c r="AN325" s="14"/>
      <c r="AO325" s="14">
        <f t="shared" ref="AO325:AO334" ca="1" si="239">AL326*AK325</f>
        <v>0</v>
      </c>
      <c r="AP325" s="8"/>
      <c r="AQ325" s="8"/>
      <c r="AS325" s="8">
        <f t="shared" si="211"/>
        <v>0.4220000000000006</v>
      </c>
      <c r="AT325" s="14">
        <f t="shared" si="212"/>
        <v>0.4220000000000006</v>
      </c>
      <c r="AU325" s="14">
        <f t="shared" si="213"/>
        <v>0</v>
      </c>
      <c r="AV325" s="14"/>
      <c r="AW325" s="12"/>
      <c r="AX325" s="12"/>
      <c r="AY325" s="12"/>
      <c r="BA325" s="12">
        <f t="shared" ca="1" si="216"/>
        <v>0</v>
      </c>
      <c r="BB325" s="7">
        <f t="shared" ca="1" si="217"/>
        <v>0</v>
      </c>
      <c r="BC325" s="12">
        <f t="shared" ca="1" si="224"/>
        <v>0</v>
      </c>
      <c r="BD325" s="15">
        <f t="shared" ref="BD325:BD333" ca="1" si="240">IF(BA325=1,0,BD326+1)</f>
        <v>10</v>
      </c>
      <c r="BE325" s="12"/>
      <c r="BF325" s="13">
        <f t="shared" ref="BF325:BF334" ca="1" si="241">IF(BC326=0,0,IF(BB325&gt;0,E325/OFFSET(E325,BD325,0)-1,0))</f>
        <v>0</v>
      </c>
      <c r="BG325" s="14">
        <f t="shared" ref="BG325:BG334" ca="1" si="242">IF(BC326=0,0,IF(BB325&gt;0,$F$3*(E325-OFFSET(E325,BD325,0)),0))</f>
        <v>0</v>
      </c>
      <c r="BH325" s="14">
        <f t="shared" ref="BH325:BH334" ca="1" si="243">IF(BA325+BC325=2,BJ325/($E325*$F$3),IF(BA325+BC325=1,BH326,0))</f>
        <v>0</v>
      </c>
      <c r="BI325" s="12"/>
      <c r="BJ325" s="12"/>
      <c r="BK325" s="14">
        <f t="shared" ca="1" si="218"/>
        <v>0</v>
      </c>
      <c r="BN325" s="17"/>
      <c r="BO325" s="8">
        <f t="shared" ca="1" si="219"/>
        <v>16.831223138575901</v>
      </c>
      <c r="BQ325" s="7">
        <f t="shared" ca="1" si="220"/>
        <v>0</v>
      </c>
      <c r="BR325" s="7">
        <f t="shared" ca="1" si="221"/>
        <v>0</v>
      </c>
      <c r="BS325" s="7">
        <f t="shared" ca="1" si="225"/>
        <v>0</v>
      </c>
      <c r="BT325" s="10">
        <f t="shared" ref="BT325:BT333" ca="1" si="244">IF(BQ325=1,0,BT326+1)</f>
        <v>10</v>
      </c>
      <c r="BV325" s="9">
        <f t="shared" ca="1" si="222"/>
        <v>0</v>
      </c>
      <c r="BW325" s="77">
        <f t="shared" ca="1" si="223"/>
        <v>0</v>
      </c>
      <c r="BX325" s="14">
        <f t="shared" ca="1" si="226"/>
        <v>0</v>
      </c>
      <c r="BY325" s="12"/>
      <c r="BZ325" s="12"/>
      <c r="CA325" s="14">
        <f t="shared" ca="1" si="227"/>
        <v>0</v>
      </c>
    </row>
    <row r="326" spans="1:79" s="7" customFormat="1" outlineLevel="1" x14ac:dyDescent="0.25">
      <c r="A326" s="6">
        <v>44144</v>
      </c>
      <c r="B326" s="8">
        <v>8.7330000000000005</v>
      </c>
      <c r="C326" s="8">
        <v>9.6649999999999991</v>
      </c>
      <c r="D326" s="8">
        <v>8.673</v>
      </c>
      <c r="E326" s="8">
        <v>9.6359999999999992</v>
      </c>
      <c r="F326" s="8"/>
      <c r="G326" s="8"/>
      <c r="H326" s="8"/>
      <c r="I326" s="17"/>
      <c r="J326" s="14">
        <f ca="1">AVERAGE(E326:OFFSET(E326,$J$3-1,0))</f>
        <v>8.8640000000000008</v>
      </c>
      <c r="K326" s="8"/>
      <c r="M326" s="7">
        <f t="shared" ref="M326:M334" ca="1" si="245">IF(AND(J327&lt;K327,J326&gt;K326,V326&lt;&gt;0),1,0)</f>
        <v>0</v>
      </c>
      <c r="N326" s="7">
        <f t="shared" ca="1" si="230"/>
        <v>0</v>
      </c>
      <c r="O326" s="7">
        <f t="shared" ca="1" si="228"/>
        <v>0</v>
      </c>
      <c r="P326" s="10">
        <f t="shared" ca="1" si="231"/>
        <v>9</v>
      </c>
      <c r="Q326" s="11"/>
      <c r="R326" s="9">
        <f t="shared" ca="1" si="232"/>
        <v>0</v>
      </c>
      <c r="S326" s="14">
        <f t="shared" ca="1" si="233"/>
        <v>0</v>
      </c>
      <c r="T326" s="14"/>
      <c r="U326" s="8"/>
      <c r="V326" s="8"/>
      <c r="W326" s="8"/>
      <c r="AA326" s="17"/>
      <c r="AB326" s="14">
        <f ca="1">E326*(2/($AB$3+1))+IF(AB327=0,AVERAGE(E327:OFFSET(E327,$AB$3-1,0))*(1-(2/($AB$3+1))),AB327*(1-(2/($AB$3+1))))</f>
        <v>8.9313928974241747</v>
      </c>
      <c r="AC326" s="35"/>
      <c r="AE326" s="7">
        <f t="shared" ref="AE326:AE334" ca="1" si="246">IF(AND(AB327&lt;AC327,AB326&gt;AC326,AN326&lt;&gt;0),1,0)</f>
        <v>0</v>
      </c>
      <c r="AF326" s="7">
        <f t="shared" ca="1" si="234"/>
        <v>0</v>
      </c>
      <c r="AG326" s="7">
        <f t="shared" ca="1" si="229"/>
        <v>0</v>
      </c>
      <c r="AH326" s="10">
        <f t="shared" ca="1" si="235"/>
        <v>9</v>
      </c>
      <c r="AI326" s="11"/>
      <c r="AJ326" s="9">
        <f t="shared" ca="1" si="236"/>
        <v>0</v>
      </c>
      <c r="AK326" s="14">
        <f t="shared" ca="1" si="237"/>
        <v>0</v>
      </c>
      <c r="AL326" s="14">
        <f t="shared" ca="1" si="238"/>
        <v>0</v>
      </c>
      <c r="AM326" s="14"/>
      <c r="AN326" s="14"/>
      <c r="AO326" s="14">
        <f t="shared" ca="1" si="239"/>
        <v>0</v>
      </c>
      <c r="AP326" s="8"/>
      <c r="AQ326" s="8"/>
      <c r="AS326" s="8">
        <f t="shared" ref="AS326:AS334" si="247">E326-E327</f>
        <v>1.0299999999999994</v>
      </c>
      <c r="AT326" s="14">
        <f t="shared" ref="AT326:AT334" si="248">IF(AS326&gt;0,AS326,0)</f>
        <v>1.0299999999999994</v>
      </c>
      <c r="AU326" s="14">
        <f t="shared" ref="AU326:AU334" si="249">ABS(IF(AS326&lt;0,AS326,0))</f>
        <v>0</v>
      </c>
      <c r="AV326" s="14"/>
      <c r="AW326" s="12"/>
      <c r="AX326" s="12"/>
      <c r="AY326" s="12"/>
      <c r="BA326" s="12">
        <f t="shared" ref="BA326:BA334" ca="1" si="250">IF(AND(AND(AB327&lt;AC327,AB326&gt;AC326),AND(AY326&gt;$BB$3,AY326&lt;$BC$3),BJ326&lt;&gt;0),1,0)</f>
        <v>0</v>
      </c>
      <c r="BB326" s="7">
        <f t="shared" ref="BB326:BB334" ca="1" si="251">IF(AND(BC327=1,OR(AND(AB327&gt;AC327,AB326&lt;AC326),AND(AY326&gt;$BG$3,AY327&gt;$BG$3))),1,0)</f>
        <v>0</v>
      </c>
      <c r="BC326" s="12">
        <f t="shared" ca="1" si="224"/>
        <v>0</v>
      </c>
      <c r="BD326" s="15">
        <f t="shared" ca="1" si="240"/>
        <v>9</v>
      </c>
      <c r="BE326" s="12"/>
      <c r="BF326" s="13">
        <f t="shared" ca="1" si="241"/>
        <v>0</v>
      </c>
      <c r="BG326" s="14">
        <f t="shared" ca="1" si="242"/>
        <v>0</v>
      </c>
      <c r="BH326" s="14">
        <f t="shared" ca="1" si="243"/>
        <v>0</v>
      </c>
      <c r="BI326" s="12"/>
      <c r="BJ326" s="12"/>
      <c r="BK326" s="14">
        <f t="shared" ref="BK326:BK334" ca="1" si="252">BH327*BG326</f>
        <v>0</v>
      </c>
      <c r="BN326" s="17"/>
      <c r="BO326" s="8">
        <f t="shared" ref="BO326:BO330" ca="1" si="253">(E326/OFFSET(E326,$BO$3,0)-1)*100</f>
        <v>15.09794553272814</v>
      </c>
      <c r="BQ326" s="7">
        <f t="shared" ref="BQ326:BQ334" ca="1" si="254">IF(AND(AND(AB327&lt;AC327,AB326&gt;AC326),AND(BO326&gt;$BR$3),BZ326&lt;&gt;0),1,0)</f>
        <v>0</v>
      </c>
      <c r="BR326" s="7">
        <f t="shared" ref="BR326:BR334" ca="1" si="255">IF(AND(BS327=1,OR(AND(AB327&gt;AC327,AB326&lt;AC326),AND(BO326&lt;BO327,BO327&lt;BO328,BO328&lt;BO329))),1,0)</f>
        <v>0</v>
      </c>
      <c r="BS326" s="7">
        <f t="shared" ca="1" si="225"/>
        <v>0</v>
      </c>
      <c r="BT326" s="10">
        <f t="shared" ca="1" si="244"/>
        <v>9</v>
      </c>
      <c r="BV326" s="9">
        <f t="shared" ref="BV326:BV334" ca="1" si="256">IF(BS327=0,0,IF(BR326&gt;0,E326/OFFSET(E326,BT326,0)-1,0))</f>
        <v>0</v>
      </c>
      <c r="BW326" s="77">
        <f t="shared" ref="BW326:BW334" ca="1" si="257">IF(BS327=0,0,IF(BR326&gt;0,$F$3*(E326-OFFSET(E326,BT326,0)),0))</f>
        <v>0</v>
      </c>
      <c r="BX326" s="14">
        <f t="shared" ca="1" si="226"/>
        <v>0</v>
      </c>
      <c r="BY326" s="12"/>
      <c r="BZ326" s="12"/>
      <c r="CA326" s="14">
        <f t="shared" ca="1" si="227"/>
        <v>0</v>
      </c>
    </row>
    <row r="327" spans="1:79" s="7" customFormat="1" outlineLevel="1" x14ac:dyDescent="0.25">
      <c r="A327" s="6">
        <v>44141</v>
      </c>
      <c r="B327" s="8">
        <v>8.7040000000000006</v>
      </c>
      <c r="C327" s="8">
        <v>8.8000000000000007</v>
      </c>
      <c r="D327" s="8">
        <v>8.5939999999999994</v>
      </c>
      <c r="E327" s="8">
        <v>8.6059999999999999</v>
      </c>
      <c r="F327" s="8"/>
      <c r="G327" s="8"/>
      <c r="H327" s="8"/>
      <c r="I327" s="17"/>
      <c r="J327" s="14">
        <f ca="1">AVERAGE(E327:OFFSET(E327,$J$3-1,0))</f>
        <v>8.6155999999999988</v>
      </c>
      <c r="K327" s="8"/>
      <c r="M327" s="7">
        <f t="shared" ca="1" si="245"/>
        <v>0</v>
      </c>
      <c r="N327" s="7">
        <f t="shared" ca="1" si="230"/>
        <v>0</v>
      </c>
      <c r="O327" s="7">
        <f t="shared" ca="1" si="228"/>
        <v>0</v>
      </c>
      <c r="P327" s="10">
        <f t="shared" ca="1" si="231"/>
        <v>8</v>
      </c>
      <c r="Q327" s="11"/>
      <c r="R327" s="9">
        <f t="shared" ca="1" si="232"/>
        <v>0</v>
      </c>
      <c r="S327" s="14">
        <f t="shared" ca="1" si="233"/>
        <v>0</v>
      </c>
      <c r="T327" s="14"/>
      <c r="U327" s="8"/>
      <c r="V327" s="8"/>
      <c r="W327" s="8"/>
      <c r="AA327" s="17"/>
      <c r="AB327" s="14">
        <f ca="1">E327*(2/($AB$3+1))+IF(AB328=0,AVERAGE(E328:OFFSET(E328,$AB$3-1,0))*(1-(2/($AB$3+1))),AB328*(1-(2/($AB$3+1))))</f>
        <v>8.5790893461362607</v>
      </c>
      <c r="AC327" s="35"/>
      <c r="AE327" s="7">
        <f t="shared" ca="1" si="246"/>
        <v>0</v>
      </c>
      <c r="AF327" s="7">
        <f t="shared" ca="1" si="234"/>
        <v>0</v>
      </c>
      <c r="AG327" s="7">
        <f t="shared" ca="1" si="229"/>
        <v>0</v>
      </c>
      <c r="AH327" s="10">
        <f t="shared" ca="1" si="235"/>
        <v>8</v>
      </c>
      <c r="AI327" s="11"/>
      <c r="AJ327" s="9">
        <f t="shared" ca="1" si="236"/>
        <v>0</v>
      </c>
      <c r="AK327" s="14">
        <f t="shared" ca="1" si="237"/>
        <v>0</v>
      </c>
      <c r="AL327" s="14">
        <f t="shared" ca="1" si="238"/>
        <v>0</v>
      </c>
      <c r="AM327" s="14"/>
      <c r="AN327" s="14"/>
      <c r="AO327" s="14">
        <f t="shared" ca="1" si="239"/>
        <v>0</v>
      </c>
      <c r="AP327" s="8"/>
      <c r="AQ327" s="8"/>
      <c r="AS327" s="8">
        <f t="shared" si="247"/>
        <v>-7.7999999999999403E-2</v>
      </c>
      <c r="AT327" s="14">
        <f t="shared" si="248"/>
        <v>0</v>
      </c>
      <c r="AU327" s="14">
        <f t="shared" si="249"/>
        <v>7.7999999999999403E-2</v>
      </c>
      <c r="AV327" s="14"/>
      <c r="AW327" s="12"/>
      <c r="AX327" s="12"/>
      <c r="AY327" s="12"/>
      <c r="BA327" s="12">
        <f t="shared" ca="1" si="250"/>
        <v>0</v>
      </c>
      <c r="BB327" s="7">
        <f t="shared" ca="1" si="251"/>
        <v>0</v>
      </c>
      <c r="BC327" s="12">
        <f t="shared" ref="BC327:BC334" ca="1" si="258">IF(BC328-BB327&lt;0,0,BA327+BC328-BB327)</f>
        <v>0</v>
      </c>
      <c r="BD327" s="15">
        <f t="shared" ca="1" si="240"/>
        <v>8</v>
      </c>
      <c r="BE327" s="12"/>
      <c r="BF327" s="13">
        <f t="shared" ca="1" si="241"/>
        <v>0</v>
      </c>
      <c r="BG327" s="14">
        <f t="shared" ca="1" si="242"/>
        <v>0</v>
      </c>
      <c r="BH327" s="14">
        <f t="shared" ca="1" si="243"/>
        <v>0</v>
      </c>
      <c r="BI327" s="12"/>
      <c r="BJ327" s="12"/>
      <c r="BK327" s="14">
        <f t="shared" ca="1" si="252"/>
        <v>0</v>
      </c>
      <c r="BN327" s="17"/>
      <c r="BO327" s="8">
        <f t="shared" ca="1" si="253"/>
        <v>3.3505464152756126</v>
      </c>
      <c r="BQ327" s="7">
        <f t="shared" ca="1" si="254"/>
        <v>0</v>
      </c>
      <c r="BR327" s="7">
        <f t="shared" ca="1" si="255"/>
        <v>0</v>
      </c>
      <c r="BS327" s="7">
        <f t="shared" ref="BS327:BS334" ca="1" si="259">IF(BS328-BR327&lt;0,0,BQ327+BS328-BR327)</f>
        <v>0</v>
      </c>
      <c r="BT327" s="10">
        <f t="shared" ca="1" si="244"/>
        <v>8</v>
      </c>
      <c r="BV327" s="9">
        <f t="shared" ca="1" si="256"/>
        <v>0</v>
      </c>
      <c r="BW327" s="77">
        <f t="shared" ca="1" si="257"/>
        <v>0</v>
      </c>
      <c r="BX327" s="14">
        <f t="shared" ref="BX327:BX334" ca="1" si="260">IF(BQ327+BS327=2,BZ327/($E327*$F$3),IF(BQ327+BS327=1,BX328,0))</f>
        <v>0</v>
      </c>
      <c r="BY327" s="12"/>
      <c r="BZ327" s="12"/>
      <c r="CA327" s="14">
        <f t="shared" ca="1" si="227"/>
        <v>0</v>
      </c>
    </row>
    <row r="328" spans="1:79" s="7" customFormat="1" outlineLevel="1" x14ac:dyDescent="0.25">
      <c r="A328" s="6">
        <v>44140</v>
      </c>
      <c r="B328" s="8">
        <v>8.6999999999999993</v>
      </c>
      <c r="C328" s="8">
        <v>8.7249999999999996</v>
      </c>
      <c r="D328" s="8">
        <v>8.516</v>
      </c>
      <c r="E328" s="8">
        <v>8.6839999999999993</v>
      </c>
      <c r="F328" s="8"/>
      <c r="G328" s="8"/>
      <c r="H328" s="8"/>
      <c r="I328" s="17"/>
      <c r="J328" s="14">
        <f ca="1">AVERAGE(E328:OFFSET(E328,$J$3-1,0))</f>
        <v>8.5250000000000004</v>
      </c>
      <c r="K328" s="8"/>
      <c r="M328" s="7">
        <f t="shared" ca="1" si="245"/>
        <v>0</v>
      </c>
      <c r="N328" s="7">
        <f t="shared" ca="1" si="230"/>
        <v>0</v>
      </c>
      <c r="O328" s="7">
        <f t="shared" ca="1" si="228"/>
        <v>0</v>
      </c>
      <c r="P328" s="10">
        <f t="shared" ca="1" si="231"/>
        <v>7</v>
      </c>
      <c r="Q328" s="11"/>
      <c r="R328" s="9">
        <f t="shared" ca="1" si="232"/>
        <v>0</v>
      </c>
      <c r="S328" s="14">
        <f t="shared" ca="1" si="233"/>
        <v>0</v>
      </c>
      <c r="T328" s="14"/>
      <c r="U328" s="8"/>
      <c r="V328" s="8"/>
      <c r="W328" s="8"/>
      <c r="AA328" s="17"/>
      <c r="AB328" s="14">
        <f ca="1">E328*(2/($AB$3+1))+IF(AB329=0,AVERAGE(E329:OFFSET(E329,$AB$3-1,0))*(1-(2/($AB$3+1))),AB329*(1-(2/($AB$3+1))))</f>
        <v>8.5656340192043903</v>
      </c>
      <c r="AC328" s="35"/>
      <c r="AE328" s="7">
        <f t="shared" ca="1" si="246"/>
        <v>0</v>
      </c>
      <c r="AF328" s="7">
        <f t="shared" ca="1" si="234"/>
        <v>0</v>
      </c>
      <c r="AG328" s="7">
        <f t="shared" ca="1" si="229"/>
        <v>0</v>
      </c>
      <c r="AH328" s="10">
        <f t="shared" ca="1" si="235"/>
        <v>7</v>
      </c>
      <c r="AI328" s="11"/>
      <c r="AJ328" s="9">
        <f t="shared" ca="1" si="236"/>
        <v>0</v>
      </c>
      <c r="AK328" s="14">
        <f t="shared" ca="1" si="237"/>
        <v>0</v>
      </c>
      <c r="AL328" s="14">
        <f t="shared" ca="1" si="238"/>
        <v>0</v>
      </c>
      <c r="AM328" s="14"/>
      <c r="AN328" s="14"/>
      <c r="AO328" s="14">
        <f t="shared" ca="1" si="239"/>
        <v>0</v>
      </c>
      <c r="AP328" s="8"/>
      <c r="AQ328" s="8"/>
      <c r="AS328" s="8">
        <f t="shared" si="247"/>
        <v>4.1999999999999815E-2</v>
      </c>
      <c r="AT328" s="14">
        <f t="shared" si="248"/>
        <v>4.1999999999999815E-2</v>
      </c>
      <c r="AU328" s="14">
        <f t="shared" si="249"/>
        <v>0</v>
      </c>
      <c r="AV328" s="14"/>
      <c r="AW328" s="12"/>
      <c r="AX328" s="12"/>
      <c r="AY328" s="12"/>
      <c r="BA328" s="12">
        <f t="shared" ca="1" si="250"/>
        <v>0</v>
      </c>
      <c r="BB328" s="7">
        <f t="shared" ca="1" si="251"/>
        <v>0</v>
      </c>
      <c r="BC328" s="12">
        <f t="shared" ca="1" si="258"/>
        <v>0</v>
      </c>
      <c r="BD328" s="15">
        <f t="shared" ca="1" si="240"/>
        <v>7</v>
      </c>
      <c r="BE328" s="12"/>
      <c r="BF328" s="13">
        <f t="shared" ca="1" si="241"/>
        <v>0</v>
      </c>
      <c r="BG328" s="14">
        <f t="shared" ca="1" si="242"/>
        <v>0</v>
      </c>
      <c r="BH328" s="14">
        <f t="shared" ca="1" si="243"/>
        <v>0</v>
      </c>
      <c r="BI328" s="12"/>
      <c r="BJ328" s="12"/>
      <c r="BK328" s="14">
        <f t="shared" ca="1" si="252"/>
        <v>0</v>
      </c>
      <c r="BN328" s="17"/>
      <c r="BO328" s="8">
        <f t="shared" ca="1" si="253"/>
        <v>2.9764022293371273</v>
      </c>
      <c r="BQ328" s="7">
        <f t="shared" ca="1" si="254"/>
        <v>0</v>
      </c>
      <c r="BR328" s="7">
        <f t="shared" ca="1" si="255"/>
        <v>0</v>
      </c>
      <c r="BS328" s="7">
        <f t="shared" ca="1" si="259"/>
        <v>0</v>
      </c>
      <c r="BT328" s="10">
        <f t="shared" ca="1" si="244"/>
        <v>7</v>
      </c>
      <c r="BV328" s="9">
        <f t="shared" ca="1" si="256"/>
        <v>0</v>
      </c>
      <c r="BW328" s="77">
        <f t="shared" ca="1" si="257"/>
        <v>0</v>
      </c>
      <c r="BX328" s="14">
        <f t="shared" ca="1" si="260"/>
        <v>0</v>
      </c>
      <c r="BY328" s="12"/>
      <c r="BZ328" s="12"/>
      <c r="CA328" s="14">
        <f t="shared" ca="1" si="227"/>
        <v>0</v>
      </c>
    </row>
    <row r="329" spans="1:79" s="7" customFormat="1" outlineLevel="1" x14ac:dyDescent="0.25">
      <c r="A329" s="6">
        <v>44139</v>
      </c>
      <c r="B329" s="8">
        <v>8.4879999999999995</v>
      </c>
      <c r="C329" s="8">
        <v>8.7330000000000005</v>
      </c>
      <c r="D329" s="8">
        <v>8.4429999999999996</v>
      </c>
      <c r="E329" s="8">
        <v>8.6419999999999995</v>
      </c>
      <c r="F329" s="8"/>
      <c r="G329" s="8"/>
      <c r="H329" s="8"/>
      <c r="I329" s="17"/>
      <c r="J329" s="14">
        <f ca="1">AVERAGE(E329:OFFSET(E329,$J$3-1,0))</f>
        <v>8.3965999999999994</v>
      </c>
      <c r="K329" s="8"/>
      <c r="M329" s="7">
        <f t="shared" ca="1" si="245"/>
        <v>0</v>
      </c>
      <c r="N329" s="7">
        <f t="shared" ca="1" si="230"/>
        <v>0</v>
      </c>
      <c r="O329" s="7">
        <f t="shared" ca="1" si="228"/>
        <v>0</v>
      </c>
      <c r="P329" s="10">
        <f t="shared" ca="1" si="231"/>
        <v>6</v>
      </c>
      <c r="Q329" s="11"/>
      <c r="R329" s="9">
        <f t="shared" ca="1" si="232"/>
        <v>0</v>
      </c>
      <c r="S329" s="14">
        <f t="shared" ca="1" si="233"/>
        <v>0</v>
      </c>
      <c r="T329" s="14"/>
      <c r="U329" s="8"/>
      <c r="V329" s="8"/>
      <c r="W329" s="8"/>
      <c r="AA329" s="17"/>
      <c r="AB329" s="14">
        <f ca="1">E329*(2/($AB$3+1))+IF(AB330=0,AVERAGE(E330:OFFSET(E330,$AB$3-1,0))*(1-(2/($AB$3+1))),AB330*(1-(2/($AB$3+1))))</f>
        <v>8.506451028806584</v>
      </c>
      <c r="AC329" s="35"/>
      <c r="AE329" s="7">
        <f t="shared" ca="1" si="246"/>
        <v>0</v>
      </c>
      <c r="AF329" s="7">
        <f t="shared" ca="1" si="234"/>
        <v>0</v>
      </c>
      <c r="AG329" s="7">
        <f t="shared" ca="1" si="229"/>
        <v>0</v>
      </c>
      <c r="AH329" s="10">
        <f t="shared" ca="1" si="235"/>
        <v>6</v>
      </c>
      <c r="AI329" s="11"/>
      <c r="AJ329" s="9">
        <f t="shared" ca="1" si="236"/>
        <v>0</v>
      </c>
      <c r="AK329" s="14">
        <f t="shared" ca="1" si="237"/>
        <v>0</v>
      </c>
      <c r="AL329" s="14">
        <f t="shared" ca="1" si="238"/>
        <v>0</v>
      </c>
      <c r="AM329" s="14"/>
      <c r="AN329" s="14"/>
      <c r="AO329" s="14">
        <f t="shared" ca="1" si="239"/>
        <v>0</v>
      </c>
      <c r="AP329" s="8"/>
      <c r="AQ329" s="8"/>
      <c r="AS329" s="8">
        <f t="shared" si="247"/>
        <v>-0.11000000000000121</v>
      </c>
      <c r="AT329" s="14">
        <f t="shared" si="248"/>
        <v>0</v>
      </c>
      <c r="AU329" s="14">
        <f t="shared" si="249"/>
        <v>0.11000000000000121</v>
      </c>
      <c r="AV329" s="14"/>
      <c r="AW329" s="12"/>
      <c r="AX329" s="12"/>
      <c r="AY329" s="12"/>
      <c r="BA329" s="12">
        <f t="shared" ca="1" si="250"/>
        <v>0</v>
      </c>
      <c r="BB329" s="7">
        <f t="shared" ca="1" si="251"/>
        <v>0</v>
      </c>
      <c r="BC329" s="12">
        <f t="shared" ca="1" si="258"/>
        <v>0</v>
      </c>
      <c r="BD329" s="15">
        <f t="shared" ca="1" si="240"/>
        <v>6</v>
      </c>
      <c r="BE329" s="12"/>
      <c r="BF329" s="13">
        <f t="shared" ca="1" si="241"/>
        <v>0</v>
      </c>
      <c r="BG329" s="14">
        <f t="shared" ca="1" si="242"/>
        <v>0</v>
      </c>
      <c r="BH329" s="14">
        <f t="shared" ca="1" si="243"/>
        <v>0</v>
      </c>
      <c r="BI329" s="12"/>
      <c r="BJ329" s="12"/>
      <c r="BK329" s="14">
        <f t="shared" ca="1" si="252"/>
        <v>0</v>
      </c>
      <c r="BN329" s="17"/>
      <c r="BO329" s="8">
        <f t="shared" ca="1" si="253"/>
        <v>2.8809523809523618</v>
      </c>
      <c r="BQ329" s="7">
        <f t="shared" ca="1" si="254"/>
        <v>0</v>
      </c>
      <c r="BR329" s="7">
        <f t="shared" ca="1" si="255"/>
        <v>0</v>
      </c>
      <c r="BS329" s="7">
        <f t="shared" ca="1" si="259"/>
        <v>0</v>
      </c>
      <c r="BT329" s="10">
        <f t="shared" ca="1" si="244"/>
        <v>6</v>
      </c>
      <c r="BV329" s="9">
        <f t="shared" ca="1" si="256"/>
        <v>0</v>
      </c>
      <c r="BW329" s="77">
        <f t="shared" ca="1" si="257"/>
        <v>0</v>
      </c>
      <c r="BX329" s="14">
        <f t="shared" ca="1" si="260"/>
        <v>0</v>
      </c>
      <c r="BY329" s="12"/>
      <c r="BZ329" s="12"/>
      <c r="CA329" s="14">
        <f t="shared" ca="1" si="227"/>
        <v>0</v>
      </c>
    </row>
    <row r="330" spans="1:79" s="7" customFormat="1" outlineLevel="1" x14ac:dyDescent="0.25">
      <c r="A330" s="6">
        <v>44138</v>
      </c>
      <c r="B330" s="8">
        <v>8.5180000000000007</v>
      </c>
      <c r="C330" s="8">
        <v>8.7720000000000002</v>
      </c>
      <c r="D330" s="8">
        <v>8.4689999999999994</v>
      </c>
      <c r="E330" s="8">
        <v>8.7520000000000007</v>
      </c>
      <c r="F330" s="8"/>
      <c r="G330" s="8"/>
      <c r="H330" s="8"/>
      <c r="I330" s="17"/>
      <c r="J330" s="14">
        <f ca="1">AVERAGE(E330:OFFSET(E330,$J$3-1,0))</f>
        <v>8.2782000000000018</v>
      </c>
      <c r="K330" s="8"/>
      <c r="M330" s="7">
        <f t="shared" ca="1" si="245"/>
        <v>0</v>
      </c>
      <c r="N330" s="7">
        <f t="shared" ca="1" si="230"/>
        <v>0</v>
      </c>
      <c r="O330" s="7">
        <f t="shared" ca="1" si="228"/>
        <v>0</v>
      </c>
      <c r="P330" s="10">
        <f t="shared" ca="1" si="231"/>
        <v>5</v>
      </c>
      <c r="Q330" s="11"/>
      <c r="R330" s="9">
        <f t="shared" ca="1" si="232"/>
        <v>0</v>
      </c>
      <c r="S330" s="14">
        <f t="shared" ca="1" si="233"/>
        <v>0</v>
      </c>
      <c r="T330" s="14"/>
      <c r="U330" s="8"/>
      <c r="V330" s="8"/>
      <c r="W330" s="8"/>
      <c r="AA330" s="17"/>
      <c r="AB330" s="14">
        <f ca="1">E330*(2/($AB$3+1))+IF(AB331=0,AVERAGE(E331:OFFSET(E331,$AB$3-1,0))*(1-(2/($AB$3+1))),AB331*(1-(2/($AB$3+1))))</f>
        <v>8.4386765432098763</v>
      </c>
      <c r="AC330" s="35"/>
      <c r="AE330" s="7">
        <f t="shared" ca="1" si="246"/>
        <v>0</v>
      </c>
      <c r="AF330" s="7">
        <f t="shared" ca="1" si="234"/>
        <v>0</v>
      </c>
      <c r="AG330" s="7">
        <f t="shared" ca="1" si="229"/>
        <v>0</v>
      </c>
      <c r="AH330" s="10">
        <f t="shared" ca="1" si="235"/>
        <v>5</v>
      </c>
      <c r="AI330" s="11"/>
      <c r="AJ330" s="9">
        <f t="shared" ca="1" si="236"/>
        <v>0</v>
      </c>
      <c r="AK330" s="14">
        <f t="shared" ca="1" si="237"/>
        <v>0</v>
      </c>
      <c r="AL330" s="14">
        <f t="shared" ca="1" si="238"/>
        <v>0</v>
      </c>
      <c r="AM330" s="14"/>
      <c r="AN330" s="14"/>
      <c r="AO330" s="14">
        <f t="shared" ca="1" si="239"/>
        <v>0</v>
      </c>
      <c r="AP330" s="8"/>
      <c r="AQ330" s="8"/>
      <c r="AS330" s="8">
        <f t="shared" si="247"/>
        <v>0.35800000000000054</v>
      </c>
      <c r="AT330" s="14">
        <f t="shared" si="248"/>
        <v>0.35800000000000054</v>
      </c>
      <c r="AU330" s="14">
        <f t="shared" si="249"/>
        <v>0</v>
      </c>
      <c r="AV330" s="14"/>
      <c r="AW330" s="12"/>
      <c r="AX330" s="12"/>
      <c r="AY330" s="12"/>
      <c r="BA330" s="12">
        <f t="shared" ca="1" si="250"/>
        <v>0</v>
      </c>
      <c r="BB330" s="7">
        <f t="shared" ca="1" si="251"/>
        <v>0</v>
      </c>
      <c r="BC330" s="12">
        <f t="shared" ca="1" si="258"/>
        <v>0</v>
      </c>
      <c r="BD330" s="15">
        <f t="shared" ca="1" si="240"/>
        <v>5</v>
      </c>
      <c r="BE330" s="12"/>
      <c r="BF330" s="13">
        <f t="shared" ca="1" si="241"/>
        <v>0</v>
      </c>
      <c r="BG330" s="14">
        <f t="shared" ca="1" si="242"/>
        <v>0</v>
      </c>
      <c r="BH330" s="14">
        <f t="shared" ca="1" si="243"/>
        <v>0</v>
      </c>
      <c r="BI330" s="12"/>
      <c r="BJ330" s="12"/>
      <c r="BK330" s="14">
        <f t="shared" ca="1" si="252"/>
        <v>0</v>
      </c>
      <c r="BN330" s="17"/>
      <c r="BO330" s="8">
        <f t="shared" ca="1" si="253"/>
        <v>5.3569278921391739</v>
      </c>
      <c r="BQ330" s="7">
        <f t="shared" ca="1" si="254"/>
        <v>0</v>
      </c>
      <c r="BR330" s="7">
        <f t="shared" ca="1" si="255"/>
        <v>0</v>
      </c>
      <c r="BS330" s="7">
        <f t="shared" ca="1" si="259"/>
        <v>0</v>
      </c>
      <c r="BT330" s="10">
        <f t="shared" ca="1" si="244"/>
        <v>5</v>
      </c>
      <c r="BV330" s="9">
        <f t="shared" ca="1" si="256"/>
        <v>0</v>
      </c>
      <c r="BW330" s="77">
        <f t="shared" ca="1" si="257"/>
        <v>0</v>
      </c>
      <c r="BX330" s="14">
        <f t="shared" ca="1" si="260"/>
        <v>0</v>
      </c>
      <c r="BY330" s="12"/>
      <c r="BZ330" s="12"/>
      <c r="CA330" s="14">
        <f t="shared" ca="1" si="227"/>
        <v>0</v>
      </c>
    </row>
    <row r="331" spans="1:79" s="7" customFormat="1" outlineLevel="1" x14ac:dyDescent="0.25">
      <c r="A331" s="6">
        <v>44137</v>
      </c>
      <c r="B331" s="8">
        <v>8.1859999999999999</v>
      </c>
      <c r="C331" s="8">
        <v>8.3940000000000001</v>
      </c>
      <c r="D331" s="8">
        <v>8.1170000000000009</v>
      </c>
      <c r="E331" s="8">
        <v>8.3940000000000001</v>
      </c>
      <c r="F331" s="8"/>
      <c r="G331" s="8"/>
      <c r="H331" s="8"/>
      <c r="I331" s="17"/>
      <c r="J331" s="14">
        <f ca="1">AVERAGE(E331:OFFSET(E331,$J$3-1,0))</f>
        <v>8.1971999999999987</v>
      </c>
      <c r="K331" s="8"/>
      <c r="M331" s="7">
        <f t="shared" ca="1" si="245"/>
        <v>0</v>
      </c>
      <c r="N331" s="7">
        <f t="shared" ca="1" si="230"/>
        <v>0</v>
      </c>
      <c r="O331" s="7">
        <f t="shared" ca="1" si="228"/>
        <v>0</v>
      </c>
      <c r="P331" s="10">
        <f t="shared" ca="1" si="231"/>
        <v>4</v>
      </c>
      <c r="Q331" s="11"/>
      <c r="R331" s="9">
        <f t="shared" ca="1" si="232"/>
        <v>0</v>
      </c>
      <c r="S331" s="14">
        <f t="shared" ca="1" si="233"/>
        <v>0</v>
      </c>
      <c r="T331" s="14"/>
      <c r="U331" s="8"/>
      <c r="V331" s="8"/>
      <c r="W331" s="8"/>
      <c r="AA331" s="17"/>
      <c r="AB331" s="14">
        <f ca="1">E331*(2/($AB$3+1))+IF(AB332=0,AVERAGE(E332:OFFSET(E332,$AB$3-1,0))*(1-(2/($AB$3+1))),AB332*(1-(2/($AB$3+1))))</f>
        <v>8.2820148148148149</v>
      </c>
      <c r="AC331" s="35"/>
      <c r="AE331" s="7">
        <f t="shared" ca="1" si="246"/>
        <v>0</v>
      </c>
      <c r="AF331" s="7">
        <f t="shared" ca="1" si="234"/>
        <v>0</v>
      </c>
      <c r="AG331" s="7">
        <f t="shared" ca="1" si="229"/>
        <v>0</v>
      </c>
      <c r="AH331" s="10">
        <f t="shared" ca="1" si="235"/>
        <v>4</v>
      </c>
      <c r="AI331" s="11"/>
      <c r="AJ331" s="9">
        <f t="shared" ca="1" si="236"/>
        <v>0</v>
      </c>
      <c r="AK331" s="14">
        <f t="shared" ca="1" si="237"/>
        <v>0</v>
      </c>
      <c r="AL331" s="14">
        <f t="shared" ca="1" si="238"/>
        <v>0</v>
      </c>
      <c r="AM331" s="14"/>
      <c r="AN331" s="14"/>
      <c r="AO331" s="14">
        <f t="shared" ca="1" si="239"/>
        <v>0</v>
      </c>
      <c r="AP331" s="8"/>
      <c r="AQ331" s="8"/>
      <c r="AS331" s="8">
        <f t="shared" si="247"/>
        <v>0.24099999999999966</v>
      </c>
      <c r="AT331" s="14">
        <f t="shared" si="248"/>
        <v>0.24099999999999966</v>
      </c>
      <c r="AU331" s="14">
        <f t="shared" si="249"/>
        <v>0</v>
      </c>
      <c r="AV331" s="14"/>
      <c r="AW331" s="12"/>
      <c r="AX331" s="12"/>
      <c r="AY331" s="12"/>
      <c r="BA331" s="12">
        <f t="shared" ca="1" si="250"/>
        <v>0</v>
      </c>
      <c r="BB331" s="7">
        <f t="shared" ca="1" si="251"/>
        <v>0</v>
      </c>
      <c r="BC331" s="12">
        <f t="shared" ca="1" si="258"/>
        <v>0</v>
      </c>
      <c r="BD331" s="15">
        <f t="shared" ca="1" si="240"/>
        <v>4</v>
      </c>
      <c r="BE331" s="12"/>
      <c r="BF331" s="13">
        <f t="shared" ca="1" si="241"/>
        <v>0</v>
      </c>
      <c r="BG331" s="14">
        <f t="shared" ca="1" si="242"/>
        <v>0</v>
      </c>
      <c r="BH331" s="14">
        <f t="shared" ca="1" si="243"/>
        <v>0</v>
      </c>
      <c r="BI331" s="12"/>
      <c r="BJ331" s="12"/>
      <c r="BK331" s="14">
        <f t="shared" ca="1" si="252"/>
        <v>0</v>
      </c>
      <c r="BN331" s="17"/>
      <c r="BQ331" s="7">
        <f t="shared" ca="1" si="254"/>
        <v>0</v>
      </c>
      <c r="BR331" s="7">
        <f t="shared" ca="1" si="255"/>
        <v>0</v>
      </c>
      <c r="BS331" s="7">
        <f t="shared" ca="1" si="259"/>
        <v>0</v>
      </c>
      <c r="BT331" s="10">
        <f t="shared" ca="1" si="244"/>
        <v>4</v>
      </c>
      <c r="BV331" s="9">
        <f t="shared" ca="1" si="256"/>
        <v>0</v>
      </c>
      <c r="BW331" s="77">
        <f t="shared" ca="1" si="257"/>
        <v>0</v>
      </c>
      <c r="BX331" s="14">
        <f t="shared" ca="1" si="260"/>
        <v>0</v>
      </c>
      <c r="BY331" s="12"/>
      <c r="BZ331" s="12"/>
      <c r="CA331" s="14">
        <f t="shared" ca="1" si="227"/>
        <v>0</v>
      </c>
    </row>
    <row r="332" spans="1:79" s="7" customFormat="1" outlineLevel="1" x14ac:dyDescent="0.25">
      <c r="A332" s="6">
        <v>44134</v>
      </c>
      <c r="B332" s="8">
        <v>8.0139999999999993</v>
      </c>
      <c r="C332" s="8">
        <v>8.173</v>
      </c>
      <c r="D332" s="8">
        <v>7.9909999999999997</v>
      </c>
      <c r="E332" s="8">
        <v>8.1530000000000005</v>
      </c>
      <c r="F332" s="8"/>
      <c r="G332" s="8"/>
      <c r="H332" s="8"/>
      <c r="I332" s="17"/>
      <c r="J332" s="14">
        <f ca="1">AVERAGE(E332:OFFSET(E332,$J$3-1,0))</f>
        <v>8.2156000000000002</v>
      </c>
      <c r="K332" s="8"/>
      <c r="M332" s="7">
        <f t="shared" ca="1" si="245"/>
        <v>0</v>
      </c>
      <c r="N332" s="7">
        <f t="shared" ca="1" si="230"/>
        <v>0</v>
      </c>
      <c r="O332" s="7">
        <f t="shared" ca="1" si="228"/>
        <v>0</v>
      </c>
      <c r="P332" s="10">
        <f t="shared" ca="1" si="231"/>
        <v>3</v>
      </c>
      <c r="Q332" s="11"/>
      <c r="R332" s="9">
        <f t="shared" ca="1" si="232"/>
        <v>0</v>
      </c>
      <c r="S332" s="14">
        <f t="shared" ca="1" si="233"/>
        <v>0</v>
      </c>
      <c r="T332" s="14"/>
      <c r="U332" s="8"/>
      <c r="V332" s="8"/>
      <c r="W332" s="8"/>
      <c r="AA332" s="17"/>
      <c r="AB332" s="14">
        <f ca="1">E332*(2/($AB$3+1))+IF(AB333=0,AVERAGE(E333:OFFSET(E333,$AB$3-1,0))*(1-(2/($AB$3+1))),AB333*(1-(2/($AB$3+1))))</f>
        <v>8.2260222222222232</v>
      </c>
      <c r="AC332" s="35"/>
      <c r="AE332" s="7">
        <f t="shared" ca="1" si="246"/>
        <v>0</v>
      </c>
      <c r="AF332" s="7">
        <f ca="1">IF(AND(AB333&gt;AC333,AB332&lt;AC332),1,0)</f>
        <v>0</v>
      </c>
      <c r="AG332" s="7">
        <f t="shared" ca="1" si="229"/>
        <v>0</v>
      </c>
      <c r="AH332" s="10">
        <f t="shared" ca="1" si="235"/>
        <v>3</v>
      </c>
      <c r="AI332" s="11"/>
      <c r="AJ332" s="9">
        <f t="shared" ca="1" si="236"/>
        <v>0</v>
      </c>
      <c r="AK332" s="14">
        <f t="shared" ca="1" si="237"/>
        <v>0</v>
      </c>
      <c r="AL332" s="14">
        <f t="shared" ca="1" si="238"/>
        <v>0</v>
      </c>
      <c r="AM332" s="14"/>
      <c r="AN332" s="14"/>
      <c r="AO332" s="14">
        <f t="shared" ca="1" si="239"/>
        <v>0</v>
      </c>
      <c r="AP332" s="8"/>
      <c r="AQ332" s="8"/>
      <c r="AS332" s="8">
        <f t="shared" si="247"/>
        <v>0.11100000000000065</v>
      </c>
      <c r="AT332" s="14">
        <f t="shared" si="248"/>
        <v>0.11100000000000065</v>
      </c>
      <c r="AU332" s="14">
        <f t="shared" si="249"/>
        <v>0</v>
      </c>
      <c r="AV332" s="14"/>
      <c r="AW332" s="12"/>
      <c r="AX332" s="12"/>
      <c r="AY332" s="12"/>
      <c r="BA332" s="12">
        <f t="shared" ca="1" si="250"/>
        <v>0</v>
      </c>
      <c r="BB332" s="7">
        <f t="shared" ca="1" si="251"/>
        <v>0</v>
      </c>
      <c r="BC332" s="12">
        <f t="shared" ca="1" si="258"/>
        <v>0</v>
      </c>
      <c r="BD332" s="15">
        <f t="shared" ca="1" si="240"/>
        <v>3</v>
      </c>
      <c r="BE332" s="12"/>
      <c r="BF332" s="13">
        <f t="shared" ca="1" si="241"/>
        <v>0</v>
      </c>
      <c r="BG332" s="14">
        <f t="shared" ca="1" si="242"/>
        <v>0</v>
      </c>
      <c r="BH332" s="14">
        <f t="shared" ca="1" si="243"/>
        <v>0</v>
      </c>
      <c r="BI332" s="12"/>
      <c r="BJ332" s="12"/>
      <c r="BK332" s="14">
        <f t="shared" ca="1" si="252"/>
        <v>0</v>
      </c>
      <c r="BN332" s="17"/>
      <c r="BQ332" s="7">
        <f t="shared" ca="1" si="254"/>
        <v>0</v>
      </c>
      <c r="BR332" s="7">
        <f t="shared" ca="1" si="255"/>
        <v>0</v>
      </c>
      <c r="BS332" s="7">
        <f t="shared" ca="1" si="259"/>
        <v>0</v>
      </c>
      <c r="BT332" s="10">
        <f t="shared" ca="1" si="244"/>
        <v>3</v>
      </c>
      <c r="BV332" s="9">
        <f t="shared" ca="1" si="256"/>
        <v>0</v>
      </c>
      <c r="BW332" s="77">
        <f t="shared" ca="1" si="257"/>
        <v>0</v>
      </c>
      <c r="BX332" s="14">
        <f t="shared" ca="1" si="260"/>
        <v>0</v>
      </c>
      <c r="BY332" s="12"/>
      <c r="BZ332" s="12"/>
      <c r="CA332" s="14">
        <f t="shared" ca="1" si="227"/>
        <v>0</v>
      </c>
    </row>
    <row r="333" spans="1:79" s="7" customFormat="1" outlineLevel="1" x14ac:dyDescent="0.25">
      <c r="A333" s="6">
        <v>44133</v>
      </c>
      <c r="B333" s="8">
        <v>8.1189999999999998</v>
      </c>
      <c r="C333" s="8">
        <v>8.1470000000000002</v>
      </c>
      <c r="D333" s="8">
        <v>7.9219999999999997</v>
      </c>
      <c r="E333" s="8">
        <v>8.0419999999999998</v>
      </c>
      <c r="F333" s="8"/>
      <c r="G333" s="8"/>
      <c r="H333" s="8"/>
      <c r="I333" s="17"/>
      <c r="J333" s="14">
        <f ca="1">AVERAGE(E333:OFFSET(E333,$J$3-1,0))</f>
        <v>8.3067999999999991</v>
      </c>
      <c r="K333" s="8"/>
      <c r="M333" s="7">
        <f t="shared" ca="1" si="245"/>
        <v>0</v>
      </c>
      <c r="N333" s="7">
        <f t="shared" ca="1" si="230"/>
        <v>0</v>
      </c>
      <c r="O333" s="7">
        <f t="shared" ca="1" si="228"/>
        <v>0</v>
      </c>
      <c r="P333" s="10">
        <f t="shared" ca="1" si="231"/>
        <v>2</v>
      </c>
      <c r="Q333" s="11"/>
      <c r="R333" s="9">
        <f t="shared" ca="1" si="232"/>
        <v>0</v>
      </c>
      <c r="S333" s="14">
        <f t="shared" ca="1" si="233"/>
        <v>0</v>
      </c>
      <c r="T333" s="14"/>
      <c r="U333" s="8"/>
      <c r="V333" s="8"/>
      <c r="W333" s="8"/>
      <c r="AA333" s="17"/>
      <c r="AB333" s="14">
        <f ca="1">E333*(2/($AB$3+1))+IF(AB334=0,AVERAGE(E334:OFFSET(E334,$AB$3-1,0))*(1-(2/($AB$3+1))),AB334*(1-(2/($AB$3+1))))</f>
        <v>8.2625333333333337</v>
      </c>
      <c r="AC333" s="35"/>
      <c r="AE333" s="7">
        <f t="shared" ca="1" si="246"/>
        <v>0</v>
      </c>
      <c r="AF333" s="7">
        <f ca="1">IF(AND(AB334&gt;AC334,AB333&lt;AC333),1,0)</f>
        <v>0</v>
      </c>
      <c r="AG333" s="7">
        <f t="shared" ca="1" si="229"/>
        <v>0</v>
      </c>
      <c r="AH333" s="10">
        <f t="shared" ca="1" si="235"/>
        <v>2</v>
      </c>
      <c r="AI333" s="11"/>
      <c r="AJ333" s="9">
        <f t="shared" ca="1" si="236"/>
        <v>0</v>
      </c>
      <c r="AK333" s="14">
        <f t="shared" ca="1" si="237"/>
        <v>0</v>
      </c>
      <c r="AL333" s="14">
        <f t="shared" ca="1" si="238"/>
        <v>0</v>
      </c>
      <c r="AM333" s="14"/>
      <c r="AN333" s="14"/>
      <c r="AO333" s="14">
        <f t="shared" ca="1" si="239"/>
        <v>0</v>
      </c>
      <c r="AP333" s="8"/>
      <c r="AQ333" s="8"/>
      <c r="AS333" s="8">
        <f t="shared" si="247"/>
        <v>-8.0000000000008953E-3</v>
      </c>
      <c r="AT333" s="14">
        <f t="shared" si="248"/>
        <v>0</v>
      </c>
      <c r="AU333" s="14">
        <f t="shared" si="249"/>
        <v>8.0000000000008953E-3</v>
      </c>
      <c r="AV333" s="14"/>
      <c r="AW333" s="12"/>
      <c r="AX333" s="12"/>
      <c r="AY333" s="12"/>
      <c r="BA333" s="12">
        <f t="shared" ca="1" si="250"/>
        <v>0</v>
      </c>
      <c r="BB333" s="7">
        <f t="shared" ca="1" si="251"/>
        <v>0</v>
      </c>
      <c r="BC333" s="12">
        <f t="shared" ca="1" si="258"/>
        <v>0</v>
      </c>
      <c r="BD333" s="15">
        <f t="shared" ca="1" si="240"/>
        <v>2</v>
      </c>
      <c r="BE333" s="12"/>
      <c r="BF333" s="13">
        <f t="shared" ca="1" si="241"/>
        <v>0</v>
      </c>
      <c r="BG333" s="14">
        <f t="shared" ca="1" si="242"/>
        <v>0</v>
      </c>
      <c r="BH333" s="14">
        <f t="shared" ca="1" si="243"/>
        <v>0</v>
      </c>
      <c r="BI333" s="12"/>
      <c r="BJ333" s="12"/>
      <c r="BK333" s="14">
        <f t="shared" ca="1" si="252"/>
        <v>0</v>
      </c>
      <c r="BN333" s="17"/>
      <c r="BQ333" s="7">
        <f t="shared" ca="1" si="254"/>
        <v>0</v>
      </c>
      <c r="BR333" s="7">
        <f t="shared" ca="1" si="255"/>
        <v>0</v>
      </c>
      <c r="BS333" s="7">
        <f t="shared" ca="1" si="259"/>
        <v>0</v>
      </c>
      <c r="BT333" s="10">
        <f t="shared" ca="1" si="244"/>
        <v>2</v>
      </c>
      <c r="BV333" s="9">
        <f t="shared" ca="1" si="256"/>
        <v>0</v>
      </c>
      <c r="BW333" s="77">
        <f t="shared" ca="1" si="257"/>
        <v>0</v>
      </c>
      <c r="BX333" s="14">
        <f t="shared" ca="1" si="260"/>
        <v>0</v>
      </c>
      <c r="BY333" s="12"/>
      <c r="BZ333" s="12"/>
      <c r="CA333" s="14">
        <f t="shared" ca="1" si="227"/>
        <v>0</v>
      </c>
    </row>
    <row r="334" spans="1:79" s="7" customFormat="1" outlineLevel="1" x14ac:dyDescent="0.25">
      <c r="A334" s="6">
        <v>44132</v>
      </c>
      <c r="B334" s="8">
        <v>8.1340000000000003</v>
      </c>
      <c r="C334" s="8">
        <v>8.2010000000000005</v>
      </c>
      <c r="D334" s="8">
        <v>7.96</v>
      </c>
      <c r="E334" s="8">
        <v>8.0500000000000007</v>
      </c>
      <c r="F334" s="8"/>
      <c r="G334" s="8"/>
      <c r="H334" s="8"/>
      <c r="I334" s="17"/>
      <c r="J334" s="14">
        <f ca="1">AVERAGE(E334:OFFSET(E334,$J$3-1,0))</f>
        <v>8.3727999999999998</v>
      </c>
      <c r="K334" s="8"/>
      <c r="M334" s="7">
        <f t="shared" ca="1" si="245"/>
        <v>0</v>
      </c>
      <c r="N334" s="7">
        <f t="shared" ca="1" si="230"/>
        <v>0</v>
      </c>
      <c r="O334" s="7">
        <f t="shared" ca="1" si="228"/>
        <v>0</v>
      </c>
      <c r="P334" s="10">
        <f ca="1">IF(M334=1,0,AA335+1)</f>
        <v>1</v>
      </c>
      <c r="Q334" s="11"/>
      <c r="R334" s="9">
        <f t="shared" ca="1" si="232"/>
        <v>0</v>
      </c>
      <c r="S334" s="14">
        <f t="shared" ca="1" si="233"/>
        <v>0</v>
      </c>
      <c r="T334" s="14"/>
      <c r="U334" s="8"/>
      <c r="V334" s="8"/>
      <c r="W334" s="8"/>
      <c r="AA334" s="17"/>
      <c r="AB334" s="14"/>
      <c r="AC334" s="35"/>
      <c r="AE334" s="7">
        <f t="shared" si="246"/>
        <v>0</v>
      </c>
      <c r="AF334" s="7">
        <f>IF(AND(AB335&gt;AC335,AB334&lt;AC334),1,0)</f>
        <v>0</v>
      </c>
      <c r="AG334" s="7">
        <f t="shared" si="229"/>
        <v>0</v>
      </c>
      <c r="AH334" s="10">
        <f>IF(AE334=1,0,AS335+1)</f>
        <v>1</v>
      </c>
      <c r="AI334" s="11"/>
      <c r="AJ334" s="9">
        <f t="shared" ca="1" si="236"/>
        <v>0</v>
      </c>
      <c r="AK334" s="14">
        <f t="shared" ca="1" si="237"/>
        <v>0</v>
      </c>
      <c r="AL334" s="14">
        <f t="shared" si="238"/>
        <v>0</v>
      </c>
      <c r="AM334" s="14"/>
      <c r="AN334" s="14"/>
      <c r="AO334" s="14">
        <f t="shared" ca="1" si="239"/>
        <v>0</v>
      </c>
      <c r="AP334" s="8"/>
      <c r="AQ334" s="8"/>
      <c r="AS334" s="8">
        <f t="shared" si="247"/>
        <v>-0.29699999999999882</v>
      </c>
      <c r="AT334" s="14">
        <f t="shared" si="248"/>
        <v>0</v>
      </c>
      <c r="AU334" s="14">
        <f t="shared" si="249"/>
        <v>0.29699999999999882</v>
      </c>
      <c r="AV334" s="14"/>
      <c r="AW334" s="12"/>
      <c r="AX334" s="12"/>
      <c r="AY334" s="12"/>
      <c r="BA334" s="12">
        <f t="shared" si="250"/>
        <v>0</v>
      </c>
      <c r="BB334" s="7">
        <f t="shared" si="251"/>
        <v>0</v>
      </c>
      <c r="BC334" s="12">
        <f t="shared" si="258"/>
        <v>0</v>
      </c>
      <c r="BD334" s="15">
        <f>IF(BA334=1,0,BJ335+1)</f>
        <v>1</v>
      </c>
      <c r="BE334" s="12"/>
      <c r="BF334" s="13">
        <f t="shared" ca="1" si="241"/>
        <v>0</v>
      </c>
      <c r="BG334" s="14">
        <f t="shared" ca="1" si="242"/>
        <v>0</v>
      </c>
      <c r="BH334" s="14">
        <f t="shared" si="243"/>
        <v>0</v>
      </c>
      <c r="BI334" s="12"/>
      <c r="BJ334" s="12"/>
      <c r="BK334" s="14">
        <f t="shared" ca="1" si="252"/>
        <v>0</v>
      </c>
      <c r="BN334" s="17"/>
      <c r="BQ334" s="7">
        <f t="shared" si="254"/>
        <v>0</v>
      </c>
      <c r="BR334" s="7">
        <f t="shared" si="255"/>
        <v>0</v>
      </c>
      <c r="BS334" s="7">
        <f t="shared" si="259"/>
        <v>0</v>
      </c>
      <c r="BT334" s="10">
        <f>IF(BQ334=1,0,BZ335+1)</f>
        <v>1</v>
      </c>
      <c r="BV334" s="9">
        <f t="shared" ca="1" si="256"/>
        <v>0</v>
      </c>
      <c r="BW334" s="77">
        <f t="shared" ca="1" si="257"/>
        <v>0</v>
      </c>
      <c r="BX334" s="14">
        <f t="shared" si="260"/>
        <v>0</v>
      </c>
      <c r="BY334" s="12"/>
      <c r="BZ334" s="12"/>
      <c r="CA334" s="14">
        <f t="shared" ca="1" si="227"/>
        <v>0</v>
      </c>
    </row>
    <row r="335" spans="1:79" s="7" customFormat="1" outlineLevel="1" x14ac:dyDescent="0.25">
      <c r="A335" s="6">
        <v>44131</v>
      </c>
      <c r="B335" s="8">
        <v>8.6509999999999998</v>
      </c>
      <c r="C335" s="8">
        <v>8.6560000000000006</v>
      </c>
      <c r="D335" s="8">
        <v>8.3420000000000005</v>
      </c>
      <c r="E335" s="8">
        <v>8.3469999999999995</v>
      </c>
      <c r="F335" s="8"/>
      <c r="G335" s="8"/>
      <c r="H335" s="8"/>
      <c r="I335" s="17"/>
      <c r="J335" s="8"/>
      <c r="K335" s="8"/>
      <c r="AA335" s="17"/>
      <c r="AB335" s="8"/>
      <c r="BA335" s="12"/>
      <c r="BG335" s="12"/>
      <c r="BH335" s="12"/>
      <c r="BN335" s="17"/>
      <c r="BQ335" s="12"/>
      <c r="BW335" s="12"/>
      <c r="BX335" s="12"/>
    </row>
    <row r="336" spans="1:79" s="7" customFormat="1" outlineLevel="1" x14ac:dyDescent="0.25">
      <c r="A336" s="6">
        <v>44130</v>
      </c>
      <c r="B336" s="8">
        <v>8.4600000000000009</v>
      </c>
      <c r="C336" s="8">
        <v>8.6620000000000008</v>
      </c>
      <c r="D336" s="8">
        <v>8.4269999999999996</v>
      </c>
      <c r="E336" s="8">
        <v>8.4860000000000007</v>
      </c>
      <c r="F336" s="8"/>
      <c r="G336" s="8"/>
      <c r="H336" s="8"/>
      <c r="I336" s="17"/>
      <c r="J336" s="8"/>
      <c r="K336" s="8"/>
      <c r="AA336" s="17"/>
      <c r="AB336" s="8"/>
      <c r="BN336" s="17"/>
    </row>
    <row r="337" spans="1:66" s="7" customFormat="1" outlineLevel="1" x14ac:dyDescent="0.25">
      <c r="A337" s="6">
        <v>44127</v>
      </c>
      <c r="B337" s="8">
        <v>8.5069999999999997</v>
      </c>
      <c r="C337" s="8">
        <v>8.6660000000000004</v>
      </c>
      <c r="D337" s="8">
        <v>8.4740000000000002</v>
      </c>
      <c r="E337" s="8">
        <v>8.609</v>
      </c>
      <c r="F337" s="8"/>
      <c r="G337" s="8"/>
      <c r="H337" s="8"/>
      <c r="I337" s="17"/>
      <c r="J337" s="8"/>
      <c r="K337" s="8"/>
      <c r="AA337" s="17"/>
      <c r="AB337" s="8"/>
      <c r="BN337" s="17"/>
    </row>
    <row r="338" spans="1:66" s="7" customFormat="1" outlineLevel="1" x14ac:dyDescent="0.25">
      <c r="A338" s="6">
        <v>44126</v>
      </c>
      <c r="B338" s="8">
        <v>8.2460000000000004</v>
      </c>
      <c r="C338" s="8">
        <v>8.3819999999999997</v>
      </c>
      <c r="D338" s="8">
        <v>8.2189999999999994</v>
      </c>
      <c r="E338" s="8">
        <v>8.3719999999999999</v>
      </c>
      <c r="F338" s="8"/>
      <c r="G338" s="8"/>
      <c r="H338" s="8"/>
      <c r="I338" s="17"/>
      <c r="J338" s="8"/>
      <c r="K338" s="8"/>
      <c r="AA338" s="17"/>
      <c r="AB338" s="8"/>
      <c r="BN338" s="17"/>
    </row>
    <row r="339" spans="1:66" s="7" customFormat="1" outlineLevel="1" x14ac:dyDescent="0.25">
      <c r="A339" s="6">
        <v>44125</v>
      </c>
      <c r="B339" s="8">
        <v>8.4700000000000006</v>
      </c>
      <c r="C339" s="8">
        <v>8.5039999999999996</v>
      </c>
      <c r="D339" s="8">
        <v>8.3179999999999996</v>
      </c>
      <c r="E339" s="8">
        <v>8.327</v>
      </c>
      <c r="F339" s="8"/>
      <c r="G339" s="8"/>
      <c r="H339" s="8"/>
      <c r="I339" s="17"/>
      <c r="J339" s="8"/>
      <c r="K339" s="8"/>
      <c r="AA339" s="17"/>
      <c r="AB339" s="8"/>
      <c r="BN339" s="17"/>
    </row>
    <row r="340" spans="1:66" s="7" customFormat="1" outlineLevel="1" x14ac:dyDescent="0.25">
      <c r="A340" s="6">
        <v>44124</v>
      </c>
      <c r="B340" s="8">
        <v>8.3339999999999996</v>
      </c>
      <c r="C340" s="8">
        <v>8.5050000000000008</v>
      </c>
      <c r="D340" s="8">
        <v>8.2929999999999993</v>
      </c>
      <c r="E340" s="8">
        <v>8.4329999999999998</v>
      </c>
      <c r="F340" s="8"/>
      <c r="G340" s="8"/>
      <c r="H340" s="8"/>
      <c r="I340" s="17"/>
      <c r="J340" s="8"/>
      <c r="K340" s="8"/>
      <c r="AA340" s="17"/>
      <c r="AB340" s="8"/>
      <c r="BN340" s="17"/>
    </row>
    <row r="341" spans="1:66" s="7" customFormat="1" outlineLevel="1" x14ac:dyDescent="0.25">
      <c r="A341" s="6">
        <v>44123</v>
      </c>
      <c r="B341" s="8">
        <v>8.3889999999999993</v>
      </c>
      <c r="C341" s="8">
        <v>8.423</v>
      </c>
      <c r="D341" s="8">
        <v>8.2810000000000006</v>
      </c>
      <c r="E341" s="8">
        <v>8.4</v>
      </c>
      <c r="F341" s="8"/>
      <c r="G341" s="8"/>
      <c r="H341" s="8"/>
      <c r="I341" s="17"/>
      <c r="J341" s="8"/>
      <c r="K341" s="8"/>
      <c r="AA341" s="17"/>
      <c r="AB341" s="8"/>
      <c r="BN341" s="17"/>
    </row>
    <row r="342" spans="1:66" x14ac:dyDescent="0.25">
      <c r="A342" s="6">
        <v>44120</v>
      </c>
      <c r="B342" s="3">
        <v>8.2200000000000006</v>
      </c>
      <c r="C342" s="3">
        <v>8.32</v>
      </c>
      <c r="D342" s="3">
        <v>8.0869999999999997</v>
      </c>
      <c r="E342" s="3">
        <v>8.3070000000000004</v>
      </c>
      <c r="AB342" s="4"/>
    </row>
    <row r="343" spans="1:66" x14ac:dyDescent="0.25">
      <c r="A343" s="6">
        <v>44119</v>
      </c>
      <c r="B343" s="3">
        <v>8.157</v>
      </c>
      <c r="C343" s="3">
        <v>8.17</v>
      </c>
      <c r="D343" s="3">
        <v>8.0500000000000007</v>
      </c>
      <c r="E343" s="4">
        <v>8.1519999999999992</v>
      </c>
      <c r="F343" s="4"/>
      <c r="AB343" s="4"/>
    </row>
    <row r="344" spans="1:66" x14ac:dyDescent="0.25">
      <c r="A344" s="6">
        <v>44118</v>
      </c>
      <c r="B344" s="3">
        <v>8.2889999999999997</v>
      </c>
      <c r="C344" s="3">
        <v>8.3879999999999999</v>
      </c>
      <c r="D344" s="3">
        <v>8.2490000000000006</v>
      </c>
      <c r="E344" s="3">
        <v>8.2799999999999994</v>
      </c>
      <c r="AB344" s="4"/>
    </row>
    <row r="345" spans="1:66" x14ac:dyDescent="0.25">
      <c r="A345" s="6">
        <v>44117</v>
      </c>
      <c r="B345" s="3">
        <v>8.5039999999999996</v>
      </c>
      <c r="C345" s="3">
        <v>8.5039999999999996</v>
      </c>
      <c r="D345" s="3">
        <v>8.26</v>
      </c>
      <c r="E345" s="3">
        <v>8.2880000000000003</v>
      </c>
      <c r="AB345" s="4"/>
    </row>
    <row r="346" spans="1:66" x14ac:dyDescent="0.25">
      <c r="A346" s="6">
        <v>44116</v>
      </c>
      <c r="B346" s="3">
        <v>8.5609999999999999</v>
      </c>
      <c r="C346" s="3">
        <v>8.6219999999999999</v>
      </c>
      <c r="D346" s="3">
        <v>8.5</v>
      </c>
      <c r="E346" s="3">
        <v>8.52</v>
      </c>
      <c r="AB346" s="4"/>
    </row>
    <row r="347" spans="1:66" x14ac:dyDescent="0.25">
      <c r="A347" s="6">
        <v>44113</v>
      </c>
      <c r="B347" s="3">
        <v>8.5909999999999993</v>
      </c>
      <c r="C347" s="3">
        <v>8.6259999999999994</v>
      </c>
      <c r="D347" s="3">
        <v>8.5150000000000006</v>
      </c>
      <c r="E347" s="3">
        <v>8.5350000000000001</v>
      </c>
    </row>
    <row r="348" spans="1:66" x14ac:dyDescent="0.25">
      <c r="A348" s="6">
        <v>44112</v>
      </c>
      <c r="B348" s="3">
        <v>8.5250000000000004</v>
      </c>
      <c r="C348" s="3">
        <v>8.6489999999999991</v>
      </c>
      <c r="D348" s="3">
        <v>8.5250000000000004</v>
      </c>
      <c r="E348" s="3">
        <v>8.5990000000000002</v>
      </c>
    </row>
    <row r="349" spans="1:66" x14ac:dyDescent="0.25">
      <c r="A349" s="6">
        <v>44111</v>
      </c>
      <c r="B349" s="3">
        <v>8.4849999999999994</v>
      </c>
      <c r="C349" s="3">
        <v>8.5510000000000002</v>
      </c>
      <c r="D349" s="3">
        <v>8.4410000000000007</v>
      </c>
      <c r="E349" s="3">
        <v>8.5009999999999994</v>
      </c>
    </row>
    <row r="350" spans="1:66" x14ac:dyDescent="0.25">
      <c r="A350" s="6">
        <v>44110</v>
      </c>
      <c r="B350" s="3">
        <v>8.2759999999999998</v>
      </c>
      <c r="C350" s="3">
        <v>8.5380000000000003</v>
      </c>
      <c r="D350" s="3">
        <v>8.2639999999999993</v>
      </c>
      <c r="E350" s="3">
        <v>8.5190000000000001</v>
      </c>
    </row>
    <row r="351" spans="1:66" x14ac:dyDescent="0.25">
      <c r="A351" s="6">
        <v>44109</v>
      </c>
      <c r="B351" s="3">
        <v>8.2650000000000006</v>
      </c>
      <c r="C351" s="3">
        <v>8.2959999999999994</v>
      </c>
      <c r="D351" s="3">
        <v>8.1739999999999995</v>
      </c>
      <c r="E351" s="3">
        <v>8.2460000000000004</v>
      </c>
    </row>
    <row r="352" spans="1:66" x14ac:dyDescent="0.25">
      <c r="A352" s="6">
        <v>44106</v>
      </c>
      <c r="B352" s="3">
        <v>8.0039999999999996</v>
      </c>
      <c r="C352" s="3">
        <v>8.1300000000000008</v>
      </c>
      <c r="D352" s="3">
        <v>7.9980000000000002</v>
      </c>
      <c r="E352" s="3">
        <v>8.1300000000000008</v>
      </c>
    </row>
    <row r="353" spans="1:5" x14ac:dyDescent="0.25">
      <c r="A353" s="6">
        <v>44105</v>
      </c>
      <c r="B353" s="3">
        <v>8.173</v>
      </c>
      <c r="C353" s="3">
        <v>8.218</v>
      </c>
      <c r="D353" s="3">
        <v>8.0410000000000004</v>
      </c>
      <c r="E353" s="3">
        <v>8.0779999999999994</v>
      </c>
    </row>
    <row r="354" spans="1:5" x14ac:dyDescent="0.25">
      <c r="A354" s="6">
        <v>44104</v>
      </c>
      <c r="B354" s="3">
        <v>7.9429999999999996</v>
      </c>
      <c r="C354" s="3">
        <v>8.17</v>
      </c>
      <c r="D354" s="3">
        <v>7.9429999999999996</v>
      </c>
      <c r="E354" s="3">
        <v>8.0879999999999992</v>
      </c>
    </row>
    <row r="355" spans="1:5" x14ac:dyDescent="0.25">
      <c r="A355" s="6">
        <v>44103</v>
      </c>
      <c r="B355" s="3">
        <v>8.1050000000000004</v>
      </c>
      <c r="C355" s="3">
        <v>8.1329999999999991</v>
      </c>
      <c r="D355" s="3">
        <v>8.01</v>
      </c>
      <c r="E355" s="3">
        <v>8.0190000000000001</v>
      </c>
    </row>
    <row r="356" spans="1:5" x14ac:dyDescent="0.25">
      <c r="A356" s="6">
        <v>44102</v>
      </c>
      <c r="B356" s="3">
        <v>8.0190000000000001</v>
      </c>
      <c r="C356" s="3">
        <v>8.1959999999999997</v>
      </c>
      <c r="D356" s="3">
        <v>8.0190000000000001</v>
      </c>
      <c r="E356" s="3">
        <v>8.1959999999999997</v>
      </c>
    </row>
    <row r="357" spans="1:5" x14ac:dyDescent="0.25">
      <c r="A357" s="6">
        <v>44099</v>
      </c>
      <c r="B357" s="3">
        <v>7.8920000000000003</v>
      </c>
      <c r="C357" s="3">
        <v>7.9249999999999998</v>
      </c>
      <c r="D357" s="3">
        <v>7.7389999999999999</v>
      </c>
      <c r="E357" s="3">
        <v>7.7709999999999999</v>
      </c>
    </row>
    <row r="358" spans="1:5" x14ac:dyDescent="0.25">
      <c r="A358" s="6">
        <v>44098</v>
      </c>
      <c r="B358" s="3">
        <v>7.7789999999999999</v>
      </c>
      <c r="C358" s="3">
        <v>7.97</v>
      </c>
      <c r="D358" s="3">
        <v>7.7789999999999999</v>
      </c>
      <c r="E358" s="3">
        <v>7.867</v>
      </c>
    </row>
    <row r="359" spans="1:5" x14ac:dyDescent="0.25">
      <c r="A359" s="6">
        <v>44097</v>
      </c>
      <c r="B359" s="3">
        <v>7.9420000000000002</v>
      </c>
      <c r="C359" s="3">
        <v>8.1120000000000001</v>
      </c>
      <c r="D359" s="3">
        <v>7.8929999999999998</v>
      </c>
      <c r="E359" s="3">
        <v>7.8929999999999998</v>
      </c>
    </row>
    <row r="360" spans="1:5" x14ac:dyDescent="0.25">
      <c r="A360" s="6">
        <v>44096</v>
      </c>
      <c r="B360" s="3">
        <v>7.9960000000000004</v>
      </c>
      <c r="C360" s="3">
        <v>8.0489999999999995</v>
      </c>
      <c r="D360" s="3">
        <v>7.9080000000000004</v>
      </c>
      <c r="E360" s="3">
        <v>7.9240000000000004</v>
      </c>
    </row>
    <row r="361" spans="1:5" x14ac:dyDescent="0.25">
      <c r="A361" s="6">
        <v>44095</v>
      </c>
      <c r="B361" s="3">
        <v>8.266</v>
      </c>
      <c r="C361" s="3">
        <v>8.266</v>
      </c>
      <c r="D361" s="3">
        <v>7.8970000000000002</v>
      </c>
      <c r="E361" s="3">
        <v>7.9489999999999998</v>
      </c>
    </row>
    <row r="362" spans="1:5" x14ac:dyDescent="0.25">
      <c r="A362" s="6">
        <v>44092</v>
      </c>
      <c r="B362" s="3">
        <v>8.5969999999999995</v>
      </c>
      <c r="C362" s="3">
        <v>8.5969999999999995</v>
      </c>
      <c r="D362" s="3">
        <v>8.4209999999999994</v>
      </c>
      <c r="E362" s="3">
        <v>8.4359999999999999</v>
      </c>
    </row>
    <row r="363" spans="1:5" x14ac:dyDescent="0.25">
      <c r="A363" s="6">
        <v>44091</v>
      </c>
      <c r="B363" s="3">
        <v>8.6300000000000008</v>
      </c>
      <c r="C363" s="3">
        <v>8.6929999999999996</v>
      </c>
      <c r="D363" s="3">
        <v>8.58</v>
      </c>
      <c r="E363" s="3">
        <v>8.6379999999999999</v>
      </c>
    </row>
    <row r="364" spans="1:5" x14ac:dyDescent="0.25">
      <c r="A364" s="6">
        <v>44090</v>
      </c>
      <c r="B364" s="3">
        <v>8.7460000000000004</v>
      </c>
      <c r="C364" s="3">
        <v>8.7859999999999996</v>
      </c>
      <c r="D364" s="3">
        <v>8.6240000000000006</v>
      </c>
      <c r="E364" s="3">
        <v>8.7859999999999996</v>
      </c>
    </row>
    <row r="365" spans="1:5" x14ac:dyDescent="0.25">
      <c r="A365" s="6">
        <v>44089</v>
      </c>
      <c r="B365" s="3">
        <v>8.81</v>
      </c>
      <c r="C365" s="3">
        <v>8.8699999999999992</v>
      </c>
      <c r="D365" s="3">
        <v>8.7360000000000007</v>
      </c>
      <c r="E365" s="3">
        <v>8.7609999999999992</v>
      </c>
    </row>
    <row r="366" spans="1:5" x14ac:dyDescent="0.25">
      <c r="A366" s="6">
        <v>44088</v>
      </c>
      <c r="B366" s="3">
        <v>8.8260000000000005</v>
      </c>
      <c r="C366" s="3">
        <v>8.8629999999999995</v>
      </c>
      <c r="D366" s="3">
        <v>8.7530000000000001</v>
      </c>
      <c r="E366" s="3">
        <v>8.8460000000000001</v>
      </c>
    </row>
    <row r="367" spans="1:5" x14ac:dyDescent="0.25">
      <c r="A367" s="6">
        <v>44085</v>
      </c>
      <c r="B367" s="3">
        <v>8.8810000000000002</v>
      </c>
      <c r="C367" s="3">
        <v>8.9</v>
      </c>
      <c r="D367" s="3">
        <v>8.76</v>
      </c>
      <c r="E367" s="3">
        <v>8.7729999999999997</v>
      </c>
    </row>
    <row r="368" spans="1:5" x14ac:dyDescent="0.25">
      <c r="A368" s="6">
        <v>44084</v>
      </c>
      <c r="B368" s="3">
        <v>8.9429999999999996</v>
      </c>
      <c r="C368" s="3">
        <v>9.0299999999999994</v>
      </c>
      <c r="D368" s="3">
        <v>8.8460000000000001</v>
      </c>
      <c r="E368" s="3">
        <v>8.9169999999999998</v>
      </c>
    </row>
    <row r="369" spans="1:5" x14ac:dyDescent="0.25">
      <c r="A369" s="6">
        <v>44083</v>
      </c>
      <c r="B369" s="3">
        <v>8.8140000000000001</v>
      </c>
      <c r="C369" s="3">
        <v>8.9770000000000003</v>
      </c>
      <c r="D369" s="3">
        <v>8.7729999999999997</v>
      </c>
      <c r="E369" s="3">
        <v>8.9689999999999994</v>
      </c>
    </row>
    <row r="370" spans="1:5" x14ac:dyDescent="0.25">
      <c r="A370" s="6">
        <v>44082</v>
      </c>
      <c r="B370" s="3">
        <v>9.0419999999999998</v>
      </c>
      <c r="C370" s="3">
        <v>9.0760000000000005</v>
      </c>
      <c r="D370" s="3">
        <v>8.82</v>
      </c>
      <c r="E370" s="3">
        <v>8.827</v>
      </c>
    </row>
    <row r="371" spans="1:5" x14ac:dyDescent="0.25">
      <c r="A371" s="6">
        <v>44081</v>
      </c>
      <c r="B371" s="3">
        <v>9.09</v>
      </c>
      <c r="C371" s="3">
        <v>9.09</v>
      </c>
      <c r="D371" s="3">
        <v>8.9420000000000002</v>
      </c>
      <c r="E371" s="3">
        <v>9.0329999999999995</v>
      </c>
    </row>
    <row r="372" spans="1:5" x14ac:dyDescent="0.25">
      <c r="A372" s="6">
        <v>44078</v>
      </c>
      <c r="B372" s="3">
        <v>8.8759999999999994</v>
      </c>
      <c r="C372" s="3">
        <v>9.0950000000000006</v>
      </c>
      <c r="D372" s="3">
        <v>8.8759999999999994</v>
      </c>
      <c r="E372" s="3">
        <v>8.9819999999999993</v>
      </c>
    </row>
    <row r="373" spans="1:5" x14ac:dyDescent="0.25">
      <c r="A373" s="6">
        <v>44077</v>
      </c>
      <c r="B373" s="3">
        <v>8.9719999999999995</v>
      </c>
      <c r="C373" s="3">
        <v>9.0990000000000002</v>
      </c>
      <c r="D373" s="3">
        <v>8.7880000000000003</v>
      </c>
      <c r="E373" s="3">
        <v>8.8439999999999994</v>
      </c>
    </row>
    <row r="374" spans="1:5" x14ac:dyDescent="0.25">
      <c r="A374" s="6">
        <v>44076</v>
      </c>
      <c r="B374" s="3">
        <v>8.9860000000000007</v>
      </c>
      <c r="C374" s="3">
        <v>8.9890000000000008</v>
      </c>
      <c r="D374" s="3">
        <v>8.8520000000000003</v>
      </c>
      <c r="E374" s="3">
        <v>8.8759999999999994</v>
      </c>
    </row>
    <row r="375" spans="1:5" x14ac:dyDescent="0.25">
      <c r="A375" s="6">
        <v>44075</v>
      </c>
      <c r="B375" s="3">
        <v>9.0419999999999998</v>
      </c>
      <c r="C375" s="3">
        <v>9.0679999999999996</v>
      </c>
      <c r="D375" s="3">
        <v>8.8360000000000003</v>
      </c>
      <c r="E375" s="3">
        <v>8.9290000000000003</v>
      </c>
    </row>
    <row r="376" spans="1:5" x14ac:dyDescent="0.25">
      <c r="A376" s="6">
        <v>44074</v>
      </c>
      <c r="B376" s="3">
        <v>9.2850000000000001</v>
      </c>
      <c r="C376" s="3">
        <v>9.3350000000000009</v>
      </c>
      <c r="D376" s="3">
        <v>9.0389999999999997</v>
      </c>
      <c r="E376" s="3">
        <v>9.0500000000000007</v>
      </c>
    </row>
    <row r="377" spans="1:5" x14ac:dyDescent="0.25">
      <c r="A377" s="6">
        <v>44071</v>
      </c>
      <c r="B377" s="3">
        <v>9.1820000000000004</v>
      </c>
      <c r="C377" s="3">
        <v>9.32</v>
      </c>
      <c r="D377" s="3">
        <v>9.109</v>
      </c>
      <c r="E377" s="3">
        <v>9.2690000000000001</v>
      </c>
    </row>
    <row r="378" spans="1:5" x14ac:dyDescent="0.25">
      <c r="A378" s="6">
        <v>44070</v>
      </c>
      <c r="B378" s="3">
        <v>9.1189999999999998</v>
      </c>
      <c r="C378" s="3">
        <v>9.1639999999999997</v>
      </c>
      <c r="D378" s="3">
        <v>9.0370000000000008</v>
      </c>
      <c r="E378" s="3">
        <v>9.1</v>
      </c>
    </row>
    <row r="379" spans="1:5" x14ac:dyDescent="0.25">
      <c r="A379" s="6">
        <v>44069</v>
      </c>
      <c r="B379" s="3">
        <v>9.0749999999999993</v>
      </c>
      <c r="C379" s="3">
        <v>9.1940000000000008</v>
      </c>
      <c r="D379" s="3">
        <v>9.0749999999999993</v>
      </c>
      <c r="E379" s="3">
        <v>9.1690000000000005</v>
      </c>
    </row>
    <row r="380" spans="1:5" x14ac:dyDescent="0.25">
      <c r="A380" s="6">
        <v>44068</v>
      </c>
      <c r="B380" s="3">
        <v>9.2420000000000009</v>
      </c>
      <c r="C380" s="3">
        <v>9.3079999999999998</v>
      </c>
      <c r="D380" s="3">
        <v>9.1129999999999995</v>
      </c>
      <c r="E380" s="3">
        <v>9.1129999999999995</v>
      </c>
    </row>
    <row r="381" spans="1:5" x14ac:dyDescent="0.25">
      <c r="A381" s="6">
        <v>44067</v>
      </c>
      <c r="B381" s="3">
        <v>9.0090000000000003</v>
      </c>
      <c r="C381" s="3">
        <v>9.125</v>
      </c>
      <c r="D381" s="3">
        <v>8.9719999999999995</v>
      </c>
      <c r="E381" s="3">
        <v>9.125</v>
      </c>
    </row>
    <row r="382" spans="1:5" x14ac:dyDescent="0.25">
      <c r="A382" s="6">
        <v>44064</v>
      </c>
      <c r="B382" s="3">
        <v>9.0239999999999991</v>
      </c>
      <c r="C382" s="3">
        <v>9.0239999999999991</v>
      </c>
      <c r="D382" s="3">
        <v>8.8230000000000004</v>
      </c>
      <c r="E382" s="3">
        <v>8.9060000000000006</v>
      </c>
    </row>
    <row r="383" spans="1:5" x14ac:dyDescent="0.25">
      <c r="A383" s="6">
        <v>44063</v>
      </c>
      <c r="B383" s="3">
        <v>9.0069999999999997</v>
      </c>
      <c r="C383" s="3">
        <v>9.0410000000000004</v>
      </c>
      <c r="D383" s="3">
        <v>8.9369999999999994</v>
      </c>
      <c r="E383" s="3">
        <v>8.9870000000000001</v>
      </c>
    </row>
    <row r="384" spans="1:5" x14ac:dyDescent="0.25">
      <c r="A384" s="6">
        <v>44062</v>
      </c>
      <c r="B384" s="3">
        <v>9.0329999999999995</v>
      </c>
      <c r="C384" s="3">
        <v>9.1780000000000008</v>
      </c>
      <c r="D384" s="3">
        <v>9</v>
      </c>
      <c r="E384" s="3">
        <v>9.1780000000000008</v>
      </c>
    </row>
    <row r="385" spans="1:5" x14ac:dyDescent="0.25">
      <c r="A385" s="6">
        <v>44061</v>
      </c>
      <c r="B385" s="3">
        <v>9.0340000000000007</v>
      </c>
      <c r="C385" s="3">
        <v>9.19</v>
      </c>
      <c r="D385" s="3">
        <v>9.0090000000000003</v>
      </c>
      <c r="E385" s="3">
        <v>9.0310000000000006</v>
      </c>
    </row>
    <row r="386" spans="1:5" x14ac:dyDescent="0.25">
      <c r="A386" s="6">
        <v>44060</v>
      </c>
      <c r="B386" s="3">
        <v>9.2759999999999998</v>
      </c>
      <c r="C386" s="3">
        <v>9.298</v>
      </c>
      <c r="D386" s="3">
        <v>9.1379999999999999</v>
      </c>
      <c r="E386" s="3">
        <v>9.1379999999999999</v>
      </c>
    </row>
    <row r="387" spans="1:5" x14ac:dyDescent="0.25">
      <c r="A387" s="6">
        <v>44057</v>
      </c>
      <c r="B387" s="3">
        <v>9.2520000000000007</v>
      </c>
      <c r="C387" s="3">
        <v>9.2520000000000007</v>
      </c>
      <c r="D387" s="3">
        <v>9.0440000000000005</v>
      </c>
      <c r="E387" s="3">
        <v>9.2330000000000005</v>
      </c>
    </row>
    <row r="388" spans="1:5" x14ac:dyDescent="0.25">
      <c r="A388" s="6">
        <v>44056</v>
      </c>
      <c r="B388" s="3">
        <v>9.375</v>
      </c>
      <c r="C388" s="3">
        <v>9.4809999999999999</v>
      </c>
      <c r="D388" s="3">
        <v>9.3019999999999996</v>
      </c>
      <c r="E388" s="3">
        <v>9.3019999999999996</v>
      </c>
    </row>
    <row r="389" spans="1:5" x14ac:dyDescent="0.25">
      <c r="A389" s="6">
        <v>44055</v>
      </c>
      <c r="B389" s="3">
        <v>9.4390000000000001</v>
      </c>
      <c r="C389" s="3">
        <v>9.5960000000000001</v>
      </c>
      <c r="D389" s="3">
        <v>9.4390000000000001</v>
      </c>
      <c r="E389" s="3">
        <v>9.484</v>
      </c>
    </row>
    <row r="390" spans="1:5" x14ac:dyDescent="0.25">
      <c r="A390" s="6">
        <v>44054</v>
      </c>
      <c r="B390" s="3">
        <v>9.1869999999999994</v>
      </c>
      <c r="C390" s="3">
        <v>9.4179999999999993</v>
      </c>
      <c r="D390" s="3">
        <v>9.1809999999999992</v>
      </c>
      <c r="E390" s="3">
        <v>9.41</v>
      </c>
    </row>
    <row r="391" spans="1:5" x14ac:dyDescent="0.25">
      <c r="A391" s="6">
        <v>44053</v>
      </c>
      <c r="B391" s="3">
        <v>8.9570000000000007</v>
      </c>
      <c r="C391" s="3">
        <v>9.0909999999999993</v>
      </c>
      <c r="D391" s="3">
        <v>8.9380000000000006</v>
      </c>
      <c r="E391" s="3">
        <v>9.0690000000000008</v>
      </c>
    </row>
    <row r="392" spans="1:5" x14ac:dyDescent="0.25">
      <c r="A392" s="6">
        <v>44050</v>
      </c>
      <c r="B392" s="3">
        <v>8.8930000000000007</v>
      </c>
      <c r="C392" s="3">
        <v>8.8970000000000002</v>
      </c>
      <c r="D392" s="3">
        <v>8.7970000000000006</v>
      </c>
      <c r="E392" s="3">
        <v>8.8870000000000005</v>
      </c>
    </row>
    <row r="393" spans="1:5" x14ac:dyDescent="0.25">
      <c r="A393" s="6">
        <v>44049</v>
      </c>
      <c r="B393" s="3">
        <v>8.9719999999999995</v>
      </c>
      <c r="C393" s="3">
        <v>9.0640000000000001</v>
      </c>
      <c r="D393" s="3">
        <v>8.86</v>
      </c>
      <c r="E393" s="3">
        <v>8.9149999999999991</v>
      </c>
    </row>
    <row r="394" spans="1:5" x14ac:dyDescent="0.25">
      <c r="A394" s="6">
        <v>44048</v>
      </c>
      <c r="B394" s="3">
        <v>9.07</v>
      </c>
      <c r="C394" s="3">
        <v>9.1</v>
      </c>
      <c r="D394" s="3">
        <v>8.9600000000000009</v>
      </c>
      <c r="E394" s="3">
        <v>9</v>
      </c>
    </row>
    <row r="395" spans="1:5" x14ac:dyDescent="0.25">
      <c r="A395" s="6">
        <v>44047</v>
      </c>
      <c r="B395" s="3">
        <v>8.9589999999999996</v>
      </c>
      <c r="C395" s="3">
        <v>9.0429999999999993</v>
      </c>
      <c r="D395" s="3">
        <v>8.8810000000000002</v>
      </c>
      <c r="E395" s="3">
        <v>9.0009999999999994</v>
      </c>
    </row>
    <row r="396" spans="1:5" x14ac:dyDescent="0.25">
      <c r="A396" s="6">
        <v>44046</v>
      </c>
      <c r="B396" s="3">
        <v>8.6539999999999999</v>
      </c>
      <c r="C396" s="3">
        <v>8.8800000000000008</v>
      </c>
      <c r="D396" s="3">
        <v>8.6080000000000005</v>
      </c>
      <c r="E396" s="3">
        <v>8.8659999999999997</v>
      </c>
    </row>
    <row r="397" spans="1:5" x14ac:dyDescent="0.25">
      <c r="A397" s="6">
        <v>44043</v>
      </c>
      <c r="B397" s="3">
        <v>8.8629999999999995</v>
      </c>
      <c r="C397" s="3">
        <v>8.9420000000000002</v>
      </c>
      <c r="D397" s="3">
        <v>8.7119999999999997</v>
      </c>
      <c r="E397" s="3">
        <v>8.7119999999999997</v>
      </c>
    </row>
    <row r="398" spans="1:5" x14ac:dyDescent="0.25">
      <c r="A398" s="6">
        <v>44042</v>
      </c>
      <c r="B398" s="3">
        <v>9.1579999999999995</v>
      </c>
      <c r="C398" s="3">
        <v>9.1579999999999995</v>
      </c>
      <c r="D398" s="3">
        <v>8.7349999999999994</v>
      </c>
      <c r="E398" s="3">
        <v>8.8290000000000006</v>
      </c>
    </row>
    <row r="399" spans="1:5" x14ac:dyDescent="0.25">
      <c r="A399" s="6">
        <v>44041</v>
      </c>
      <c r="B399" s="3">
        <v>9.3640000000000008</v>
      </c>
      <c r="C399" s="3">
        <v>9.3640000000000008</v>
      </c>
      <c r="D399" s="3">
        <v>9.1780000000000008</v>
      </c>
      <c r="E399" s="3">
        <v>9.2119999999999997</v>
      </c>
    </row>
    <row r="400" spans="1:5" x14ac:dyDescent="0.25">
      <c r="A400" s="6">
        <v>44040</v>
      </c>
      <c r="B400" s="3">
        <v>9.26</v>
      </c>
      <c r="C400" s="3">
        <v>9.35</v>
      </c>
      <c r="D400" s="3">
        <v>9.24</v>
      </c>
      <c r="E400" s="3">
        <v>9.3079999999999998</v>
      </c>
    </row>
    <row r="401" spans="1:5" x14ac:dyDescent="0.25">
      <c r="A401" s="6">
        <v>44039</v>
      </c>
      <c r="B401" s="3">
        <v>9.3710000000000004</v>
      </c>
      <c r="C401" s="3">
        <v>9.3800000000000008</v>
      </c>
      <c r="D401" s="3">
        <v>9.2469999999999999</v>
      </c>
      <c r="E401" s="3">
        <v>9.2579999999999991</v>
      </c>
    </row>
    <row r="402" spans="1:5" x14ac:dyDescent="0.25">
      <c r="A402" s="6">
        <v>44036</v>
      </c>
      <c r="B402" s="3">
        <v>9.4580000000000002</v>
      </c>
      <c r="C402" s="3">
        <v>9.5310000000000006</v>
      </c>
      <c r="D402" s="3">
        <v>9.42</v>
      </c>
      <c r="E402" s="3">
        <v>9.4670000000000005</v>
      </c>
    </row>
    <row r="403" spans="1:5" x14ac:dyDescent="0.25">
      <c r="A403" s="6">
        <v>44035</v>
      </c>
      <c r="B403" s="3">
        <v>9.7010000000000005</v>
      </c>
      <c r="C403" s="3">
        <v>9.7089999999999996</v>
      </c>
      <c r="D403" s="3">
        <v>9.5530000000000008</v>
      </c>
      <c r="E403" s="3">
        <v>9.57</v>
      </c>
    </row>
    <row r="404" spans="1:5" x14ac:dyDescent="0.25">
      <c r="A404" s="6">
        <v>44034</v>
      </c>
      <c r="B404" s="3">
        <v>9.7970000000000006</v>
      </c>
      <c r="C404" s="3">
        <v>9.8290000000000006</v>
      </c>
      <c r="D404" s="3">
        <v>9.6379999999999999</v>
      </c>
      <c r="E404" s="3">
        <v>9.68</v>
      </c>
    </row>
    <row r="405" spans="1:5" x14ac:dyDescent="0.25">
      <c r="A405" s="6">
        <v>44033</v>
      </c>
      <c r="B405" s="3">
        <v>9.8119999999999994</v>
      </c>
      <c r="C405" s="3">
        <v>10.08</v>
      </c>
      <c r="D405" s="3">
        <v>9.782</v>
      </c>
      <c r="E405" s="3">
        <v>9.8109999999999999</v>
      </c>
    </row>
    <row r="406" spans="1:5" x14ac:dyDescent="0.25">
      <c r="A406" s="6">
        <v>44032</v>
      </c>
      <c r="B406" s="3">
        <v>9.6170000000000009</v>
      </c>
      <c r="C406" s="3">
        <v>9.7370000000000001</v>
      </c>
      <c r="D406" s="3">
        <v>9.5510000000000002</v>
      </c>
      <c r="E406" s="3">
        <v>9.7149999999999999</v>
      </c>
    </row>
    <row r="407" spans="1:5" x14ac:dyDescent="0.25">
      <c r="A407" s="6">
        <v>44029</v>
      </c>
      <c r="B407" s="3">
        <v>9.7850000000000001</v>
      </c>
      <c r="C407" s="3">
        <v>9.7850000000000001</v>
      </c>
      <c r="D407" s="3">
        <v>9.6280000000000001</v>
      </c>
      <c r="E407" s="3">
        <v>9.6880000000000006</v>
      </c>
    </row>
    <row r="408" spans="1:5" x14ac:dyDescent="0.25">
      <c r="A408" s="6">
        <v>44028</v>
      </c>
      <c r="B408" s="3">
        <v>9.7330000000000005</v>
      </c>
      <c r="C408" s="3">
        <v>9.8179999999999996</v>
      </c>
      <c r="D408" s="3">
        <v>9.6980000000000004</v>
      </c>
      <c r="E408" s="3">
        <v>9.782</v>
      </c>
    </row>
    <row r="409" spans="1:5" x14ac:dyDescent="0.25">
      <c r="A409" s="6">
        <v>44027</v>
      </c>
      <c r="B409" s="3">
        <v>9.6890000000000001</v>
      </c>
      <c r="C409" s="3">
        <v>9.8049999999999997</v>
      </c>
      <c r="D409" s="3">
        <v>9.5489999999999995</v>
      </c>
      <c r="E409" s="3">
        <v>9.7629999999999999</v>
      </c>
    </row>
    <row r="410" spans="1:5" x14ac:dyDescent="0.25">
      <c r="A410" s="6">
        <v>44026</v>
      </c>
      <c r="B410" s="3">
        <v>9.5429999999999993</v>
      </c>
      <c r="C410" s="3">
        <v>9.6769999999999996</v>
      </c>
      <c r="D410" s="3">
        <v>9.4939999999999998</v>
      </c>
      <c r="E410" s="3">
        <v>9.625</v>
      </c>
    </row>
    <row r="411" spans="1:5" x14ac:dyDescent="0.25">
      <c r="A411" s="6">
        <v>44025</v>
      </c>
      <c r="B411" s="3">
        <v>9.6980000000000004</v>
      </c>
      <c r="C411" s="3">
        <v>9.7100000000000009</v>
      </c>
      <c r="D411" s="3">
        <v>9.5500000000000007</v>
      </c>
      <c r="E411" s="3">
        <v>9.6549999999999994</v>
      </c>
    </row>
    <row r="412" spans="1:5" x14ac:dyDescent="0.25">
      <c r="A412" s="6">
        <v>44022</v>
      </c>
      <c r="B412" s="3">
        <v>9.2270000000000003</v>
      </c>
      <c r="C412" s="3">
        <v>9.5050000000000008</v>
      </c>
      <c r="D412" s="3">
        <v>9.2189999999999994</v>
      </c>
      <c r="E412" s="3">
        <v>9.5050000000000008</v>
      </c>
    </row>
    <row r="413" spans="1:5" x14ac:dyDescent="0.25">
      <c r="A413" s="6">
        <v>44021</v>
      </c>
      <c r="B413" s="3">
        <v>9.5399999999999991</v>
      </c>
      <c r="C413" s="3">
        <v>9.5399999999999991</v>
      </c>
      <c r="D413" s="3">
        <v>9.2929999999999993</v>
      </c>
      <c r="E413" s="3">
        <v>9.2929999999999993</v>
      </c>
    </row>
    <row r="414" spans="1:5" x14ac:dyDescent="0.25">
      <c r="A414" s="6">
        <v>44020</v>
      </c>
      <c r="B414" s="3">
        <v>9.5280000000000005</v>
      </c>
      <c r="C414" s="3">
        <v>9.5570000000000004</v>
      </c>
      <c r="D414" s="3">
        <v>9.4529999999999994</v>
      </c>
      <c r="E414" s="3">
        <v>9.4949999999999992</v>
      </c>
    </row>
    <row r="415" spans="1:5" x14ac:dyDescent="0.25">
      <c r="A415" s="6">
        <v>44019</v>
      </c>
      <c r="B415" s="3">
        <v>9.69</v>
      </c>
      <c r="C415" s="3">
        <v>9.7200000000000006</v>
      </c>
      <c r="D415" s="3">
        <v>9.6059999999999999</v>
      </c>
      <c r="E415" s="3">
        <v>9.6630000000000003</v>
      </c>
    </row>
    <row r="416" spans="1:5" x14ac:dyDescent="0.25">
      <c r="A416" s="6">
        <v>44018</v>
      </c>
      <c r="B416" s="3">
        <v>9.7579999999999991</v>
      </c>
      <c r="C416" s="3">
        <v>9.9030000000000005</v>
      </c>
      <c r="D416" s="3">
        <v>9.7490000000000006</v>
      </c>
      <c r="E416" s="3">
        <v>9.8040000000000003</v>
      </c>
    </row>
    <row r="417" spans="1:5" x14ac:dyDescent="0.25">
      <c r="A417" s="6">
        <v>44015</v>
      </c>
      <c r="B417" s="3">
        <v>9.5579999999999998</v>
      </c>
      <c r="C417" s="3">
        <v>9.5579999999999998</v>
      </c>
      <c r="D417" s="3">
        <v>9.3620000000000001</v>
      </c>
      <c r="E417" s="3">
        <v>9.4260000000000002</v>
      </c>
    </row>
    <row r="418" spans="1:5" x14ac:dyDescent="0.25">
      <c r="A418" s="6">
        <v>44014</v>
      </c>
      <c r="B418" s="3">
        <v>9.3279999999999994</v>
      </c>
      <c r="C418" s="3">
        <v>9.6280000000000001</v>
      </c>
      <c r="D418" s="3">
        <v>9.3140000000000001</v>
      </c>
      <c r="E418" s="3">
        <v>9.5519999999999996</v>
      </c>
    </row>
    <row r="419" spans="1:5" x14ac:dyDescent="0.25">
      <c r="A419" s="6">
        <v>44013</v>
      </c>
      <c r="B419" s="3">
        <v>9.1389999999999993</v>
      </c>
      <c r="C419" s="3">
        <v>9.2810000000000006</v>
      </c>
      <c r="D419" s="3">
        <v>9.09</v>
      </c>
      <c r="E419" s="3">
        <v>9.1709999999999994</v>
      </c>
    </row>
    <row r="420" spans="1:5" x14ac:dyDescent="0.25">
      <c r="A420" s="6">
        <v>44012</v>
      </c>
      <c r="B420" s="3">
        <v>9.2829999999999995</v>
      </c>
      <c r="C420" s="3">
        <v>9.2829999999999995</v>
      </c>
      <c r="D420" s="3">
        <v>9.1170000000000009</v>
      </c>
      <c r="E420" s="3">
        <v>9.2240000000000002</v>
      </c>
    </row>
    <row r="421" spans="1:5" x14ac:dyDescent="0.25">
      <c r="A421" s="6">
        <v>44011</v>
      </c>
      <c r="B421" s="3">
        <v>9.0380000000000003</v>
      </c>
      <c r="C421" s="3">
        <v>9.3350000000000009</v>
      </c>
      <c r="D421" s="3">
        <v>9</v>
      </c>
      <c r="E421" s="3">
        <v>9.2799999999999994</v>
      </c>
    </row>
    <row r="422" spans="1:5" x14ac:dyDescent="0.25">
      <c r="A422" s="6">
        <v>44008</v>
      </c>
      <c r="B422" s="3">
        <v>9.3469999999999995</v>
      </c>
      <c r="C422" s="3">
        <v>9.3469999999999995</v>
      </c>
      <c r="D422" s="3">
        <v>9.0749999999999993</v>
      </c>
      <c r="E422" s="3">
        <v>9.0809999999999995</v>
      </c>
    </row>
    <row r="423" spans="1:5" x14ac:dyDescent="0.25">
      <c r="A423" s="6">
        <v>44007</v>
      </c>
      <c r="B423" s="3">
        <v>9.0289999999999999</v>
      </c>
      <c r="C423" s="3">
        <v>9.298</v>
      </c>
      <c r="D423" s="3">
        <v>8.9649999999999999</v>
      </c>
      <c r="E423" s="3">
        <v>9.2629999999999999</v>
      </c>
    </row>
    <row r="424" spans="1:5" x14ac:dyDescent="0.25">
      <c r="A424" s="6">
        <v>44006</v>
      </c>
      <c r="B424" s="3">
        <v>9.42</v>
      </c>
      <c r="C424" s="3">
        <v>9.4969999999999999</v>
      </c>
      <c r="D424" s="3">
        <v>9.1300000000000008</v>
      </c>
      <c r="E424" s="3">
        <v>9.1300000000000008</v>
      </c>
    </row>
    <row r="425" spans="1:5" x14ac:dyDescent="0.25">
      <c r="A425" s="6">
        <v>44005</v>
      </c>
      <c r="B425" s="3">
        <v>9.3140000000000001</v>
      </c>
      <c r="C425" s="3">
        <v>9.5630000000000006</v>
      </c>
      <c r="D425" s="3">
        <v>9.2870000000000008</v>
      </c>
      <c r="E425" s="3">
        <v>9.4700000000000006</v>
      </c>
    </row>
    <row r="426" spans="1:5" x14ac:dyDescent="0.25">
      <c r="A426" s="6">
        <v>44004</v>
      </c>
      <c r="B426" s="3">
        <v>9.2129999999999992</v>
      </c>
      <c r="C426" s="3">
        <v>9.3040000000000003</v>
      </c>
      <c r="D426" s="3">
        <v>9.1219999999999999</v>
      </c>
      <c r="E426" s="3">
        <v>9.2270000000000003</v>
      </c>
    </row>
    <row r="427" spans="1:5" x14ac:dyDescent="0.25">
      <c r="A427" s="6">
        <v>44001</v>
      </c>
      <c r="B427" s="3">
        <v>9.4740000000000002</v>
      </c>
      <c r="C427" s="3">
        <v>9.4740000000000002</v>
      </c>
      <c r="D427" s="3">
        <v>9.2859999999999996</v>
      </c>
      <c r="E427" s="3">
        <v>9.2949999999999999</v>
      </c>
    </row>
    <row r="428" spans="1:5" x14ac:dyDescent="0.25">
      <c r="A428" s="6">
        <v>44000</v>
      </c>
      <c r="B428" s="3">
        <v>9.3780000000000001</v>
      </c>
      <c r="C428" s="3">
        <v>9.5129999999999999</v>
      </c>
      <c r="D428" s="3">
        <v>9.25</v>
      </c>
      <c r="E428" s="3">
        <v>9.3390000000000004</v>
      </c>
    </row>
    <row r="429" spans="1:5" x14ac:dyDescent="0.25">
      <c r="A429" s="6">
        <v>43999</v>
      </c>
      <c r="B429" s="3">
        <v>9.5589999999999993</v>
      </c>
      <c r="C429" s="3">
        <v>9.6310000000000002</v>
      </c>
      <c r="D429" s="3">
        <v>9.42</v>
      </c>
      <c r="E429" s="3">
        <v>9.4589999999999996</v>
      </c>
    </row>
    <row r="430" spans="1:5" x14ac:dyDescent="0.25">
      <c r="A430" s="6">
        <v>43998</v>
      </c>
      <c r="B430" s="3">
        <v>9.4220000000000006</v>
      </c>
      <c r="C430" s="3">
        <v>9.68</v>
      </c>
      <c r="D430" s="3">
        <v>9.3360000000000003</v>
      </c>
      <c r="E430" s="3">
        <v>9.4920000000000009</v>
      </c>
    </row>
    <row r="431" spans="1:5" x14ac:dyDescent="0.25">
      <c r="A431" s="6">
        <v>43997</v>
      </c>
      <c r="B431" s="3">
        <v>8.9659999999999993</v>
      </c>
      <c r="C431" s="3">
        <v>9.2289999999999992</v>
      </c>
      <c r="D431" s="3">
        <v>8.9640000000000004</v>
      </c>
      <c r="E431" s="3">
        <v>9.1579999999999995</v>
      </c>
    </row>
    <row r="432" spans="1:5" x14ac:dyDescent="0.25">
      <c r="A432" s="6">
        <v>43994</v>
      </c>
      <c r="B432" s="3">
        <v>9.0449999999999999</v>
      </c>
      <c r="C432" s="3">
        <v>9.4700000000000006</v>
      </c>
      <c r="D432" s="3">
        <v>9.0370000000000008</v>
      </c>
      <c r="E432" s="3">
        <v>9.282</v>
      </c>
    </row>
    <row r="433" spans="1:5" x14ac:dyDescent="0.25">
      <c r="A433" s="6">
        <v>43993</v>
      </c>
      <c r="B433" s="3">
        <v>9.5009999999999994</v>
      </c>
      <c r="C433" s="3">
        <v>9.5510000000000002</v>
      </c>
      <c r="D433" s="3">
        <v>9.2010000000000005</v>
      </c>
      <c r="E433" s="3">
        <v>9.2010000000000005</v>
      </c>
    </row>
    <row r="434" spans="1:5" x14ac:dyDescent="0.25">
      <c r="A434" s="6">
        <v>43992</v>
      </c>
      <c r="B434" s="3">
        <v>10.146000000000001</v>
      </c>
      <c r="C434" s="3">
        <v>10.244</v>
      </c>
      <c r="D434" s="3">
        <v>9.8620000000000001</v>
      </c>
      <c r="E434" s="3">
        <v>9.8940000000000001</v>
      </c>
    </row>
    <row r="435" spans="1:5" x14ac:dyDescent="0.25">
      <c r="A435" s="6">
        <v>43991</v>
      </c>
      <c r="B435" s="3">
        <v>10.384</v>
      </c>
      <c r="C435" s="3">
        <v>10.384</v>
      </c>
      <c r="D435" s="3">
        <v>9.8770000000000007</v>
      </c>
      <c r="E435" s="3">
        <v>10.036</v>
      </c>
    </row>
    <row r="436" spans="1:5" x14ac:dyDescent="0.25">
      <c r="A436" s="6">
        <v>43990</v>
      </c>
      <c r="B436" s="3">
        <v>10.173999999999999</v>
      </c>
      <c r="C436" s="3">
        <v>10.534000000000001</v>
      </c>
      <c r="D436" s="3">
        <v>10.173999999999999</v>
      </c>
      <c r="E436" s="3">
        <v>10.394</v>
      </c>
    </row>
    <row r="437" spans="1:5" x14ac:dyDescent="0.25">
      <c r="A437" s="6">
        <v>43987</v>
      </c>
      <c r="B437" s="3">
        <v>9.9090000000000007</v>
      </c>
      <c r="C437" s="3">
        <v>10.278</v>
      </c>
      <c r="D437" s="3">
        <v>9.89</v>
      </c>
      <c r="E437" s="3">
        <v>10.224</v>
      </c>
    </row>
    <row r="438" spans="1:5" x14ac:dyDescent="0.25">
      <c r="A438" s="6">
        <v>43986</v>
      </c>
      <c r="B438" s="3">
        <v>9.5129999999999999</v>
      </c>
      <c r="C438" s="3">
        <v>9.7260000000000009</v>
      </c>
      <c r="D438" s="3">
        <v>9.4429999999999996</v>
      </c>
      <c r="E438" s="3">
        <v>9.6419999999999995</v>
      </c>
    </row>
    <row r="439" spans="1:5" x14ac:dyDescent="0.25">
      <c r="A439" s="6">
        <v>43985</v>
      </c>
      <c r="B439" s="3">
        <v>9.407</v>
      </c>
      <c r="C439" s="3">
        <v>9.6460000000000008</v>
      </c>
      <c r="D439" s="3">
        <v>9.35</v>
      </c>
      <c r="E439" s="3">
        <v>9.6359999999999992</v>
      </c>
    </row>
    <row r="440" spans="1:5" x14ac:dyDescent="0.25">
      <c r="A440" s="6">
        <v>43984</v>
      </c>
      <c r="B440" s="3">
        <v>9.0609999999999999</v>
      </c>
      <c r="C440" s="3">
        <v>9.3320000000000007</v>
      </c>
      <c r="D440" s="3">
        <v>9.0549999999999997</v>
      </c>
      <c r="E440" s="3">
        <v>9.266</v>
      </c>
    </row>
    <row r="441" spans="1:5" x14ac:dyDescent="0.25">
      <c r="A441" s="6">
        <v>43980</v>
      </c>
      <c r="B441" s="3">
        <v>8.8770000000000007</v>
      </c>
      <c r="C441" s="3">
        <v>9.0239999999999991</v>
      </c>
      <c r="D441" s="3">
        <v>8.7560000000000002</v>
      </c>
      <c r="E441" s="3">
        <v>8.7720000000000002</v>
      </c>
    </row>
    <row r="442" spans="1:5" x14ac:dyDescent="0.25">
      <c r="A442" s="6">
        <v>43979</v>
      </c>
      <c r="B442" s="3">
        <v>9.2449999999999992</v>
      </c>
      <c r="C442" s="3">
        <v>9.2509999999999994</v>
      </c>
      <c r="D442" s="3">
        <v>8.99</v>
      </c>
      <c r="E442" s="3">
        <v>9.0969999999999995</v>
      </c>
    </row>
    <row r="443" spans="1:5" x14ac:dyDescent="0.25">
      <c r="A443" s="6">
        <v>43978</v>
      </c>
      <c r="B443" s="3">
        <v>8.9019999999999992</v>
      </c>
      <c r="C443" s="3">
        <v>9.2089999999999996</v>
      </c>
      <c r="D443" s="3">
        <v>8.8879999999999999</v>
      </c>
      <c r="E443" s="3">
        <v>9.1170000000000009</v>
      </c>
    </row>
    <row r="444" spans="1:5" x14ac:dyDescent="0.25">
      <c r="A444" s="6">
        <v>43977</v>
      </c>
      <c r="B444" s="3">
        <v>8.4930000000000003</v>
      </c>
      <c r="C444" s="3">
        <v>8.76</v>
      </c>
      <c r="D444" s="3">
        <v>8.4930000000000003</v>
      </c>
      <c r="E444" s="3">
        <v>8.76</v>
      </c>
    </row>
    <row r="445" spans="1:5" x14ac:dyDescent="0.25">
      <c r="A445" s="6">
        <v>43976</v>
      </c>
      <c r="B445" s="3">
        <v>8.3010000000000002</v>
      </c>
      <c r="C445" s="3">
        <v>8.3379999999999992</v>
      </c>
      <c r="D445" s="3">
        <v>8.2590000000000003</v>
      </c>
      <c r="E445" s="3">
        <v>8.3379999999999992</v>
      </c>
    </row>
    <row r="446" spans="1:5" x14ac:dyDescent="0.25">
      <c r="A446" s="6">
        <v>43973</v>
      </c>
      <c r="B446" s="3">
        <v>8.0809999999999995</v>
      </c>
      <c r="C446" s="3">
        <v>8.3000000000000007</v>
      </c>
      <c r="D446" s="3">
        <v>8.0660000000000007</v>
      </c>
      <c r="E446" s="3">
        <v>8.2189999999999994</v>
      </c>
    </row>
    <row r="447" spans="1:5" x14ac:dyDescent="0.25">
      <c r="A447" s="6">
        <v>43972</v>
      </c>
      <c r="B447" s="3">
        <v>8.2850000000000001</v>
      </c>
      <c r="C447" s="3">
        <v>8.3699999999999992</v>
      </c>
      <c r="D447" s="3">
        <v>8.2530000000000001</v>
      </c>
      <c r="E447" s="3">
        <v>8.2880000000000003</v>
      </c>
    </row>
    <row r="448" spans="1:5" x14ac:dyDescent="0.25">
      <c r="A448" s="6">
        <v>43971</v>
      </c>
      <c r="B448" s="3">
        <v>8.2919999999999998</v>
      </c>
      <c r="C448" s="3">
        <v>8.4649999999999999</v>
      </c>
      <c r="D448" s="3">
        <v>8.1349999999999998</v>
      </c>
      <c r="E448" s="3">
        <v>8.4649999999999999</v>
      </c>
    </row>
    <row r="449" spans="1:5" x14ac:dyDescent="0.25">
      <c r="A449" s="6">
        <v>43970</v>
      </c>
      <c r="B449" s="3">
        <v>8.5719999999999992</v>
      </c>
      <c r="C449" s="3">
        <v>8.5980000000000008</v>
      </c>
      <c r="D449" s="3">
        <v>8.2240000000000002</v>
      </c>
      <c r="E449" s="3">
        <v>8.3680000000000003</v>
      </c>
    </row>
    <row r="450" spans="1:5" x14ac:dyDescent="0.25">
      <c r="A450" s="6">
        <v>43969</v>
      </c>
      <c r="B450" s="3">
        <v>8.1300000000000008</v>
      </c>
      <c r="C450" s="3">
        <v>8.4730000000000008</v>
      </c>
      <c r="D450" s="3">
        <v>8.1150000000000002</v>
      </c>
      <c r="E450" s="3">
        <v>8.4649999999999999</v>
      </c>
    </row>
    <row r="451" spans="1:5" x14ac:dyDescent="0.25">
      <c r="A451" s="6">
        <v>43966</v>
      </c>
      <c r="B451" s="3">
        <v>8.19</v>
      </c>
      <c r="C451" s="3">
        <v>8.19</v>
      </c>
      <c r="D451" s="3">
        <v>7.94</v>
      </c>
      <c r="E451" s="3">
        <v>8.0060000000000002</v>
      </c>
    </row>
    <row r="452" spans="1:5" x14ac:dyDescent="0.25">
      <c r="A452" s="6">
        <v>43965</v>
      </c>
      <c r="B452" s="3">
        <v>8.0039999999999996</v>
      </c>
      <c r="C452" s="3">
        <v>8.0760000000000005</v>
      </c>
      <c r="D452" s="3">
        <v>7.7480000000000002</v>
      </c>
      <c r="E452" s="3">
        <v>8.0449999999999999</v>
      </c>
    </row>
    <row r="453" spans="1:5" x14ac:dyDescent="0.25">
      <c r="A453" s="6">
        <v>43964</v>
      </c>
      <c r="B453" s="3">
        <v>8.3209999999999997</v>
      </c>
      <c r="C453" s="3">
        <v>8.3209999999999997</v>
      </c>
      <c r="D453" s="3">
        <v>8.1210000000000004</v>
      </c>
      <c r="E453" s="3">
        <v>8.1210000000000004</v>
      </c>
    </row>
    <row r="454" spans="1:5" x14ac:dyDescent="0.25">
      <c r="A454" s="6">
        <v>43963</v>
      </c>
      <c r="B454" s="3">
        <v>8.3740000000000006</v>
      </c>
      <c r="C454" s="3">
        <v>8.52</v>
      </c>
      <c r="D454" s="3">
        <v>8.3740000000000006</v>
      </c>
      <c r="E454" s="3">
        <v>8.4290000000000003</v>
      </c>
    </row>
    <row r="455" spans="1:5" x14ac:dyDescent="0.25">
      <c r="A455" s="6">
        <v>43962</v>
      </c>
      <c r="B455" s="3">
        <v>8.7050000000000001</v>
      </c>
      <c r="C455" s="3">
        <v>8.7189999999999994</v>
      </c>
      <c r="D455" s="3">
        <v>8.3940000000000001</v>
      </c>
      <c r="E455" s="3">
        <v>8.4320000000000004</v>
      </c>
    </row>
    <row r="456" spans="1:5" x14ac:dyDescent="0.25">
      <c r="A456" s="6">
        <v>43959</v>
      </c>
      <c r="B456" s="3">
        <v>8.6300000000000008</v>
      </c>
      <c r="C456" s="3">
        <v>8.6300000000000008</v>
      </c>
      <c r="D456" s="3">
        <v>8.52</v>
      </c>
      <c r="E456" s="3">
        <v>8.5839999999999996</v>
      </c>
    </row>
    <row r="457" spans="1:5" x14ac:dyDescent="0.25">
      <c r="A457" s="6">
        <v>43958</v>
      </c>
      <c r="B457" s="3">
        <v>8.3740000000000006</v>
      </c>
      <c r="C457" s="3">
        <v>8.516</v>
      </c>
      <c r="D457" s="3">
        <v>8.3740000000000006</v>
      </c>
      <c r="E457" s="3">
        <v>8.516</v>
      </c>
    </row>
    <row r="458" spans="1:5" x14ac:dyDescent="0.25">
      <c r="A458" s="6">
        <v>43957</v>
      </c>
      <c r="B458" s="3">
        <v>8.4469999999999992</v>
      </c>
      <c r="C458" s="3">
        <v>8.5419999999999998</v>
      </c>
      <c r="D458" s="3">
        <v>8.3190000000000008</v>
      </c>
      <c r="E458" s="3">
        <v>8.3520000000000003</v>
      </c>
    </row>
    <row r="459" spans="1:5" x14ac:dyDescent="0.25">
      <c r="A459" s="6">
        <v>43956</v>
      </c>
      <c r="B459" s="3">
        <v>8.5449999999999999</v>
      </c>
      <c r="C459" s="3">
        <v>8.625</v>
      </c>
      <c r="D459" s="3">
        <v>8.3859999999999992</v>
      </c>
      <c r="E459" s="3">
        <v>8.4860000000000007</v>
      </c>
    </row>
    <row r="460" spans="1:5" x14ac:dyDescent="0.25">
      <c r="A460" s="6">
        <v>43955</v>
      </c>
      <c r="B460" s="3">
        <v>8.4269999999999996</v>
      </c>
      <c r="C460" s="3">
        <v>8.4550000000000001</v>
      </c>
      <c r="D460" s="3">
        <v>8.3369999999999997</v>
      </c>
      <c r="E460" s="3">
        <v>8.3439999999999994</v>
      </c>
    </row>
    <row r="461" spans="1:5" x14ac:dyDescent="0.25">
      <c r="A461" s="6">
        <v>43951</v>
      </c>
      <c r="B461" s="3">
        <v>9.1999999999999993</v>
      </c>
      <c r="C461" s="3">
        <v>9.2089999999999996</v>
      </c>
      <c r="D461" s="3">
        <v>8.7479999999999993</v>
      </c>
      <c r="E461" s="3">
        <v>8.8170000000000002</v>
      </c>
    </row>
    <row r="462" spans="1:5" x14ac:dyDescent="0.25">
      <c r="A462" s="6">
        <v>43950</v>
      </c>
      <c r="B462" s="3">
        <v>8.7889999999999997</v>
      </c>
      <c r="C462" s="3">
        <v>9.1880000000000006</v>
      </c>
      <c r="D462" s="3">
        <v>8.7889999999999997</v>
      </c>
      <c r="E462" s="3">
        <v>9.1709999999999994</v>
      </c>
    </row>
    <row r="463" spans="1:5" x14ac:dyDescent="0.25">
      <c r="A463" s="6">
        <v>43949</v>
      </c>
      <c r="B463" s="3">
        <v>8.3379999999999992</v>
      </c>
      <c r="C463" s="3">
        <v>8.7840000000000007</v>
      </c>
      <c r="D463" s="3">
        <v>8.3379999999999992</v>
      </c>
      <c r="E463" s="3">
        <v>8.7550000000000008</v>
      </c>
    </row>
    <row r="464" spans="1:5" x14ac:dyDescent="0.25">
      <c r="A464" s="6">
        <v>43948</v>
      </c>
      <c r="B464" s="3">
        <v>8.3059999999999992</v>
      </c>
      <c r="C464" s="3">
        <v>8.3379999999999992</v>
      </c>
      <c r="D464" s="3">
        <v>8.1999999999999993</v>
      </c>
      <c r="E464" s="3">
        <v>8.3379999999999992</v>
      </c>
    </row>
    <row r="465" spans="1:5" x14ac:dyDescent="0.25">
      <c r="A465" s="6">
        <v>43945</v>
      </c>
      <c r="B465" s="3">
        <v>8.0779999999999994</v>
      </c>
      <c r="C465" s="3">
        <v>8.1959999999999997</v>
      </c>
      <c r="D465" s="3">
        <v>8.0389999999999997</v>
      </c>
      <c r="E465" s="3">
        <v>8.0449999999999999</v>
      </c>
    </row>
    <row r="466" spans="1:5" x14ac:dyDescent="0.25">
      <c r="A466" s="6">
        <v>43944</v>
      </c>
      <c r="B466" s="3">
        <v>8.1470000000000002</v>
      </c>
      <c r="C466" s="3">
        <v>8.3350000000000009</v>
      </c>
      <c r="D466" s="3">
        <v>8.0619999999999994</v>
      </c>
      <c r="E466" s="3">
        <v>8.2409999999999997</v>
      </c>
    </row>
    <row r="467" spans="1:5" x14ac:dyDescent="0.25">
      <c r="A467" s="6">
        <v>43943</v>
      </c>
      <c r="B467" s="3">
        <v>7.9390000000000001</v>
      </c>
      <c r="C467" s="3">
        <v>8.0259999999999998</v>
      </c>
      <c r="D467" s="3">
        <v>7.9089999999999998</v>
      </c>
      <c r="E467" s="3">
        <v>8.0079999999999991</v>
      </c>
    </row>
    <row r="468" spans="1:5" x14ac:dyDescent="0.25">
      <c r="A468" s="6">
        <v>43942</v>
      </c>
      <c r="B468" s="3">
        <v>8.0709999999999997</v>
      </c>
      <c r="C468" s="3">
        <v>8.0709999999999997</v>
      </c>
      <c r="D468" s="3">
        <v>7.851</v>
      </c>
      <c r="E468" s="3">
        <v>7.8540000000000001</v>
      </c>
    </row>
    <row r="469" spans="1:5" x14ac:dyDescent="0.25">
      <c r="A469" s="6">
        <v>43941</v>
      </c>
      <c r="B469" s="3">
        <v>8.2409999999999997</v>
      </c>
      <c r="C469" s="3">
        <v>8.2889999999999997</v>
      </c>
      <c r="D469" s="3">
        <v>8.0579999999999998</v>
      </c>
      <c r="E469" s="3">
        <v>8.2889999999999997</v>
      </c>
    </row>
    <row r="470" spans="1:5" x14ac:dyDescent="0.25">
      <c r="A470" s="6">
        <v>43938</v>
      </c>
      <c r="B470" s="3">
        <v>8.2420000000000009</v>
      </c>
      <c r="C470" s="3">
        <v>8.3360000000000003</v>
      </c>
      <c r="D470" s="3">
        <v>8.1419999999999995</v>
      </c>
      <c r="E470" s="3">
        <v>8.2210000000000001</v>
      </c>
    </row>
    <row r="471" spans="1:5" x14ac:dyDescent="0.25">
      <c r="A471" s="6">
        <v>43937</v>
      </c>
      <c r="B471" s="3">
        <v>8.2449999999999992</v>
      </c>
      <c r="C471" s="3">
        <v>8.2650000000000006</v>
      </c>
      <c r="D471" s="3">
        <v>7.92</v>
      </c>
      <c r="E471" s="3">
        <v>7.9980000000000002</v>
      </c>
    </row>
    <row r="472" spans="1:5" x14ac:dyDescent="0.25">
      <c r="A472" s="6">
        <v>43936</v>
      </c>
      <c r="B472" s="3">
        <v>8.5609999999999999</v>
      </c>
      <c r="C472" s="3">
        <v>8.5609999999999999</v>
      </c>
      <c r="D472" s="3">
        <v>8.0879999999999992</v>
      </c>
      <c r="E472" s="3">
        <v>8.1</v>
      </c>
    </row>
    <row r="473" spans="1:5" x14ac:dyDescent="0.25">
      <c r="A473" s="6">
        <v>43935</v>
      </c>
      <c r="B473" s="3">
        <v>8.9469999999999992</v>
      </c>
      <c r="C473" s="3">
        <v>8.9469999999999992</v>
      </c>
      <c r="D473" s="3">
        <v>8.657</v>
      </c>
      <c r="E473" s="3">
        <v>8.6910000000000007</v>
      </c>
    </row>
    <row r="474" spans="1:5" x14ac:dyDescent="0.25">
      <c r="A474" s="6">
        <v>43930</v>
      </c>
      <c r="B474" s="3">
        <v>8.8450000000000006</v>
      </c>
      <c r="C474" s="3">
        <v>8.9</v>
      </c>
      <c r="D474" s="3">
        <v>8.6720000000000006</v>
      </c>
      <c r="E474" s="3">
        <v>8.8369999999999997</v>
      </c>
    </row>
    <row r="475" spans="1:5" x14ac:dyDescent="0.25">
      <c r="A475" s="6">
        <v>43929</v>
      </c>
      <c r="B475" s="3">
        <v>8.5860000000000003</v>
      </c>
      <c r="C475" s="3">
        <v>8.6609999999999996</v>
      </c>
      <c r="D475" s="3">
        <v>8.4559999999999995</v>
      </c>
      <c r="E475" s="3">
        <v>8.6609999999999996</v>
      </c>
    </row>
    <row r="476" spans="1:5" x14ac:dyDescent="0.25">
      <c r="A476" s="6">
        <v>43928</v>
      </c>
      <c r="B476" s="3">
        <v>8.6820000000000004</v>
      </c>
      <c r="C476" s="3">
        <v>8.8670000000000009</v>
      </c>
      <c r="D476" s="3">
        <v>8.5410000000000004</v>
      </c>
      <c r="E476" s="3">
        <v>8.6969999999999992</v>
      </c>
    </row>
    <row r="477" spans="1:5" x14ac:dyDescent="0.25">
      <c r="A477" s="6">
        <v>43927</v>
      </c>
      <c r="B477" s="3">
        <v>8.2029999999999994</v>
      </c>
      <c r="C477" s="3">
        <v>8.4309999999999992</v>
      </c>
      <c r="D477" s="3">
        <v>8.2029999999999994</v>
      </c>
      <c r="E477" s="3">
        <v>8.3930000000000007</v>
      </c>
    </row>
    <row r="478" spans="1:5" x14ac:dyDescent="0.25">
      <c r="A478" s="6">
        <v>43924</v>
      </c>
      <c r="B478" s="3">
        <v>8.0739999999999998</v>
      </c>
      <c r="C478" s="3">
        <v>8.0739999999999998</v>
      </c>
      <c r="D478" s="3">
        <v>7.9290000000000003</v>
      </c>
      <c r="E478" s="3">
        <v>7.9290000000000003</v>
      </c>
    </row>
    <row r="479" spans="1:5" x14ac:dyDescent="0.25">
      <c r="A479" s="6">
        <v>43923</v>
      </c>
      <c r="B479" s="3">
        <v>8.2850000000000001</v>
      </c>
      <c r="C479" s="3">
        <v>8.2850000000000001</v>
      </c>
      <c r="D479" s="3">
        <v>7.944</v>
      </c>
      <c r="E479" s="3">
        <v>8.1129999999999995</v>
      </c>
    </row>
    <row r="480" spans="1:5" x14ac:dyDescent="0.25">
      <c r="A480" s="6">
        <v>43922</v>
      </c>
      <c r="B480" s="3">
        <v>8.3770000000000007</v>
      </c>
      <c r="C480" s="3">
        <v>8.3979999999999997</v>
      </c>
      <c r="D480" s="3">
        <v>8.1839999999999993</v>
      </c>
      <c r="E480" s="3">
        <v>8.2270000000000003</v>
      </c>
    </row>
    <row r="481" spans="1:5" x14ac:dyDescent="0.25">
      <c r="A481" s="6">
        <v>43921</v>
      </c>
      <c r="B481" s="3">
        <v>8.8369999999999997</v>
      </c>
      <c r="C481" s="3">
        <v>8.9320000000000004</v>
      </c>
      <c r="D481" s="3">
        <v>8.6430000000000007</v>
      </c>
      <c r="E481" s="3">
        <v>8.7579999999999991</v>
      </c>
    </row>
    <row r="482" spans="1:5" x14ac:dyDescent="0.25">
      <c r="A482" s="6">
        <v>43920</v>
      </c>
      <c r="B482" s="3">
        <v>8.9139999999999997</v>
      </c>
      <c r="C482" s="3">
        <v>8.9139999999999997</v>
      </c>
      <c r="D482" s="3">
        <v>8.6419999999999995</v>
      </c>
      <c r="E482" s="3">
        <v>8.782</v>
      </c>
    </row>
    <row r="483" spans="1:5" x14ac:dyDescent="0.25">
      <c r="A483" s="6">
        <v>43917</v>
      </c>
      <c r="B483" s="3">
        <v>9.3490000000000002</v>
      </c>
      <c r="C483" s="3">
        <v>9.3490000000000002</v>
      </c>
      <c r="D483" s="3">
        <v>8.9610000000000003</v>
      </c>
      <c r="E483" s="3">
        <v>9.0909999999999993</v>
      </c>
    </row>
    <row r="484" spans="1:5" x14ac:dyDescent="0.25">
      <c r="A484" s="6">
        <v>43916</v>
      </c>
      <c r="B484" s="3">
        <v>9.16</v>
      </c>
      <c r="C484" s="3">
        <v>9.5990000000000002</v>
      </c>
      <c r="D484" s="3">
        <v>9.1039999999999992</v>
      </c>
      <c r="E484" s="3">
        <v>9.5990000000000002</v>
      </c>
    </row>
    <row r="485" spans="1:5" x14ac:dyDescent="0.25">
      <c r="A485" s="6">
        <v>43915</v>
      </c>
      <c r="B485" s="3">
        <v>9.3520000000000003</v>
      </c>
      <c r="C485" s="3">
        <v>9.6660000000000004</v>
      </c>
      <c r="D485" s="3">
        <v>9.0150000000000006</v>
      </c>
      <c r="E485" s="3">
        <v>9.3979999999999997</v>
      </c>
    </row>
    <row r="486" spans="1:5" x14ac:dyDescent="0.25">
      <c r="A486" s="6">
        <v>43914</v>
      </c>
      <c r="B486" s="3">
        <v>8.6460000000000008</v>
      </c>
      <c r="C486" s="3">
        <v>9.0280000000000005</v>
      </c>
      <c r="D486" s="3">
        <v>8.6219999999999999</v>
      </c>
      <c r="E486" s="3">
        <v>9.0280000000000005</v>
      </c>
    </row>
    <row r="487" spans="1:5" x14ac:dyDescent="0.25">
      <c r="A487" s="6">
        <v>43913</v>
      </c>
      <c r="B487" s="3">
        <v>8.75</v>
      </c>
      <c r="C487" s="3">
        <v>8.75</v>
      </c>
      <c r="D487" s="3">
        <v>8.2469999999999999</v>
      </c>
      <c r="E487" s="3">
        <v>8.2870000000000008</v>
      </c>
    </row>
    <row r="488" spans="1:5" x14ac:dyDescent="0.25">
      <c r="A488" s="6">
        <v>43910</v>
      </c>
      <c r="B488" s="3">
        <v>8.7110000000000003</v>
      </c>
      <c r="C488" s="3">
        <v>8.9160000000000004</v>
      </c>
      <c r="D488" s="3">
        <v>8.5649999999999995</v>
      </c>
      <c r="E488" s="3">
        <v>8.5809999999999995</v>
      </c>
    </row>
    <row r="489" spans="1:5" x14ac:dyDescent="0.25">
      <c r="A489" s="6">
        <v>43909</v>
      </c>
      <c r="B489" s="3">
        <v>8.2539999999999996</v>
      </c>
      <c r="C489" s="3">
        <v>8.5679999999999996</v>
      </c>
      <c r="D489" s="3">
        <v>8.1959999999999997</v>
      </c>
      <c r="E489" s="3">
        <v>8.4730000000000008</v>
      </c>
    </row>
    <row r="490" spans="1:5" x14ac:dyDescent="0.25">
      <c r="A490" s="6">
        <v>43908</v>
      </c>
      <c r="B490" s="3">
        <v>8.4670000000000005</v>
      </c>
      <c r="C490" s="3">
        <v>8.5299999999999994</v>
      </c>
      <c r="D490" s="3">
        <v>8.1649999999999991</v>
      </c>
      <c r="E490" s="3">
        <v>8.407</v>
      </c>
    </row>
    <row r="491" spans="1:5" x14ac:dyDescent="0.25">
      <c r="A491" s="6">
        <v>43907</v>
      </c>
      <c r="B491" s="3">
        <v>8.3840000000000003</v>
      </c>
      <c r="C491" s="3">
        <v>8.718</v>
      </c>
      <c r="D491" s="3">
        <v>8.0030000000000001</v>
      </c>
      <c r="E491" s="3">
        <v>8.5760000000000005</v>
      </c>
    </row>
    <row r="492" spans="1:5" x14ac:dyDescent="0.25">
      <c r="A492" s="6">
        <v>43906</v>
      </c>
      <c r="B492" s="3">
        <v>8.3490000000000002</v>
      </c>
      <c r="C492" s="3">
        <v>8.4870000000000001</v>
      </c>
      <c r="D492" s="3">
        <v>7.8760000000000003</v>
      </c>
      <c r="E492" s="3">
        <v>8.3759999999999994</v>
      </c>
    </row>
    <row r="493" spans="1:5" x14ac:dyDescent="0.25">
      <c r="A493" s="6">
        <v>43903</v>
      </c>
      <c r="B493" s="3">
        <v>9.0719999999999992</v>
      </c>
      <c r="C493" s="3">
        <v>9.7620000000000005</v>
      </c>
      <c r="D493" s="3">
        <v>8.8059999999999992</v>
      </c>
      <c r="E493" s="3">
        <v>9.077</v>
      </c>
    </row>
    <row r="494" spans="1:5" x14ac:dyDescent="0.25">
      <c r="A494" s="6">
        <v>43902</v>
      </c>
      <c r="B494" s="3">
        <v>9.6839999999999993</v>
      </c>
      <c r="C494" s="3">
        <v>9.766</v>
      </c>
      <c r="D494" s="3">
        <v>8.6989999999999998</v>
      </c>
      <c r="E494" s="3">
        <v>8.7379999999999995</v>
      </c>
    </row>
    <row r="495" spans="1:5" x14ac:dyDescent="0.25">
      <c r="A495" s="6">
        <v>43901</v>
      </c>
      <c r="B495" s="3">
        <v>10.31</v>
      </c>
      <c r="C495" s="3">
        <v>10.587999999999999</v>
      </c>
      <c r="D495" s="3">
        <v>10.103999999999999</v>
      </c>
      <c r="E495" s="3">
        <v>10.272</v>
      </c>
    </row>
    <row r="496" spans="1:5" x14ac:dyDescent="0.25">
      <c r="A496" s="6">
        <v>43900</v>
      </c>
      <c r="B496" s="3">
        <v>10.214</v>
      </c>
      <c r="C496" s="3">
        <v>10.76</v>
      </c>
      <c r="D496" s="3">
        <v>10.06</v>
      </c>
      <c r="E496" s="3">
        <v>10.146000000000001</v>
      </c>
    </row>
    <row r="497" spans="1:5" x14ac:dyDescent="0.25">
      <c r="A497" s="6">
        <v>43899</v>
      </c>
      <c r="B497" s="3">
        <v>10.103999999999999</v>
      </c>
      <c r="C497" s="3">
        <v>10.6</v>
      </c>
      <c r="D497" s="3">
        <v>9.9510000000000005</v>
      </c>
      <c r="E497" s="3">
        <v>10.076000000000001</v>
      </c>
    </row>
    <row r="498" spans="1:5" x14ac:dyDescent="0.25">
      <c r="A498" s="6">
        <v>43896</v>
      </c>
      <c r="B498" s="3">
        <v>11.536</v>
      </c>
      <c r="C498" s="3">
        <v>11.536</v>
      </c>
      <c r="D498" s="3">
        <v>11.214</v>
      </c>
      <c r="E498" s="3">
        <v>11.308</v>
      </c>
    </row>
    <row r="499" spans="1:5" x14ac:dyDescent="0.25">
      <c r="A499" s="6">
        <v>43895</v>
      </c>
      <c r="B499" s="3">
        <v>12.134</v>
      </c>
      <c r="C499" s="3">
        <v>12.134</v>
      </c>
      <c r="D499" s="3">
        <v>11.641999999999999</v>
      </c>
      <c r="E499" s="3">
        <v>11.724</v>
      </c>
    </row>
    <row r="500" spans="1:5" x14ac:dyDescent="0.25">
      <c r="A500" s="6">
        <v>43894</v>
      </c>
      <c r="B500" s="3">
        <v>12.03</v>
      </c>
      <c r="C500" s="3">
        <v>12.23</v>
      </c>
      <c r="D500" s="3">
        <v>11.938000000000001</v>
      </c>
      <c r="E500" s="3">
        <v>12.058</v>
      </c>
    </row>
    <row r="501" spans="1:5" x14ac:dyDescent="0.25">
      <c r="A501" s="6">
        <v>43893</v>
      </c>
      <c r="B501" s="3">
        <v>12.374000000000001</v>
      </c>
      <c r="C501" s="3">
        <v>12.512</v>
      </c>
      <c r="D501" s="3">
        <v>11.992000000000001</v>
      </c>
      <c r="E501" s="3">
        <v>12.044</v>
      </c>
    </row>
    <row r="502" spans="1:5" x14ac:dyDescent="0.25">
      <c r="A502" s="6">
        <v>43892</v>
      </c>
      <c r="B502" s="3">
        <v>12.624000000000001</v>
      </c>
      <c r="C502" s="3">
        <v>12.624000000000001</v>
      </c>
      <c r="D502" s="3">
        <v>11.896000000000001</v>
      </c>
      <c r="E502" s="3">
        <v>12.194000000000001</v>
      </c>
    </row>
    <row r="503" spans="1:5" x14ac:dyDescent="0.25">
      <c r="A503" s="6">
        <v>43889</v>
      </c>
      <c r="B503" s="3">
        <v>12.465999999999999</v>
      </c>
      <c r="C503" s="3">
        <v>12.56</v>
      </c>
      <c r="D503" s="3">
        <v>12.215999999999999</v>
      </c>
      <c r="E503" s="3">
        <v>12.37</v>
      </c>
    </row>
    <row r="504" spans="1:5" x14ac:dyDescent="0.25">
      <c r="A504" s="6">
        <v>43888</v>
      </c>
      <c r="B504" s="3">
        <v>13.183999999999999</v>
      </c>
      <c r="C504" s="3">
        <v>13.202</v>
      </c>
      <c r="D504" s="3">
        <v>12.662000000000001</v>
      </c>
      <c r="E504" s="3">
        <v>12.821999999999999</v>
      </c>
    </row>
    <row r="505" spans="1:5" x14ac:dyDescent="0.25">
      <c r="A505" s="6">
        <v>43887</v>
      </c>
      <c r="B505" s="3">
        <v>13.273999999999999</v>
      </c>
      <c r="C505" s="3">
        <v>13.48</v>
      </c>
      <c r="D505" s="3">
        <v>13.106</v>
      </c>
      <c r="E505" s="3">
        <v>13.382</v>
      </c>
    </row>
    <row r="506" spans="1:5" x14ac:dyDescent="0.25">
      <c r="A506" s="6">
        <v>43886</v>
      </c>
      <c r="B506" s="3">
        <v>13.827999999999999</v>
      </c>
      <c r="C506" s="3">
        <v>13.827999999999999</v>
      </c>
      <c r="D506" s="3">
        <v>13.35</v>
      </c>
      <c r="E506" s="3">
        <v>13.366</v>
      </c>
    </row>
    <row r="507" spans="1:5" x14ac:dyDescent="0.25">
      <c r="A507" s="6">
        <v>43885</v>
      </c>
      <c r="B507" s="3">
        <v>13.864000000000001</v>
      </c>
      <c r="C507" s="3">
        <v>13.868</v>
      </c>
      <c r="D507" s="3">
        <v>13.676</v>
      </c>
      <c r="E507" s="3">
        <v>13.734</v>
      </c>
    </row>
    <row r="508" spans="1:5" x14ac:dyDescent="0.25">
      <c r="A508" s="6">
        <v>43882</v>
      </c>
      <c r="B508" s="3">
        <v>14.318</v>
      </c>
      <c r="C508" s="3">
        <v>14.396000000000001</v>
      </c>
      <c r="D508" s="3">
        <v>14.236000000000001</v>
      </c>
      <c r="E508" s="3">
        <v>14.304</v>
      </c>
    </row>
    <row r="509" spans="1:5" x14ac:dyDescent="0.25">
      <c r="A509" s="6">
        <v>43881</v>
      </c>
      <c r="B509" s="3">
        <v>14.566000000000001</v>
      </c>
      <c r="C509" s="3">
        <v>14.616</v>
      </c>
      <c r="D509" s="3">
        <v>14.406000000000001</v>
      </c>
      <c r="E509" s="3">
        <v>14.406000000000001</v>
      </c>
    </row>
  </sheetData>
  <autoFilter ref="A4:CC509" xr:uid="{901FBDAA-C2B0-400B-9B88-E99919262C4A}"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D701-1540-41D7-BA05-DDE74A0A29AD}">
  <dimension ref="A1:N58"/>
  <sheetViews>
    <sheetView showGridLines="0" zoomScale="85" zoomScaleNormal="85" workbookViewId="0"/>
  </sheetViews>
  <sheetFormatPr defaultRowHeight="14.25" x14ac:dyDescent="0.2"/>
  <cols>
    <col min="1" max="1" width="52.42578125" style="1" bestFit="1" customWidth="1"/>
    <col min="2" max="2" width="11.42578125" style="1" bestFit="1" customWidth="1"/>
    <col min="3" max="3" width="9.140625" style="1"/>
    <col min="4" max="4" width="18.42578125" style="1" bestFit="1" customWidth="1"/>
    <col min="5" max="5" width="13" style="1" customWidth="1"/>
    <col min="6" max="6" width="18.42578125" style="1" bestFit="1" customWidth="1"/>
    <col min="7" max="7" width="9.140625" style="1"/>
    <col min="8" max="8" width="20.28515625" style="1" customWidth="1"/>
    <col min="9" max="9" width="8.28515625" style="1" customWidth="1"/>
    <col min="10" max="10" width="20.28515625" style="1" customWidth="1"/>
    <col min="11" max="11" width="9.140625" style="1"/>
    <col min="12" max="12" width="14.7109375" style="1" customWidth="1"/>
    <col min="13" max="13" width="9.140625" style="1"/>
    <col min="14" max="14" width="31.140625" style="74" bestFit="1" customWidth="1"/>
    <col min="15" max="15" width="9.85546875" style="1" bestFit="1" customWidth="1"/>
    <col min="16" max="16384" width="9.140625" style="1"/>
  </cols>
  <sheetData>
    <row r="1" spans="1:14" s="52" customFormat="1" ht="15" x14ac:dyDescent="0.25">
      <c r="A1" s="48" t="s">
        <v>131</v>
      </c>
      <c r="B1" s="49">
        <f ca="1">OFFSET('Bank Sector OOS'!A5,D41-1,0)</f>
        <v>44245</v>
      </c>
      <c r="C1" s="50" t="s">
        <v>93</v>
      </c>
      <c r="D1" s="51">
        <f>'Bank Sector OOS'!A5</f>
        <v>44606</v>
      </c>
      <c r="N1" s="73"/>
    </row>
    <row r="2" spans="1:14" ht="15.75" customHeight="1" x14ac:dyDescent="0.2">
      <c r="A2" s="22" t="s">
        <v>72</v>
      </c>
    </row>
    <row r="3" spans="1:14" s="48" customFormat="1" ht="15" x14ac:dyDescent="0.25">
      <c r="D3" s="48" t="str">
        <f>'Bank Sector OOS'!J3 &amp; "/" &amp; 'Bank Sector OOS'!K3 &amp;" SMA Crossover"</f>
        <v>5/30 SMA Crossover</v>
      </c>
      <c r="F3" s="48" t="str">
        <f xml:space="preserve"> 'Bank Sector OOS'!AB3&amp; "/" &amp; 'Bank Sector OOS'!AC3 &amp; " EMA Crossover"</f>
        <v>5/30 EMA Crossover</v>
      </c>
      <c r="H3" s="88" t="s">
        <v>65</v>
      </c>
      <c r="I3" s="72"/>
      <c r="J3" s="88" t="s">
        <v>99</v>
      </c>
      <c r="L3" s="48" t="s">
        <v>78</v>
      </c>
      <c r="N3" s="73" t="s">
        <v>34</v>
      </c>
    </row>
    <row r="4" spans="1:14" s="48" customFormat="1" ht="15" x14ac:dyDescent="0.25">
      <c r="A4" s="48" t="str">
        <f>'Bank Sector OOS'!B3</f>
        <v>EUR</v>
      </c>
      <c r="H4" s="88"/>
      <c r="I4" s="72"/>
      <c r="J4" s="88"/>
      <c r="L4" s="48" t="s">
        <v>77</v>
      </c>
      <c r="N4" s="73"/>
    </row>
    <row r="5" spans="1:14" x14ac:dyDescent="0.2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4" x14ac:dyDescent="0.2">
      <c r="A6" s="62" t="s">
        <v>44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</row>
    <row r="7" spans="1:14" x14ac:dyDescent="0.2">
      <c r="A7" s="62" t="s">
        <v>31</v>
      </c>
      <c r="B7" s="62"/>
      <c r="C7" s="62"/>
      <c r="D7" s="63">
        <f ca="1">SUMIF('Bank Sector OOS'!W5:W257,"&gt;0",'Bank Sector OOS'!W5:W257)</f>
        <v>338.5471659038601</v>
      </c>
      <c r="E7" s="63"/>
      <c r="F7" s="63">
        <f ca="1">SUMIF('Bank Sector OOS'!AO5:AO257,"&gt;0",'Bank Sector OOS'!AO5:AO257)</f>
        <v>607.78104401498103</v>
      </c>
      <c r="G7" s="63"/>
      <c r="H7" s="63">
        <f ca="1">SUMIF('Bank Sector OOS'!BK5:BK257,"&gt;0",'Bank Sector OOS'!BK5:BK257)</f>
        <v>224.58812558284092</v>
      </c>
      <c r="I7" s="63"/>
      <c r="J7" s="63">
        <f ca="1">SUMIF('Bank Sector OOS'!CA5:CA257,"&gt;0",'Bank Sector OOS'!CA5:CA257)</f>
        <v>1222.1176786759349</v>
      </c>
      <c r="K7" s="63"/>
      <c r="L7" s="64">
        <v>0</v>
      </c>
      <c r="M7" s="62"/>
    </row>
    <row r="8" spans="1:14" x14ac:dyDescent="0.2">
      <c r="A8" s="62" t="s">
        <v>32</v>
      </c>
      <c r="B8" s="62"/>
      <c r="C8" s="62"/>
      <c r="D8" s="63">
        <f ca="1">SUMIF('Bank Sector OOS'!W5:W257,"&lt;0",'Bank Sector OOS'!W5:W257)</f>
        <v>0</v>
      </c>
      <c r="E8" s="63"/>
      <c r="F8" s="63">
        <f ca="1">SUMIF('Bank Sector OOS'!AO5:AO257,"&lt;0",'Bank Sector OOS'!AO5:AO257)</f>
        <v>-290.34306964260418</v>
      </c>
      <c r="G8" s="63"/>
      <c r="H8" s="63">
        <f ca="1">SUMIF('Bank Sector OOS'!BK5:BK257,"&lt;0",'Bank Sector OOS'!BK5:BK257)</f>
        <v>-10.204273682778904</v>
      </c>
      <c r="I8" s="63"/>
      <c r="J8" s="63">
        <f ca="1">SUMIF('Bank Sector OOS'!CA5:CA257,"&lt;0",'Bank Sector OOS'!CA5:CA257)</f>
        <v>-282.20609255922932</v>
      </c>
      <c r="K8" s="63"/>
      <c r="L8" s="64">
        <v>0</v>
      </c>
      <c r="M8" s="62"/>
    </row>
    <row r="9" spans="1:14" x14ac:dyDescent="0.2">
      <c r="A9" s="62" t="s">
        <v>33</v>
      </c>
      <c r="B9" s="62"/>
      <c r="C9" s="62"/>
      <c r="D9" s="63">
        <f ca="1">D7+D8</f>
        <v>338.5471659038601</v>
      </c>
      <c r="E9" s="63"/>
      <c r="F9" s="63">
        <f ca="1">F7+F8</f>
        <v>317.43797437237686</v>
      </c>
      <c r="G9" s="63"/>
      <c r="H9" s="63">
        <f ca="1">H7+H8</f>
        <v>214.38385190006201</v>
      </c>
      <c r="I9" s="63"/>
      <c r="J9" s="63">
        <f ca="1">J7+J8</f>
        <v>939.91158611670562</v>
      </c>
      <c r="K9" s="63"/>
      <c r="L9" s="64">
        <v>0</v>
      </c>
      <c r="M9" s="62"/>
    </row>
    <row r="10" spans="1:14" x14ac:dyDescent="0.2">
      <c r="A10" s="62" t="s">
        <v>2</v>
      </c>
      <c r="B10" s="62"/>
      <c r="C10" s="62"/>
      <c r="D10" s="64">
        <v>0</v>
      </c>
      <c r="E10" s="63"/>
      <c r="F10" s="64">
        <v>0</v>
      </c>
      <c r="G10" s="63"/>
      <c r="H10" s="64">
        <v>0</v>
      </c>
      <c r="I10" s="64"/>
      <c r="J10" s="64">
        <v>0</v>
      </c>
      <c r="K10" s="63"/>
      <c r="L10" s="64">
        <v>0</v>
      </c>
      <c r="M10" s="62"/>
      <c r="N10" s="74" t="s">
        <v>36</v>
      </c>
    </row>
    <row r="11" spans="1:14" x14ac:dyDescent="0.2">
      <c r="A11" s="62" t="s">
        <v>58</v>
      </c>
      <c r="B11" s="62"/>
      <c r="C11" s="62"/>
      <c r="D11" s="64">
        <v>0</v>
      </c>
      <c r="E11" s="63"/>
      <c r="F11" s="64">
        <v>0</v>
      </c>
      <c r="G11" s="63"/>
      <c r="H11" s="64">
        <v>0</v>
      </c>
      <c r="I11" s="64"/>
      <c r="J11" s="64">
        <v>0</v>
      </c>
      <c r="K11" s="63"/>
      <c r="L11" s="64">
        <v>0</v>
      </c>
      <c r="M11" s="62"/>
      <c r="N11" s="74" t="s">
        <v>35</v>
      </c>
    </row>
    <row r="12" spans="1:14" x14ac:dyDescent="0.2">
      <c r="A12" s="62" t="s">
        <v>46</v>
      </c>
      <c r="B12" s="62"/>
      <c r="C12" s="62"/>
      <c r="D12" s="63">
        <f ca="1">D9-D10-D11</f>
        <v>338.5471659038601</v>
      </c>
      <c r="E12" s="63"/>
      <c r="F12" s="63">
        <f ca="1">F9-F10-F11</f>
        <v>317.43797437237686</v>
      </c>
      <c r="G12" s="63"/>
      <c r="H12" s="63">
        <f ca="1">H9-H10-H11</f>
        <v>214.38385190006201</v>
      </c>
      <c r="I12" s="63"/>
      <c r="J12" s="63">
        <f ca="1">J9-J10-J11</f>
        <v>939.91158611670562</v>
      </c>
      <c r="K12" s="63"/>
      <c r="L12" s="63">
        <f>L9-L10-L11</f>
        <v>0</v>
      </c>
      <c r="M12" s="62"/>
    </row>
    <row r="13" spans="1:14" x14ac:dyDescent="0.2">
      <c r="A13" s="62"/>
      <c r="B13" s="62"/>
      <c r="C13" s="62"/>
      <c r="D13" s="63"/>
      <c r="E13" s="63"/>
      <c r="F13" s="63"/>
      <c r="G13" s="63"/>
      <c r="H13" s="63"/>
      <c r="I13" s="63"/>
      <c r="J13" s="63"/>
      <c r="K13" s="63"/>
      <c r="L13" s="63"/>
      <c r="M13" s="62"/>
    </row>
    <row r="14" spans="1:14" x14ac:dyDescent="0.2">
      <c r="A14" s="62" t="s">
        <v>57</v>
      </c>
      <c r="B14" s="62"/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2"/>
    </row>
    <row r="15" spans="1:14" x14ac:dyDescent="0.2">
      <c r="A15" s="62" t="s">
        <v>31</v>
      </c>
      <c r="B15" s="62"/>
      <c r="C15" s="62"/>
      <c r="D15" s="63">
        <f ca="1">IF('Bank Sector OOS'!O$5&gt;0,('Bank Sector OOS'!$E$5-OFFSET('Bank Sector OOS'!$E$5,'Bank Sector OOS'!P$5,0))*'Bank Sector OOS'!T$5*'Bank Sector OOS'!$F$3,0)</f>
        <v>464.98438749861049</v>
      </c>
      <c r="E15" s="63"/>
      <c r="F15" s="63">
        <f ca="1">IF('Bank Sector OOS'!AG$5&gt;0,('Bank Sector OOS'!$E$5-OFFSET('Bank Sector OOS'!$E$5,'Bank Sector OOS'!AH$5,0))*'Bank Sector OOS'!AL$5*'Bank Sector OOS'!$F$3,0)</f>
        <v>502.19840237764686</v>
      </c>
      <c r="G15" s="63"/>
      <c r="H15" s="63">
        <f ca="1">IF('Bank Sector OOS'!BC$5&gt;0,('Bank Sector OOS'!$E$5-OFFSET('Bank Sector OOS'!$E$5,'Bank Sector OOS'!BD$5,0))*'Bank Sector OOS'!BH$5*'Bank Sector OOS'!$F$3,0)</f>
        <v>492.46559196905241</v>
      </c>
      <c r="I15" s="63"/>
      <c r="J15" s="63">
        <f ca="1">IF('Bank Sector OOS'!BS$5&gt;0,('Bank Sector OOS'!$E$5-OFFSET('Bank Sector OOS'!$E$5,'Bank Sector OOS'!BS$5,0))*'Bank Sector OOS'!BX$5*'Bank Sector OOS'!$F$3,0)</f>
        <v>0</v>
      </c>
      <c r="K15" s="63"/>
      <c r="L15" s="63">
        <f>('Bank Sector OOS'!E5-'Bank Sector OOS'!E257)*'Bank Sector OOS'!F3*('Bank Sector OOS'!C3/'Bank Sector OOS'!E257/'Bank Sector OOS'!F3)</f>
        <v>1854.9222797927459</v>
      </c>
      <c r="M15" s="62"/>
    </row>
    <row r="16" spans="1:14" x14ac:dyDescent="0.2">
      <c r="A16" s="62"/>
      <c r="B16" s="62"/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2"/>
    </row>
    <row r="17" spans="1:13" ht="15" x14ac:dyDescent="0.25">
      <c r="A17" s="65" t="s">
        <v>45</v>
      </c>
      <c r="B17" s="62"/>
      <c r="C17" s="62"/>
      <c r="D17" s="63">
        <f ca="1">D12+D15</f>
        <v>803.53155340247054</v>
      </c>
      <c r="E17" s="63"/>
      <c r="F17" s="63">
        <f ca="1">F12+F15</f>
        <v>819.63637675002371</v>
      </c>
      <c r="G17" s="63"/>
      <c r="H17" s="63">
        <f ca="1">H12+H15</f>
        <v>706.84944386911445</v>
      </c>
      <c r="I17" s="63"/>
      <c r="J17" s="63">
        <f ca="1">J12+J15</f>
        <v>939.91158611670562</v>
      </c>
      <c r="K17" s="63"/>
      <c r="L17" s="63">
        <f>L12+L15</f>
        <v>1854.9222797927459</v>
      </c>
      <c r="M17" s="62"/>
    </row>
    <row r="18" spans="1:13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x14ac:dyDescent="0.2">
      <c r="A19" s="62" t="s">
        <v>23</v>
      </c>
      <c r="B19" s="62"/>
      <c r="C19" s="62"/>
      <c r="D19" s="62">
        <f ca="1">COUNTIF('Bank Sector OOS'!M5:M257,1)</f>
        <v>4</v>
      </c>
      <c r="E19" s="62"/>
      <c r="F19" s="62">
        <f ca="1">COUNTIF('Bank Sector OOS'!AE5:AE257,1)</f>
        <v>6</v>
      </c>
      <c r="G19" s="62"/>
      <c r="H19" s="62">
        <f ca="1">COUNTIF('Bank Sector OOS'!BA5:BA257,1)</f>
        <v>3</v>
      </c>
      <c r="I19" s="62"/>
      <c r="J19" s="62">
        <f ca="1">COUNTIF('Bank Sector OOS'!BQ5:BQ257,1)</f>
        <v>6</v>
      </c>
      <c r="K19" s="62"/>
      <c r="L19" s="66">
        <v>1</v>
      </c>
      <c r="M19" s="62"/>
    </row>
    <row r="20" spans="1:13" x14ac:dyDescent="0.2">
      <c r="A20" s="62" t="s">
        <v>57</v>
      </c>
      <c r="B20" s="62"/>
      <c r="C20" s="62"/>
      <c r="D20" s="62">
        <f ca="1">SUM('Bank Sector OOS'!M5:M257)-SUM('Bank Sector OOS'!N5:N257)</f>
        <v>1</v>
      </c>
      <c r="E20" s="62"/>
      <c r="F20" s="62">
        <f ca="1">SUM('Bank Sector OOS'!AE5:AE257)-SUM('Bank Sector OOS'!AF5:AF257)</f>
        <v>1</v>
      </c>
      <c r="G20" s="62"/>
      <c r="H20" s="62">
        <f ca="1">SUM('Bank Sector OOS'!BA5:BA257)-SUM('Bank Sector OOS'!BB5:BB257)</f>
        <v>1</v>
      </c>
      <c r="I20" s="62"/>
      <c r="J20" s="62">
        <f ca="1">SUM('Bank Sector OOS'!BQ5:BQ257)-SUM('Bank Sector OOS'!BR5:BR257)</f>
        <v>0</v>
      </c>
      <c r="K20" s="62"/>
      <c r="L20" s="66">
        <v>1</v>
      </c>
      <c r="M20" s="62"/>
    </row>
    <row r="21" spans="1:13" x14ac:dyDescent="0.2">
      <c r="A21" s="62" t="s">
        <v>37</v>
      </c>
      <c r="B21" s="62"/>
      <c r="C21" s="62"/>
      <c r="D21" s="62">
        <f ca="1">COUNTIF('Bank Sector OOS'!S5:S257,"&gt;0")</f>
        <v>3</v>
      </c>
      <c r="E21" s="62"/>
      <c r="F21" s="62">
        <f ca="1">COUNTIF('Bank Sector OOS'!AK5:AK257,"&gt;0")</f>
        <v>2</v>
      </c>
      <c r="G21" s="62"/>
      <c r="H21" s="62">
        <f ca="1">COUNTIF('Bank Sector OOS'!BG5:BG257,"&gt;0")</f>
        <v>1</v>
      </c>
      <c r="I21" s="62"/>
      <c r="J21" s="62">
        <f ca="1">COUNTIF('Bank Sector OOS'!BW5:BW257,"&gt;0")</f>
        <v>4</v>
      </c>
      <c r="K21" s="62"/>
      <c r="L21" s="66">
        <v>0</v>
      </c>
      <c r="M21" s="62"/>
    </row>
    <row r="22" spans="1:13" x14ac:dyDescent="0.2">
      <c r="A22" s="67" t="s">
        <v>56</v>
      </c>
      <c r="B22" s="62"/>
      <c r="C22" s="62"/>
      <c r="D22" s="66">
        <v>1</v>
      </c>
      <c r="E22" s="62"/>
      <c r="F22" s="66">
        <v>1</v>
      </c>
      <c r="G22" s="62"/>
      <c r="H22" s="66">
        <v>1</v>
      </c>
      <c r="I22" s="66"/>
      <c r="J22" s="66">
        <v>0</v>
      </c>
      <c r="K22" s="62"/>
      <c r="L22" s="66">
        <v>1</v>
      </c>
      <c r="M22" s="62"/>
    </row>
    <row r="23" spans="1:13" x14ac:dyDescent="0.2">
      <c r="A23" s="62" t="s">
        <v>38</v>
      </c>
      <c r="B23" s="62"/>
      <c r="C23" s="62"/>
      <c r="D23" s="62">
        <f ca="1">COUNTIF('Bank Sector OOS'!S5:S257,"&lt;0")</f>
        <v>0</v>
      </c>
      <c r="E23" s="62"/>
      <c r="F23" s="62">
        <f ca="1">COUNTIF('Bank Sector OOS'!AK5:AK257,"&lt;0")</f>
        <v>3</v>
      </c>
      <c r="G23" s="62"/>
      <c r="H23" s="62">
        <f ca="1">COUNTIF('Bank Sector OOS'!BG5:BG257,"&lt;0")</f>
        <v>1</v>
      </c>
      <c r="I23" s="62"/>
      <c r="J23" s="62">
        <f ca="1">COUNTIF('Bank Sector OOS'!BW5:BW257,"&lt;0")</f>
        <v>2</v>
      </c>
      <c r="K23" s="62"/>
      <c r="L23" s="62">
        <f ca="1">COUNTIF('Bank Sector OOS'!BJ5:BJ257,"&lt;0")</f>
        <v>0</v>
      </c>
      <c r="M23" s="62"/>
    </row>
    <row r="24" spans="1:13" x14ac:dyDescent="0.2">
      <c r="A24" s="62" t="s">
        <v>52</v>
      </c>
      <c r="B24" s="62"/>
      <c r="C24" s="62"/>
      <c r="D24" s="62">
        <f ca="1">D19-D21-D23-D20</f>
        <v>0</v>
      </c>
      <c r="E24" s="62"/>
      <c r="F24" s="62">
        <f ca="1">F19-F21-F23-F20</f>
        <v>0</v>
      </c>
      <c r="G24" s="62"/>
      <c r="H24" s="62">
        <f ca="1">H19-H21-H23-H20</f>
        <v>0</v>
      </c>
      <c r="I24" s="62"/>
      <c r="J24" s="62">
        <f ca="1">J19-J21-J23-J20</f>
        <v>0</v>
      </c>
      <c r="K24" s="62"/>
      <c r="L24" s="62">
        <f ca="1">L19-L21-L23-L20</f>
        <v>0</v>
      </c>
      <c r="M24" s="62"/>
    </row>
    <row r="25" spans="1:13" x14ac:dyDescent="0.2">
      <c r="A25" s="62" t="s">
        <v>53</v>
      </c>
      <c r="B25" s="62"/>
      <c r="C25" s="62"/>
      <c r="D25" s="68">
        <f ca="1">D21/D19</f>
        <v>0.75</v>
      </c>
      <c r="E25" s="68"/>
      <c r="F25" s="68">
        <f ca="1">F21/F19</f>
        <v>0.33333333333333331</v>
      </c>
      <c r="G25" s="68"/>
      <c r="H25" s="68">
        <f ca="1">H21/H19</f>
        <v>0.33333333333333331</v>
      </c>
      <c r="I25" s="68"/>
      <c r="J25" s="68">
        <f ca="1">J21/J19</f>
        <v>0.66666666666666663</v>
      </c>
      <c r="K25" s="62"/>
      <c r="L25" s="69">
        <v>1</v>
      </c>
      <c r="M25" s="62"/>
    </row>
    <row r="26" spans="1:13" x14ac:dyDescent="0.2">
      <c r="A26" s="62" t="s">
        <v>54</v>
      </c>
      <c r="B26" s="62"/>
      <c r="C26" s="62"/>
      <c r="D26" s="68">
        <f ca="1">(D21+D22)/D19</f>
        <v>1</v>
      </c>
      <c r="E26" s="68"/>
      <c r="F26" s="68">
        <f ca="1">(F21+F22)/F19</f>
        <v>0.5</v>
      </c>
      <c r="G26" s="68"/>
      <c r="H26" s="68">
        <f ca="1">(H21+H22)/H19</f>
        <v>0.66666666666666663</v>
      </c>
      <c r="I26" s="68"/>
      <c r="J26" s="68">
        <f ca="1">(J21+J22)/J19</f>
        <v>0.66666666666666663</v>
      </c>
      <c r="K26" s="62"/>
      <c r="L26" s="69">
        <v>1</v>
      </c>
      <c r="M26" s="62"/>
    </row>
    <row r="27" spans="1:13" x14ac:dyDescent="0.2">
      <c r="A27" s="62" t="s">
        <v>55</v>
      </c>
      <c r="B27" s="62"/>
      <c r="C27" s="62"/>
      <c r="D27" s="68">
        <f ca="1">1-D26</f>
        <v>0</v>
      </c>
      <c r="E27" s="68"/>
      <c r="F27" s="68">
        <f ca="1">1-F26</f>
        <v>0.5</v>
      </c>
      <c r="G27" s="68"/>
      <c r="H27" s="68">
        <f ca="1">1-H26</f>
        <v>0.33333333333333337</v>
      </c>
      <c r="I27" s="68"/>
      <c r="J27" s="68">
        <f ca="1">1-J26</f>
        <v>0.33333333333333337</v>
      </c>
      <c r="K27" s="68"/>
      <c r="L27" s="68">
        <f>1-L26</f>
        <v>0</v>
      </c>
      <c r="M27" s="62"/>
    </row>
    <row r="28" spans="1:13" ht="15" x14ac:dyDescent="0.25">
      <c r="A28" s="65" t="s">
        <v>51</v>
      </c>
      <c r="B28" s="62"/>
      <c r="C28" s="62"/>
      <c r="D28" s="63">
        <f ca="1">D17/D19</f>
        <v>200.88288835061763</v>
      </c>
      <c r="E28" s="63"/>
      <c r="F28" s="63">
        <f ca="1">F17/F19</f>
        <v>136.60606279167061</v>
      </c>
      <c r="G28" s="63"/>
      <c r="H28" s="63">
        <f ca="1">H17/H19</f>
        <v>235.61648128970481</v>
      </c>
      <c r="I28" s="63"/>
      <c r="J28" s="63">
        <f ca="1">J17/J19</f>
        <v>156.65193101945093</v>
      </c>
      <c r="K28" s="63"/>
      <c r="L28" s="63">
        <f>L17/L19</f>
        <v>1854.9222797927459</v>
      </c>
      <c r="M28" s="62"/>
    </row>
    <row r="29" spans="1:13" ht="15" x14ac:dyDescent="0.25">
      <c r="A29" s="65"/>
      <c r="B29" s="62"/>
      <c r="C29" s="62"/>
      <c r="D29" s="63"/>
      <c r="E29" s="63"/>
      <c r="F29" s="63"/>
      <c r="G29" s="63"/>
      <c r="H29" s="63"/>
      <c r="I29" s="63"/>
      <c r="J29" s="63"/>
      <c r="K29" s="63"/>
      <c r="L29" s="63"/>
      <c r="M29" s="62"/>
    </row>
    <row r="30" spans="1:13" ht="15" x14ac:dyDescent="0.25">
      <c r="A30" s="65"/>
      <c r="B30" s="62"/>
      <c r="C30" s="62"/>
      <c r="D30" s="63"/>
      <c r="E30" s="63"/>
      <c r="F30" s="63"/>
      <c r="G30" s="63"/>
      <c r="H30" s="63"/>
      <c r="I30" s="63"/>
      <c r="J30" s="63"/>
      <c r="K30" s="63"/>
      <c r="L30" s="63"/>
      <c r="M30" s="62"/>
    </row>
    <row r="31" spans="1:13" x14ac:dyDescent="0.2">
      <c r="A31" s="62" t="s">
        <v>66</v>
      </c>
      <c r="B31" s="62"/>
      <c r="C31" s="62"/>
      <c r="D31" s="70">
        <f ca="1">SQRT(D41)*(AVERAGE('Bank Sector OOS'!U5:U257))/_xlfn.STDEV.S('Bank Sector OOS'!U5:U257)</f>
        <v>1.1197022973362651</v>
      </c>
      <c r="E31" s="70"/>
      <c r="F31" s="70">
        <f ca="1">SQRT(F41)*(AVERAGE('Bank Sector OOS'!AM5:AM257))/_xlfn.STDEV.S('Bank Sector OOS'!AM5:AM257)</f>
        <v>1.0495124435924013</v>
      </c>
      <c r="G31" s="70"/>
      <c r="H31" s="70">
        <f ca="1">SQRT(H41)*(AVERAGE('Bank Sector OOS'!BI5:BI257))/_xlfn.STDEV.S('Bank Sector OOS'!BI5:BI257)</f>
        <v>1.1174426975842806</v>
      </c>
      <c r="I31" s="70"/>
      <c r="J31" s="70">
        <f ca="1">SQRT(J41)*(AVERAGE('Bank Sector OOS'!BY5:BY257))/_xlfn.STDEV.S('Bank Sector OOS'!BY5:BY257)</f>
        <v>1.5381796243225934</v>
      </c>
      <c r="K31" s="63"/>
      <c r="L31" s="70">
        <f>SQRT(L41)*(AVERAGE('Bank Sector OOS'!F5:F257))/_xlfn.STDEV.S('Bank Sector OOS'!F5:F257)</f>
        <v>1.4476957135796968</v>
      </c>
      <c r="M31" s="62"/>
    </row>
    <row r="32" spans="1:13" x14ac:dyDescent="0.2">
      <c r="A32" s="62" t="s">
        <v>90</v>
      </c>
      <c r="B32" s="62"/>
      <c r="C32" s="62"/>
      <c r="D32" s="70">
        <f ca="1">SQRT(252)*(AVERAGE('Bank Sector OOS'!U5:U257))/_xlfn.STDEV.S('Bank Sector OOS'!U5:U257)</f>
        <v>1.1174872560031446</v>
      </c>
      <c r="E32" s="70"/>
      <c r="F32" s="70">
        <f ca="1">SQRT(252)*(AVERAGE('Bank Sector OOS'!AM5:AM257))/_xlfn.STDEV.S('Bank Sector OOS'!AM5:AM257)</f>
        <v>1.0474362547271003</v>
      </c>
      <c r="G32" s="70"/>
      <c r="H32" s="70">
        <f ca="1">SQRT(252)*(AVERAGE('Bank Sector OOS'!BI5:BI257))/_xlfn.STDEV.S('Bank Sector OOS'!BI5:BI257)</f>
        <v>1.1152321262847207</v>
      </c>
      <c r="I32" s="70"/>
      <c r="J32" s="70">
        <f ca="1">SQRT(252)*(AVERAGE('Bank Sector OOS'!BY5:BY257))/_xlfn.STDEV.S('Bank Sector OOS'!BY5:BY257)</f>
        <v>1.5351367338563116</v>
      </c>
      <c r="K32" s="63"/>
      <c r="L32" s="70">
        <f>SQRT(252/L41)*L31</f>
        <v>1.4448318221230221</v>
      </c>
      <c r="M32" s="62"/>
    </row>
    <row r="33" spans="1:13" x14ac:dyDescent="0.2">
      <c r="A33" s="62" t="s">
        <v>91</v>
      </c>
      <c r="B33" s="62"/>
      <c r="C33" s="62"/>
      <c r="D33" s="68">
        <f ca="1">D17/'Bank Sector OOS'!$C$3</f>
        <v>0.1607063106804941</v>
      </c>
      <c r="E33" s="68"/>
      <c r="F33" s="68">
        <f ca="1">F17/'Bank Sector OOS'!$C$3</f>
        <v>0.16392727535000473</v>
      </c>
      <c r="G33" s="68"/>
      <c r="H33" s="68">
        <f ca="1">H17/'Bank Sector OOS'!$C$3</f>
        <v>0.14136988877382289</v>
      </c>
      <c r="I33" s="68"/>
      <c r="J33" s="68">
        <f ca="1">J17/'Bank Sector OOS'!$C$3</f>
        <v>0.18798231722334113</v>
      </c>
      <c r="K33" s="68"/>
      <c r="L33" s="68">
        <f>L17/'Bank Sector OOS'!$C$3</f>
        <v>0.37098445595854918</v>
      </c>
      <c r="M33" s="62"/>
    </row>
    <row r="34" spans="1:13" x14ac:dyDescent="0.2">
      <c r="A34" s="62" t="s">
        <v>92</v>
      </c>
      <c r="B34" s="62"/>
      <c r="C34" s="62"/>
      <c r="D34" s="68">
        <f ca="1">(1+D33)^(252/D41)-1</f>
        <v>0.16002280227711951</v>
      </c>
      <c r="E34" s="68"/>
      <c r="F34" s="68">
        <f ca="1">(1+F33)^(252/F41)-1</f>
        <v>0.16322912905148934</v>
      </c>
      <c r="G34" s="68"/>
      <c r="H34" s="68">
        <f ca="1">(1+H33)^(252/H41)-1</f>
        <v>0.14077351331041443</v>
      </c>
      <c r="I34" s="68"/>
      <c r="J34" s="68">
        <f ca="1">(1+J33)^(252/J41)-1</f>
        <v>0.18717374871278203</v>
      </c>
      <c r="K34" s="68"/>
      <c r="L34" s="68">
        <f>(1+L33)^(252/L41)-1</f>
        <v>0.36927569784388092</v>
      </c>
      <c r="M34" s="62"/>
    </row>
    <row r="35" spans="1:13" x14ac:dyDescent="0.2">
      <c r="A35" s="62" t="s">
        <v>1</v>
      </c>
      <c r="B35" s="62"/>
      <c r="C35" s="62"/>
      <c r="D35" s="71" t="str">
        <f ca="1">IF(D8=0,"n.a",D7/ABS(D8))</f>
        <v>n.a</v>
      </c>
      <c r="E35" s="63"/>
      <c r="F35" s="63">
        <f ca="1">IF(F8=0,"n.a",F7/ABS(F8))</f>
        <v>2.0933203081551937</v>
      </c>
      <c r="G35" s="63"/>
      <c r="H35" s="63">
        <f ca="1">IF(H8=0,"n.a",H7/ABS(H8))</f>
        <v>22.009222073479254</v>
      </c>
      <c r="I35" s="63"/>
      <c r="J35" s="63">
        <f ca="1">IF(J8=0,"n.a",J7/ABS(J8))</f>
        <v>4.3305857346769976</v>
      </c>
      <c r="K35" s="62"/>
      <c r="L35" s="71" t="s">
        <v>62</v>
      </c>
      <c r="M35" s="62"/>
    </row>
    <row r="36" spans="1:13" x14ac:dyDescent="0.2">
      <c r="A36" s="62" t="s">
        <v>82</v>
      </c>
      <c r="B36" s="62"/>
      <c r="C36" s="62"/>
      <c r="D36" s="71" t="str">
        <f ca="1">IF(D8=0,"n.a",(D7+D15)/ABS(D8))</f>
        <v>n.a</v>
      </c>
      <c r="E36" s="63"/>
      <c r="F36" s="63">
        <f ca="1">IF(F8=0,"n.a",(F7+F15)/ABS(F8))</f>
        <v>3.8229927366923184</v>
      </c>
      <c r="G36" s="63"/>
      <c r="H36" s="63">
        <f ca="1">IF(H8=0,"n.a",(H7+H15)/ABS(H8))</f>
        <v>70.269941775671768</v>
      </c>
      <c r="I36" s="63"/>
      <c r="J36" s="63">
        <f ca="1">IF(J8=0,"n.a",(J7+J15)/ABS(J8))</f>
        <v>4.3305857346769976</v>
      </c>
      <c r="K36" s="62"/>
      <c r="L36" s="71" t="s">
        <v>62</v>
      </c>
      <c r="M36" s="62"/>
    </row>
    <row r="37" spans="1:13" x14ac:dyDescent="0.2">
      <c r="A37" s="62" t="s">
        <v>73</v>
      </c>
      <c r="B37" s="62"/>
      <c r="C37" s="62"/>
      <c r="D37" s="63">
        <f ca="1">MIN('Bank Sector OOS'!X5:X257)</f>
        <v>-558.56615102034266</v>
      </c>
      <c r="E37" s="63"/>
      <c r="F37" s="63">
        <f ca="1">MIN('Bank Sector OOS'!AP5:AP257)</f>
        <v>-560.11617433068932</v>
      </c>
      <c r="G37" s="63"/>
      <c r="H37" s="63">
        <f ca="1">MIN('Bank Sector OOS'!BL5:BL257)</f>
        <v>-549.26089381657675</v>
      </c>
      <c r="I37" s="63"/>
      <c r="J37" s="63">
        <f ca="1">MIN('Bank Sector OOS'!CB5:CB257)</f>
        <v>-463.36636397639904</v>
      </c>
      <c r="K37" s="63"/>
      <c r="L37" s="71" t="s">
        <v>62</v>
      </c>
      <c r="M37" s="62"/>
    </row>
    <row r="38" spans="1:13" x14ac:dyDescent="0.2">
      <c r="A38" s="62" t="s">
        <v>0</v>
      </c>
      <c r="B38" s="62"/>
      <c r="C38" s="62"/>
      <c r="D38" s="68">
        <f ca="1">MIN('Bank Sector OOS'!Y5:Y257)</f>
        <v>-9.5107680816631276E-2</v>
      </c>
      <c r="E38" s="63"/>
      <c r="F38" s="68">
        <f ca="1">MIN('Bank Sector OOS'!AQ5:AQ257)</f>
        <v>-0.10052606063409919</v>
      </c>
      <c r="G38" s="63"/>
      <c r="H38" s="68">
        <f ca="1">MIN('Bank Sector OOS'!BM5:BM257)</f>
        <v>-9.5107680816631082E-2</v>
      </c>
      <c r="I38" s="68"/>
      <c r="J38" s="68">
        <f ca="1">MIN('Bank Sector OOS'!CC5:CC257)</f>
        <v>-8.5271315068901427E-2</v>
      </c>
      <c r="K38" s="63"/>
      <c r="L38" s="71" t="s">
        <v>62</v>
      </c>
      <c r="M38" s="62"/>
    </row>
    <row r="39" spans="1:13" x14ac:dyDescent="0.2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</row>
    <row r="40" spans="1:13" x14ac:dyDescent="0.2">
      <c r="A40" s="62"/>
      <c r="B40" s="62"/>
      <c r="C40" s="62"/>
      <c r="D40" s="63"/>
      <c r="E40" s="63"/>
      <c r="F40" s="63"/>
      <c r="G40" s="63"/>
      <c r="H40" s="63"/>
      <c r="I40" s="63"/>
      <c r="J40" s="63"/>
      <c r="K40" s="63"/>
      <c r="L40" s="63"/>
      <c r="M40" s="62"/>
    </row>
    <row r="41" spans="1:13" x14ac:dyDescent="0.2">
      <c r="A41" s="62" t="s">
        <v>63</v>
      </c>
      <c r="B41" s="62"/>
      <c r="C41" s="62"/>
      <c r="D41" s="63">
        <f>COUNT('Bank Sector OOS'!A5:A257)</f>
        <v>253</v>
      </c>
      <c r="E41" s="63"/>
      <c r="F41" s="63">
        <f>COUNT('Bank Sector OOS'!B5:B257)</f>
        <v>253</v>
      </c>
      <c r="G41" s="63"/>
      <c r="H41" s="63">
        <f>COUNT('Bank Sector OOS'!D5:D257)</f>
        <v>253</v>
      </c>
      <c r="I41" s="63"/>
      <c r="J41" s="63">
        <f>COUNT('Bank Sector OOS'!F5:F257)</f>
        <v>253</v>
      </c>
      <c r="K41" s="63"/>
      <c r="L41" s="64">
        <v>253</v>
      </c>
      <c r="M41" s="62"/>
    </row>
    <row r="42" spans="1:13" x14ac:dyDescent="0.2">
      <c r="A42" s="62" t="s">
        <v>64</v>
      </c>
      <c r="B42" s="62"/>
      <c r="C42" s="62"/>
      <c r="D42" s="63">
        <f ca="1">COUNTIF('Bank Sector OOS'!O5:O257,"=1")+COUNTIF('Bank Sector OOS'!N5:N257,"=1")</f>
        <v>138</v>
      </c>
      <c r="E42" s="63"/>
      <c r="F42" s="63">
        <f ca="1">COUNTIF('Bank Sector OOS'!AG5:AG257,"=1")+COUNTIF('Bank Sector OOS'!AF5:AF257,"=1")</f>
        <v>150</v>
      </c>
      <c r="G42" s="63"/>
      <c r="H42" s="63">
        <f ca="1">COUNTIF('Bank Sector OOS'!BC5:BC257,"=1")+COUNTIF('Bank Sector OOS'!BB5:BB257,"=1")</f>
        <v>102</v>
      </c>
      <c r="I42" s="63"/>
      <c r="J42" s="63">
        <f ca="1">COUNTIF('Bank Sector OOS'!BS5:BS257,"=1")+COUNTIF('Bank Sector OOS'!BR5:BR257,"=1")</f>
        <v>89</v>
      </c>
      <c r="K42" s="63"/>
      <c r="L42" s="64">
        <v>253</v>
      </c>
      <c r="M42" s="62"/>
    </row>
    <row r="43" spans="1:13" x14ac:dyDescent="0.2">
      <c r="A43" s="62" t="s">
        <v>60</v>
      </c>
      <c r="B43" s="62"/>
      <c r="C43" s="62"/>
      <c r="D43" s="68">
        <f ca="1">D42/D41</f>
        <v>0.54545454545454541</v>
      </c>
      <c r="E43" s="63"/>
      <c r="F43" s="68">
        <f ca="1">F42/F41</f>
        <v>0.59288537549407117</v>
      </c>
      <c r="G43" s="68"/>
      <c r="H43" s="68">
        <f ca="1">H42/H41</f>
        <v>0.40316205533596838</v>
      </c>
      <c r="I43" s="68"/>
      <c r="J43" s="68">
        <f ca="1">J42/J41</f>
        <v>0.35177865612648224</v>
      </c>
      <c r="K43" s="68"/>
      <c r="L43" s="68">
        <f>L42/L41</f>
        <v>1</v>
      </c>
      <c r="M43" s="62"/>
    </row>
    <row r="44" spans="1:13" x14ac:dyDescent="0.2">
      <c r="A44" s="62"/>
      <c r="B44" s="62"/>
      <c r="C44" s="62"/>
      <c r="D44" s="63"/>
      <c r="E44" s="63"/>
      <c r="F44" s="63"/>
      <c r="G44" s="63"/>
      <c r="H44" s="63"/>
      <c r="I44" s="63"/>
      <c r="J44" s="63"/>
      <c r="K44" s="63"/>
      <c r="L44" s="63"/>
      <c r="M44" s="62"/>
    </row>
    <row r="45" spans="1:13" x14ac:dyDescent="0.2">
      <c r="A45" s="62"/>
      <c r="B45" s="62"/>
      <c r="C45" s="62"/>
      <c r="D45" s="63"/>
      <c r="E45" s="63"/>
      <c r="F45" s="63"/>
      <c r="G45" s="63"/>
      <c r="H45" s="63"/>
      <c r="I45" s="63"/>
      <c r="J45" s="63"/>
      <c r="K45" s="63"/>
      <c r="L45" s="63"/>
      <c r="M45" s="62"/>
    </row>
    <row r="46" spans="1:13" x14ac:dyDescent="0.2">
      <c r="D46" s="5"/>
      <c r="E46" s="5"/>
      <c r="F46" s="5"/>
      <c r="G46" s="5"/>
      <c r="H46" s="5"/>
      <c r="I46" s="5"/>
      <c r="J46" s="5"/>
      <c r="K46" s="5"/>
      <c r="L46" s="5"/>
    </row>
    <row r="47" spans="1:13" x14ac:dyDescent="0.2">
      <c r="D47" s="5"/>
      <c r="E47" s="5"/>
      <c r="F47" s="5"/>
      <c r="G47" s="5"/>
      <c r="H47" s="5"/>
      <c r="I47" s="5"/>
      <c r="J47" s="5"/>
      <c r="K47" s="5"/>
      <c r="L47" s="5"/>
    </row>
    <row r="48" spans="1:13" x14ac:dyDescent="0.2">
      <c r="D48" s="5"/>
      <c r="E48" s="5"/>
      <c r="F48" s="5"/>
      <c r="G48" s="5"/>
      <c r="H48" s="5"/>
      <c r="I48" s="5"/>
      <c r="J48" s="5"/>
      <c r="K48" s="5"/>
      <c r="L48" s="5"/>
    </row>
    <row r="49" spans="4:12" x14ac:dyDescent="0.2">
      <c r="D49" s="5"/>
      <c r="E49" s="5"/>
      <c r="F49" s="5"/>
      <c r="G49" s="5"/>
      <c r="H49" s="5"/>
      <c r="I49" s="5"/>
      <c r="J49" s="5"/>
      <c r="K49" s="5"/>
      <c r="L49" s="5"/>
    </row>
    <row r="50" spans="4:12" x14ac:dyDescent="0.2">
      <c r="D50" s="5"/>
      <c r="E50" s="5"/>
      <c r="F50" s="5"/>
      <c r="G50" s="5"/>
      <c r="H50" s="5"/>
      <c r="I50" s="5"/>
      <c r="J50" s="5"/>
      <c r="K50" s="5"/>
      <c r="L50" s="5"/>
    </row>
    <row r="51" spans="4:12" x14ac:dyDescent="0.2">
      <c r="D51" s="5"/>
      <c r="E51" s="5"/>
      <c r="F51" s="5"/>
      <c r="G51" s="5"/>
      <c r="H51" s="5"/>
      <c r="I51" s="5"/>
      <c r="J51" s="5"/>
      <c r="K51" s="5"/>
      <c r="L51" s="5"/>
    </row>
    <row r="52" spans="4:12" x14ac:dyDescent="0.2">
      <c r="D52" s="5"/>
      <c r="E52" s="5"/>
      <c r="F52" s="5"/>
      <c r="G52" s="5"/>
      <c r="H52" s="5"/>
      <c r="I52" s="5"/>
      <c r="J52" s="5"/>
      <c r="K52" s="5"/>
      <c r="L52" s="5"/>
    </row>
    <row r="53" spans="4:12" x14ac:dyDescent="0.2">
      <c r="D53" s="5"/>
      <c r="E53" s="5"/>
      <c r="F53" s="5"/>
      <c r="G53" s="5"/>
      <c r="H53" s="5"/>
      <c r="I53" s="5"/>
      <c r="J53" s="5"/>
      <c r="K53" s="5"/>
      <c r="L53" s="5"/>
    </row>
    <row r="54" spans="4:12" x14ac:dyDescent="0.2">
      <c r="D54" s="5"/>
      <c r="E54" s="5"/>
      <c r="F54" s="5"/>
      <c r="G54" s="5"/>
      <c r="H54" s="5"/>
      <c r="I54" s="5"/>
      <c r="J54" s="5"/>
      <c r="K54" s="5"/>
      <c r="L54" s="5"/>
    </row>
    <row r="55" spans="4:12" x14ac:dyDescent="0.2">
      <c r="D55" s="5"/>
      <c r="E55" s="5"/>
      <c r="F55" s="5"/>
      <c r="G55" s="5"/>
      <c r="H55" s="5"/>
      <c r="I55" s="5"/>
      <c r="J55" s="5"/>
      <c r="K55" s="5"/>
      <c r="L55" s="5"/>
    </row>
    <row r="56" spans="4:12" x14ac:dyDescent="0.2">
      <c r="D56" s="5"/>
      <c r="E56" s="5"/>
      <c r="F56" s="5"/>
      <c r="G56" s="5"/>
      <c r="H56" s="5"/>
      <c r="I56" s="5"/>
      <c r="J56" s="5"/>
      <c r="K56" s="5"/>
      <c r="L56" s="5"/>
    </row>
    <row r="57" spans="4:12" x14ac:dyDescent="0.2">
      <c r="D57" s="5"/>
      <c r="E57" s="5"/>
      <c r="F57" s="5"/>
      <c r="G57" s="5"/>
      <c r="H57" s="5"/>
      <c r="I57" s="5"/>
      <c r="J57" s="5"/>
      <c r="K57" s="5"/>
      <c r="L57" s="5"/>
    </row>
    <row r="58" spans="4:12" x14ac:dyDescent="0.2">
      <c r="D58" s="5"/>
      <c r="E58" s="5"/>
      <c r="F58" s="5"/>
      <c r="G58" s="5"/>
      <c r="H58" s="5"/>
      <c r="I58" s="5"/>
      <c r="J58" s="5"/>
      <c r="K58" s="5"/>
      <c r="L58" s="5"/>
    </row>
  </sheetData>
  <mergeCells count="2">
    <mergeCell ref="H3:H4"/>
    <mergeCell ref="J3:J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260B-7B77-4DBA-B7B7-90EC2E63A8C3}">
  <sheetPr codeName="工作表5"/>
  <dimension ref="A1:AC29"/>
  <sheetViews>
    <sheetView showGridLines="0" zoomScale="115" zoomScaleNormal="115" workbookViewId="0"/>
  </sheetViews>
  <sheetFormatPr defaultRowHeight="14.25" x14ac:dyDescent="0.2"/>
  <cols>
    <col min="1" max="13" width="9.140625" style="1"/>
    <col min="14" max="14" width="9.140625" style="1" customWidth="1"/>
    <col min="15" max="15" width="9.140625" style="28"/>
    <col min="16" max="16384" width="9.140625" style="1"/>
  </cols>
  <sheetData>
    <row r="1" spans="1:29" ht="16.5" x14ac:dyDescent="0.25">
      <c r="A1" s="39" t="s">
        <v>86</v>
      </c>
    </row>
    <row r="2" spans="1:29" ht="16.5" x14ac:dyDescent="0.25">
      <c r="A2" s="39"/>
    </row>
    <row r="3" spans="1:29" ht="15" x14ac:dyDescent="0.25">
      <c r="A3" s="23" t="s">
        <v>101</v>
      </c>
    </row>
    <row r="4" spans="1:29" s="38" customFormat="1" ht="15" x14ac:dyDescent="0.25">
      <c r="A4" s="48" t="s">
        <v>125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P4" s="48" t="s">
        <v>126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</row>
    <row r="28" spans="1:29" ht="15" x14ac:dyDescent="0.25">
      <c r="A28" s="23" t="s">
        <v>102</v>
      </c>
    </row>
    <row r="29" spans="1:29" s="38" customFormat="1" ht="15" x14ac:dyDescent="0.25">
      <c r="A29" s="48" t="s">
        <v>125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P29" s="48" t="s">
        <v>126</v>
      </c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DB71-63F2-4238-A92F-97A0FA6BD9B7}">
  <dimension ref="A1:Z27"/>
  <sheetViews>
    <sheetView workbookViewId="0"/>
  </sheetViews>
  <sheetFormatPr defaultRowHeight="15.75" x14ac:dyDescent="0.25"/>
  <cols>
    <col min="2" max="2" width="11.5703125" bestFit="1" customWidth="1"/>
    <col min="3" max="3" width="13.5703125" bestFit="1" customWidth="1"/>
    <col min="4" max="4" width="12.42578125" bestFit="1" customWidth="1"/>
    <col min="5" max="5" width="5.85546875" customWidth="1"/>
    <col min="16" max="16" width="9.140625" customWidth="1"/>
    <col min="17" max="17" width="11.7109375" bestFit="1" customWidth="1"/>
    <col min="18" max="19" width="13.5703125" bestFit="1" customWidth="1"/>
    <col min="20" max="20" width="5.7109375" customWidth="1"/>
  </cols>
  <sheetData>
    <row r="1" spans="1:26" x14ac:dyDescent="0.25">
      <c r="A1" s="48" t="s">
        <v>121</v>
      </c>
      <c r="B1" s="52"/>
      <c r="C1" s="52"/>
      <c r="D1" s="52"/>
      <c r="E1" s="52"/>
      <c r="F1" s="52"/>
      <c r="G1" s="52"/>
      <c r="H1" s="52"/>
      <c r="I1" s="52"/>
      <c r="J1" s="52"/>
      <c r="K1" s="52"/>
      <c r="P1" s="48" t="s">
        <v>122</v>
      </c>
      <c r="Q1" s="85"/>
      <c r="R1" s="53"/>
      <c r="S1" s="53"/>
      <c r="T1" s="53"/>
      <c r="U1" s="86"/>
      <c r="V1" s="86"/>
      <c r="W1" s="86"/>
      <c r="X1" s="86"/>
      <c r="Y1" s="86"/>
      <c r="Z1" s="86"/>
    </row>
    <row r="2" spans="1:26" x14ac:dyDescent="0.25">
      <c r="A2" s="78"/>
      <c r="B2" s="78" t="s">
        <v>104</v>
      </c>
      <c r="C2" s="78" t="s">
        <v>105</v>
      </c>
      <c r="D2" s="78" t="s">
        <v>106</v>
      </c>
      <c r="E2" s="78"/>
      <c r="F2" s="83" t="s">
        <v>108</v>
      </c>
      <c r="G2" s="83" t="s">
        <v>109</v>
      </c>
      <c r="H2" s="83" t="s">
        <v>29</v>
      </c>
      <c r="I2" s="83" t="s">
        <v>112</v>
      </c>
      <c r="J2" s="83"/>
      <c r="K2" s="83"/>
      <c r="P2" s="78"/>
      <c r="Q2" s="78" t="s">
        <v>104</v>
      </c>
      <c r="R2" s="78" t="s">
        <v>105</v>
      </c>
      <c r="S2" s="78" t="s">
        <v>107</v>
      </c>
      <c r="T2" s="78"/>
      <c r="U2" s="83" t="s">
        <v>108</v>
      </c>
      <c r="V2" s="83" t="s">
        <v>109</v>
      </c>
      <c r="W2" s="83" t="s">
        <v>110</v>
      </c>
      <c r="X2" s="83" t="s">
        <v>113</v>
      </c>
      <c r="Y2" s="83" t="s">
        <v>114</v>
      </c>
      <c r="Z2" s="83" t="s">
        <v>115</v>
      </c>
    </row>
    <row r="3" spans="1:26" x14ac:dyDescent="0.25">
      <c r="A3" s="62" t="s">
        <v>103</v>
      </c>
      <c r="B3" s="79">
        <v>44925</v>
      </c>
      <c r="C3" s="80" t="s">
        <v>117</v>
      </c>
      <c r="D3" s="80" t="s">
        <v>117</v>
      </c>
      <c r="E3" s="80"/>
      <c r="F3" s="81">
        <v>14.305969237007155</v>
      </c>
      <c r="G3" s="81">
        <v>14.29797695699933</v>
      </c>
      <c r="H3" s="82">
        <v>57.5</v>
      </c>
      <c r="I3" s="82"/>
      <c r="J3" s="82"/>
      <c r="K3" s="82"/>
      <c r="P3" s="62" t="s">
        <v>103</v>
      </c>
      <c r="Q3" s="79">
        <v>44925</v>
      </c>
      <c r="R3" s="80" t="s">
        <v>117</v>
      </c>
      <c r="S3" s="80" t="s">
        <v>117</v>
      </c>
      <c r="T3" s="80"/>
      <c r="U3" s="81">
        <v>14.305969237007155</v>
      </c>
      <c r="V3" s="81">
        <v>14.29797695699933</v>
      </c>
      <c r="W3" s="82">
        <v>5.3</v>
      </c>
      <c r="X3" s="82">
        <v>3.6</v>
      </c>
      <c r="Y3" s="82"/>
      <c r="Z3" s="82"/>
    </row>
    <row r="4" spans="1:26" x14ac:dyDescent="0.25">
      <c r="A4" s="62" t="s">
        <v>19</v>
      </c>
      <c r="B4" s="79" t="s">
        <v>111</v>
      </c>
      <c r="C4" s="79" t="s">
        <v>111</v>
      </c>
      <c r="D4" s="79" t="s">
        <v>111</v>
      </c>
      <c r="E4" s="79"/>
      <c r="F4" s="79" t="s">
        <v>111</v>
      </c>
      <c r="G4" s="79" t="s">
        <v>111</v>
      </c>
      <c r="H4" s="82" t="s">
        <v>111</v>
      </c>
      <c r="I4" s="82" t="s">
        <v>111</v>
      </c>
      <c r="J4" s="82"/>
      <c r="K4" s="82"/>
      <c r="P4" s="62" t="s">
        <v>19</v>
      </c>
      <c r="Q4" s="79">
        <v>44573</v>
      </c>
      <c r="R4" s="80" t="s">
        <v>116</v>
      </c>
      <c r="S4" s="80" t="s">
        <v>117</v>
      </c>
      <c r="T4" s="80"/>
      <c r="U4" s="81">
        <v>14.943066666666665</v>
      </c>
      <c r="V4" s="81">
        <v>14.473733333333334</v>
      </c>
      <c r="W4" s="82">
        <v>10</v>
      </c>
      <c r="X4" s="82">
        <v>10.199999999999999</v>
      </c>
      <c r="Y4" s="82">
        <v>10.3</v>
      </c>
      <c r="Z4" s="82">
        <v>12.7</v>
      </c>
    </row>
    <row r="5" spans="1:26" x14ac:dyDescent="0.25">
      <c r="A5" s="62"/>
      <c r="B5" s="79"/>
      <c r="C5" s="80"/>
      <c r="D5" s="80"/>
      <c r="E5" s="80"/>
      <c r="F5" s="81"/>
      <c r="G5" s="81"/>
      <c r="H5" s="82"/>
      <c r="I5" s="82"/>
      <c r="J5" s="82"/>
      <c r="K5" s="82"/>
      <c r="P5" s="62"/>
      <c r="Q5" s="79"/>
      <c r="R5" s="80"/>
      <c r="S5" s="80"/>
      <c r="T5" s="80"/>
      <c r="U5" s="81"/>
      <c r="V5" s="81"/>
      <c r="W5" s="82"/>
      <c r="X5" s="82"/>
      <c r="Y5" s="82"/>
      <c r="Z5" s="82"/>
    </row>
    <row r="6" spans="1:26" x14ac:dyDescent="0.25">
      <c r="A6" s="62" t="s">
        <v>103</v>
      </c>
      <c r="B6" s="79">
        <v>44466</v>
      </c>
      <c r="C6" s="80" t="s">
        <v>117</v>
      </c>
      <c r="D6" s="80" t="s">
        <v>117</v>
      </c>
      <c r="E6" s="80"/>
      <c r="F6" s="81">
        <v>13.450774928642831</v>
      </c>
      <c r="G6" s="81">
        <v>13.423735021595066</v>
      </c>
      <c r="H6" s="82">
        <v>62.2</v>
      </c>
      <c r="I6" s="82"/>
      <c r="J6" s="82"/>
      <c r="K6" s="82"/>
      <c r="P6" s="62" t="s">
        <v>103</v>
      </c>
      <c r="Q6" s="79">
        <v>44466</v>
      </c>
      <c r="R6" s="80" t="s">
        <v>117</v>
      </c>
      <c r="S6" s="80" t="s">
        <v>117</v>
      </c>
      <c r="T6" s="80"/>
      <c r="U6" s="81">
        <v>13.450774928642831</v>
      </c>
      <c r="V6" s="81">
        <v>13.423735021595066</v>
      </c>
      <c r="W6" s="82">
        <v>4.3</v>
      </c>
      <c r="X6" s="82">
        <v>1.7</v>
      </c>
      <c r="Y6" s="82"/>
      <c r="Z6" s="82"/>
    </row>
    <row r="7" spans="1:26" x14ac:dyDescent="0.25">
      <c r="A7" s="62" t="s">
        <v>19</v>
      </c>
      <c r="B7" s="79">
        <v>44526</v>
      </c>
      <c r="C7" s="80" t="s">
        <v>117</v>
      </c>
      <c r="D7" s="80" t="s">
        <v>116</v>
      </c>
      <c r="E7" s="80"/>
      <c r="F7" s="81">
        <v>14.724133333333334</v>
      </c>
      <c r="G7" s="81">
        <v>14.804733333333333</v>
      </c>
      <c r="H7" s="82">
        <v>27.9</v>
      </c>
      <c r="I7" s="82">
        <v>48.6</v>
      </c>
      <c r="J7" s="82"/>
      <c r="K7" s="82"/>
      <c r="P7" s="62" t="s">
        <v>19</v>
      </c>
      <c r="Q7" s="79">
        <v>44518</v>
      </c>
      <c r="R7" s="80" t="s">
        <v>116</v>
      </c>
      <c r="S7" s="80" t="s">
        <v>117</v>
      </c>
      <c r="T7" s="80"/>
      <c r="U7" s="81">
        <v>14.928533333333332</v>
      </c>
      <c r="V7" s="81">
        <v>14.839799999999997</v>
      </c>
      <c r="W7" s="82">
        <v>-1.1000000000000001</v>
      </c>
      <c r="X7" s="82">
        <v>-0.7</v>
      </c>
      <c r="Y7" s="82">
        <v>0.8</v>
      </c>
      <c r="Z7" s="82">
        <v>1.5</v>
      </c>
    </row>
    <row r="8" spans="1:26" x14ac:dyDescent="0.25">
      <c r="A8" s="62"/>
      <c r="B8" s="79"/>
      <c r="C8" s="80"/>
      <c r="D8" s="80"/>
      <c r="E8" s="80"/>
      <c r="F8" s="81"/>
      <c r="G8" s="81"/>
      <c r="H8" s="82"/>
      <c r="I8" s="82"/>
      <c r="J8" s="82"/>
      <c r="K8" s="82"/>
      <c r="P8" s="62"/>
      <c r="Q8" s="79"/>
      <c r="R8" s="80"/>
      <c r="S8" s="80"/>
      <c r="T8" s="80"/>
      <c r="U8" s="81"/>
      <c r="V8" s="81"/>
      <c r="W8" s="82"/>
      <c r="X8" s="82"/>
      <c r="Y8" s="82"/>
      <c r="Z8" s="82"/>
    </row>
    <row r="9" spans="1:26" x14ac:dyDescent="0.25">
      <c r="A9" s="62" t="s">
        <v>103</v>
      </c>
      <c r="B9" s="79">
        <v>44417</v>
      </c>
      <c r="C9" s="80" t="s">
        <v>117</v>
      </c>
      <c r="D9" s="80" t="s">
        <v>117</v>
      </c>
      <c r="E9" s="80"/>
      <c r="F9" s="81">
        <v>13.248160176658375</v>
      </c>
      <c r="G9" s="81">
        <v>13.216665132661239</v>
      </c>
      <c r="H9" s="82">
        <v>63.8</v>
      </c>
      <c r="I9" s="82"/>
      <c r="J9" s="82"/>
      <c r="K9" s="82"/>
      <c r="P9" s="62" t="s">
        <v>103</v>
      </c>
      <c r="Q9" s="79">
        <v>44417</v>
      </c>
      <c r="R9" s="80" t="s">
        <v>117</v>
      </c>
      <c r="S9" s="80" t="s">
        <v>117</v>
      </c>
      <c r="T9" s="80"/>
      <c r="U9" s="81">
        <v>13.248160176658375</v>
      </c>
      <c r="V9" s="81">
        <v>13.216665132661239</v>
      </c>
      <c r="W9" s="82">
        <v>7.5</v>
      </c>
      <c r="X9" s="82">
        <v>7</v>
      </c>
      <c r="Y9" s="82"/>
      <c r="Z9" s="82"/>
    </row>
    <row r="10" spans="1:26" x14ac:dyDescent="0.25">
      <c r="A10" s="62" t="s">
        <v>19</v>
      </c>
      <c r="B10" s="79">
        <v>44459</v>
      </c>
      <c r="C10" s="80" t="s">
        <v>117</v>
      </c>
      <c r="D10" s="80" t="s">
        <v>116</v>
      </c>
      <c r="E10" s="80"/>
      <c r="F10" s="81">
        <v>13.421199999999999</v>
      </c>
      <c r="G10" s="81">
        <v>13.477599999999999</v>
      </c>
      <c r="H10" s="82">
        <v>35.9</v>
      </c>
      <c r="I10" s="82">
        <v>55.5</v>
      </c>
      <c r="J10" s="82"/>
      <c r="K10" s="82"/>
      <c r="P10" s="62" t="s">
        <v>19</v>
      </c>
      <c r="Q10" s="79">
        <v>44438</v>
      </c>
      <c r="R10" s="80" t="s">
        <v>116</v>
      </c>
      <c r="S10" s="80" t="s">
        <v>117</v>
      </c>
      <c r="T10" s="80"/>
      <c r="U10" s="81">
        <v>13.534000000000001</v>
      </c>
      <c r="V10" s="81">
        <v>13.3216</v>
      </c>
      <c r="W10" s="82">
        <v>-2.9</v>
      </c>
      <c r="X10" s="82">
        <v>-2.6</v>
      </c>
      <c r="Y10" s="82">
        <v>-1.9</v>
      </c>
      <c r="Z10" s="82">
        <v>-1</v>
      </c>
    </row>
    <row r="11" spans="1:26" x14ac:dyDescent="0.25">
      <c r="A11" s="62"/>
      <c r="B11" s="62"/>
      <c r="C11" s="62"/>
      <c r="D11" s="62"/>
      <c r="E11" s="62"/>
      <c r="F11" s="82"/>
      <c r="G11" s="82"/>
      <c r="H11" s="82"/>
      <c r="I11" s="82"/>
      <c r="J11" s="82"/>
      <c r="K11" s="82"/>
      <c r="P11" s="62"/>
      <c r="Q11" s="80"/>
      <c r="R11" s="80"/>
      <c r="S11" s="80"/>
      <c r="T11" s="80"/>
      <c r="U11" s="82"/>
      <c r="V11" s="82"/>
      <c r="W11" s="82"/>
      <c r="X11" s="82"/>
      <c r="Y11" s="82"/>
      <c r="Z11" s="82"/>
    </row>
    <row r="17" spans="1:11" x14ac:dyDescent="0.25">
      <c r="A17" s="48" t="s">
        <v>123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x14ac:dyDescent="0.25">
      <c r="A18" s="78"/>
      <c r="B18" s="78" t="s">
        <v>104</v>
      </c>
      <c r="C18" s="78" t="s">
        <v>105</v>
      </c>
      <c r="D18" s="78" t="s">
        <v>106</v>
      </c>
      <c r="E18" s="78"/>
      <c r="F18" s="83" t="s">
        <v>124</v>
      </c>
      <c r="G18" s="83" t="s">
        <v>109</v>
      </c>
      <c r="H18" s="83" t="s">
        <v>29</v>
      </c>
      <c r="I18" s="83" t="s">
        <v>112</v>
      </c>
      <c r="J18" s="83"/>
      <c r="K18" s="83"/>
    </row>
    <row r="19" spans="1:11" x14ac:dyDescent="0.25">
      <c r="A19" s="62" t="s">
        <v>103</v>
      </c>
      <c r="B19" s="79">
        <v>44922</v>
      </c>
      <c r="C19" s="80" t="s">
        <v>117</v>
      </c>
      <c r="D19" s="80" t="s">
        <v>117</v>
      </c>
      <c r="E19" s="80"/>
      <c r="F19" s="81">
        <v>14.289931726537313</v>
      </c>
      <c r="G19" s="81">
        <v>14.236057055474475</v>
      </c>
      <c r="H19" s="82">
        <v>56.4</v>
      </c>
      <c r="I19" s="82"/>
      <c r="J19" s="82"/>
      <c r="K19" s="82"/>
    </row>
    <row r="20" spans="1:11" x14ac:dyDescent="0.25">
      <c r="A20" s="62" t="s">
        <v>19</v>
      </c>
      <c r="B20" s="79" t="s">
        <v>111</v>
      </c>
      <c r="C20" s="79" t="s">
        <v>111</v>
      </c>
      <c r="D20" s="79" t="s">
        <v>111</v>
      </c>
      <c r="E20" s="79"/>
      <c r="F20" s="79" t="s">
        <v>111</v>
      </c>
      <c r="G20" s="79" t="s">
        <v>111</v>
      </c>
      <c r="H20" s="82" t="s">
        <v>111</v>
      </c>
      <c r="I20" s="82" t="s">
        <v>111</v>
      </c>
      <c r="J20" s="82"/>
      <c r="K20" s="82"/>
    </row>
    <row r="21" spans="1:11" x14ac:dyDescent="0.25">
      <c r="A21" s="62"/>
      <c r="B21" s="79"/>
      <c r="C21" s="80"/>
      <c r="D21" s="80"/>
      <c r="E21" s="80"/>
      <c r="F21" s="81"/>
      <c r="G21" s="81"/>
      <c r="H21" s="82"/>
      <c r="I21" s="82"/>
      <c r="J21" s="82"/>
      <c r="K21" s="82"/>
    </row>
    <row r="22" spans="1:11" x14ac:dyDescent="0.25">
      <c r="A22" s="62" t="s">
        <v>103</v>
      </c>
      <c r="B22" s="79">
        <v>44412</v>
      </c>
      <c r="C22" s="80" t="s">
        <v>117</v>
      </c>
      <c r="D22" s="80" t="s">
        <v>117</v>
      </c>
      <c r="E22" s="80"/>
      <c r="F22" s="81">
        <v>13.17047102154536</v>
      </c>
      <c r="G22" s="81">
        <v>13.130826149785188</v>
      </c>
      <c r="H22" s="82">
        <v>55.3</v>
      </c>
      <c r="I22" s="82"/>
      <c r="J22" s="82"/>
      <c r="K22" s="82"/>
    </row>
    <row r="23" spans="1:11" x14ac:dyDescent="0.25">
      <c r="A23" s="62" t="s">
        <v>19</v>
      </c>
      <c r="B23" s="79">
        <v>44449</v>
      </c>
      <c r="C23" s="80" t="s">
        <v>117</v>
      </c>
      <c r="D23" s="80" t="s">
        <v>116</v>
      </c>
      <c r="E23" s="80"/>
      <c r="F23" s="81">
        <v>13.386991944849052</v>
      </c>
      <c r="G23" s="81">
        <v>13.417378988965137</v>
      </c>
      <c r="H23" s="82">
        <v>44.7</v>
      </c>
      <c r="I23" s="82">
        <v>48.2</v>
      </c>
      <c r="J23" s="82"/>
      <c r="K23" s="82"/>
    </row>
    <row r="24" spans="1:11" x14ac:dyDescent="0.25">
      <c r="A24" s="62"/>
      <c r="B24" s="79"/>
      <c r="C24" s="80"/>
      <c r="D24" s="80"/>
      <c r="E24" s="80"/>
      <c r="F24" s="81"/>
      <c r="G24" s="81"/>
      <c r="H24" s="82"/>
      <c r="I24" s="82"/>
      <c r="J24" s="82"/>
      <c r="K24" s="82"/>
    </row>
    <row r="25" spans="1:11" x14ac:dyDescent="0.25">
      <c r="A25" s="62" t="s">
        <v>103</v>
      </c>
      <c r="B25" s="79">
        <v>44313</v>
      </c>
      <c r="C25" s="80" t="s">
        <v>117</v>
      </c>
      <c r="D25" s="80" t="s">
        <v>117</v>
      </c>
      <c r="E25" s="80"/>
      <c r="F25" s="81">
        <v>12.641988096367456</v>
      </c>
      <c r="G25" s="81">
        <v>12.564216354034137</v>
      </c>
      <c r="H25" s="82">
        <v>57.9</v>
      </c>
      <c r="I25" s="82"/>
      <c r="J25" s="82"/>
      <c r="K25" s="82"/>
    </row>
    <row r="26" spans="1:11" x14ac:dyDescent="0.25">
      <c r="A26" s="62" t="s">
        <v>19</v>
      </c>
      <c r="B26" s="79">
        <v>44368</v>
      </c>
      <c r="C26" s="80" t="s">
        <v>117</v>
      </c>
      <c r="D26" s="80" t="s">
        <v>116</v>
      </c>
      <c r="E26" s="80"/>
      <c r="F26" s="81">
        <v>13.590894624786541</v>
      </c>
      <c r="G26" s="81">
        <v>13.643664370867128</v>
      </c>
      <c r="H26" s="82">
        <v>42.9</v>
      </c>
      <c r="I26" s="82">
        <v>40.5</v>
      </c>
      <c r="J26" s="82"/>
      <c r="K26" s="82"/>
    </row>
    <row r="27" spans="1:11" x14ac:dyDescent="0.25">
      <c r="A27" s="62"/>
      <c r="B27" s="62"/>
      <c r="C27" s="62"/>
      <c r="D27" s="62"/>
      <c r="E27" s="62"/>
      <c r="F27" s="82"/>
      <c r="G27" s="82"/>
      <c r="H27" s="82"/>
      <c r="I27" s="82"/>
      <c r="J27" s="82"/>
      <c r="K27" s="8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Cover</vt:lpstr>
      <vt:lpstr>Bank Sector In-Sample</vt:lpstr>
      <vt:lpstr>Backtesting Stats (in-sam)</vt:lpstr>
      <vt:lpstr>Bank Sector OOS</vt:lpstr>
      <vt:lpstr>Backtesting Stats (oos)</vt:lpstr>
      <vt:lpstr>Strategy Charts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cheuk fai chan</dc:creator>
  <cp:lastModifiedBy>cheuk fai chan</cp:lastModifiedBy>
  <dcterms:created xsi:type="dcterms:W3CDTF">2015-06-05T18:17:20Z</dcterms:created>
  <dcterms:modified xsi:type="dcterms:W3CDTF">2022-04-21T20:54:29Z</dcterms:modified>
</cp:coreProperties>
</file>