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e\AppData\Local\Temp\MobaXterm7.1\RemoteFiles\31\em24@aces.ece.rice.edu\"/>
    </mc:Choice>
  </mc:AlternateContent>
  <bookViews>
    <workbookView xWindow="0" yWindow="0" windowWidth="16380" windowHeight="8190" tabRatio="658" activeTab="4"/>
  </bookViews>
  <sheets>
    <sheet name="sum" sheetId="1" r:id="rId1"/>
    <sheet name="hamming" sheetId="2" r:id="rId2"/>
    <sheet name="matrixmult_32bit" sheetId="3" r:id="rId3"/>
    <sheet name="compare" sheetId="4" r:id="rId4"/>
    <sheet name="mult" sheetId="5" r:id="rId5"/>
    <sheet name="matrixmult_8bit" sheetId="6" r:id="rId6"/>
  </sheets>
  <calcPr calcId="152511" iterateDelta="1E-4"/>
</workbook>
</file>

<file path=xl/calcChain.xml><?xml version="1.0" encoding="utf-8"?>
<calcChain xmlns="http://schemas.openxmlformats.org/spreadsheetml/2006/main">
  <c r="G26" i="6" l="1"/>
  <c r="D26" i="6"/>
  <c r="I21" i="6"/>
  <c r="H21" i="6"/>
  <c r="G21" i="6"/>
  <c r="F21" i="6"/>
  <c r="E21" i="6"/>
  <c r="D21" i="6"/>
  <c r="C21" i="6"/>
  <c r="B21" i="6"/>
  <c r="I20" i="6"/>
  <c r="I26" i="6" s="1"/>
  <c r="H20" i="6"/>
  <c r="H26" i="6" s="1"/>
  <c r="G20" i="6"/>
  <c r="G23" i="6" s="1"/>
  <c r="F20" i="6"/>
  <c r="E20" i="6"/>
  <c r="E26" i="6" s="1"/>
  <c r="D20" i="6"/>
  <c r="D23" i="6" s="1"/>
  <c r="C20" i="6"/>
  <c r="C26" i="6" s="1"/>
  <c r="C27" i="6" s="1"/>
  <c r="B20" i="6"/>
  <c r="B26" i="6" s="1"/>
  <c r="B27" i="6" s="1"/>
  <c r="J26" i="5"/>
  <c r="AC23" i="5"/>
  <c r="Y21" i="5"/>
  <c r="X21" i="5"/>
  <c r="X26" i="5" s="1"/>
  <c r="X32" i="5" s="1"/>
  <c r="W21" i="5"/>
  <c r="V21" i="5"/>
  <c r="V26" i="5" s="1"/>
  <c r="U21" i="5"/>
  <c r="T21" i="5"/>
  <c r="S21" i="5"/>
  <c r="R21" i="5"/>
  <c r="Q21" i="5"/>
  <c r="P21" i="5"/>
  <c r="O21" i="5"/>
  <c r="N21" i="5"/>
  <c r="M21" i="5"/>
  <c r="L21" i="5"/>
  <c r="K21" i="5"/>
  <c r="K26" i="5" s="1"/>
  <c r="J21" i="5"/>
  <c r="I21" i="5"/>
  <c r="H21" i="5"/>
  <c r="H26" i="5" s="1"/>
  <c r="G21" i="5"/>
  <c r="F21" i="5"/>
  <c r="F26" i="5" s="1"/>
  <c r="E21" i="5"/>
  <c r="D21" i="5"/>
  <c r="C21" i="5"/>
  <c r="B21" i="5"/>
  <c r="AC20" i="5"/>
  <c r="AC26" i="5" s="1"/>
  <c r="AB20" i="5"/>
  <c r="AA20" i="5"/>
  <c r="Y20" i="5"/>
  <c r="X20" i="5"/>
  <c r="W20" i="5"/>
  <c r="W23" i="5" s="1"/>
  <c r="V20" i="5"/>
  <c r="U20" i="5"/>
  <c r="T20" i="5"/>
  <c r="T23" i="5" s="1"/>
  <c r="S20" i="5"/>
  <c r="S23" i="5" s="1"/>
  <c r="R20" i="5"/>
  <c r="Q20" i="5"/>
  <c r="Q23" i="5" s="1"/>
  <c r="P20" i="5"/>
  <c r="P23" i="5" s="1"/>
  <c r="O20" i="5"/>
  <c r="N20" i="5"/>
  <c r="M20" i="5"/>
  <c r="M26" i="5" s="1"/>
  <c r="L20" i="5"/>
  <c r="K20" i="5"/>
  <c r="J20" i="5"/>
  <c r="J23" i="5" s="1"/>
  <c r="I20" i="5"/>
  <c r="I23" i="5" s="1"/>
  <c r="H20" i="5"/>
  <c r="G20" i="5"/>
  <c r="G23" i="5" s="1"/>
  <c r="F20" i="5"/>
  <c r="E20" i="5"/>
  <c r="D20" i="5"/>
  <c r="D26" i="5" s="1"/>
  <c r="C20" i="5"/>
  <c r="B20" i="5"/>
  <c r="P26" i="4"/>
  <c r="O26" i="4"/>
  <c r="L26" i="4"/>
  <c r="K26" i="4"/>
  <c r="H26" i="4"/>
  <c r="G26" i="4"/>
  <c r="D26" i="4"/>
  <c r="O23" i="4"/>
  <c r="L23" i="4"/>
  <c r="J23" i="4"/>
  <c r="G23" i="4"/>
  <c r="F23" i="4"/>
  <c r="D23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P20" i="4"/>
  <c r="P23" i="4" s="1"/>
  <c r="O20" i="4"/>
  <c r="N20" i="4"/>
  <c r="M20" i="4"/>
  <c r="M23" i="4" s="1"/>
  <c r="L20" i="4"/>
  <c r="K20" i="4"/>
  <c r="K23" i="4" s="1"/>
  <c r="J20" i="4"/>
  <c r="J26" i="4" s="1"/>
  <c r="I20" i="4"/>
  <c r="H20" i="4"/>
  <c r="H23" i="4" s="1"/>
  <c r="G20" i="4"/>
  <c r="F20" i="4"/>
  <c r="F26" i="4" s="1"/>
  <c r="E20" i="4"/>
  <c r="D20" i="4"/>
  <c r="C20" i="4"/>
  <c r="B20" i="4"/>
  <c r="P3" i="4"/>
  <c r="N3" i="4"/>
  <c r="O3" i="4" s="1"/>
  <c r="P31" i="3"/>
  <c r="Q26" i="3"/>
  <c r="L26" i="3"/>
  <c r="V23" i="3"/>
  <c r="M23" i="3"/>
  <c r="H23" i="3"/>
  <c r="Q21" i="3"/>
  <c r="P21" i="3"/>
  <c r="P23" i="3" s="1"/>
  <c r="O21" i="3"/>
  <c r="N21" i="3"/>
  <c r="N23" i="3" s="1"/>
  <c r="M21" i="3"/>
  <c r="M26" i="3" s="1"/>
  <c r="L21" i="3"/>
  <c r="K21" i="3"/>
  <c r="J21" i="3"/>
  <c r="I21" i="3"/>
  <c r="H21" i="3"/>
  <c r="G21" i="3"/>
  <c r="F21" i="3"/>
  <c r="F23" i="3" s="1"/>
  <c r="E21" i="3"/>
  <c r="D21" i="3"/>
  <c r="C21" i="3"/>
  <c r="B21" i="3"/>
  <c r="V20" i="3"/>
  <c r="V26" i="3" s="1"/>
  <c r="U20" i="3"/>
  <c r="T20" i="3"/>
  <c r="T23" i="3" s="1"/>
  <c r="S20" i="3"/>
  <c r="Q20" i="3"/>
  <c r="Q23" i="3" s="1"/>
  <c r="P20" i="3"/>
  <c r="O20" i="3"/>
  <c r="O26" i="3" s="1"/>
  <c r="N20" i="3"/>
  <c r="M20" i="3"/>
  <c r="L20" i="3"/>
  <c r="L23" i="3" s="1"/>
  <c r="K20" i="3"/>
  <c r="K23" i="3" s="1"/>
  <c r="J20" i="3"/>
  <c r="I20" i="3"/>
  <c r="H20" i="3"/>
  <c r="G20" i="3"/>
  <c r="G26" i="3" s="1"/>
  <c r="F20" i="3"/>
  <c r="E20" i="3"/>
  <c r="D20" i="3"/>
  <c r="D23" i="3" s="1"/>
  <c r="C20" i="3"/>
  <c r="C23" i="3" s="1"/>
  <c r="B20" i="3"/>
  <c r="Q3" i="3"/>
  <c r="P3" i="3"/>
  <c r="M3" i="3"/>
  <c r="Z32" i="2"/>
  <c r="Z31" i="2"/>
  <c r="M31" i="2"/>
  <c r="AF26" i="2"/>
  <c r="AE26" i="2"/>
  <c r="J32" i="2" s="1"/>
  <c r="AB26" i="2"/>
  <c r="T26" i="2"/>
  <c r="S26" i="2"/>
  <c r="R26" i="2"/>
  <c r="AB27" i="2" s="1"/>
  <c r="O26" i="2"/>
  <c r="G26" i="2"/>
  <c r="D26" i="2"/>
  <c r="D32" i="2" s="1"/>
  <c r="B26" i="2"/>
  <c r="R24" i="2"/>
  <c r="G24" i="2"/>
  <c r="B24" i="2"/>
  <c r="AF23" i="2"/>
  <c r="AB23" i="2"/>
  <c r="X23" i="2"/>
  <c r="W23" i="2"/>
  <c r="W24" i="2" s="1"/>
  <c r="U23" i="2"/>
  <c r="U31" i="2" s="1"/>
  <c r="T23" i="2"/>
  <c r="O23" i="2"/>
  <c r="M23" i="2"/>
  <c r="L23" i="2"/>
  <c r="H23" i="2"/>
  <c r="G23" i="2"/>
  <c r="AB21" i="2"/>
  <c r="AA21" i="2"/>
  <c r="Z21" i="2"/>
  <c r="Z26" i="2" s="1"/>
  <c r="Y21" i="2"/>
  <c r="X21" i="2"/>
  <c r="W21" i="2"/>
  <c r="W26" i="2" s="1"/>
  <c r="V21" i="2"/>
  <c r="U21" i="2"/>
  <c r="T21" i="2"/>
  <c r="S21" i="2"/>
  <c r="S23" i="2" s="1"/>
  <c r="R21" i="2"/>
  <c r="Q21" i="2"/>
  <c r="P21" i="2"/>
  <c r="O21" i="2"/>
  <c r="N21" i="2"/>
  <c r="M21" i="2"/>
  <c r="L21" i="2"/>
  <c r="K21" i="2"/>
  <c r="J21" i="2"/>
  <c r="J26" i="2" s="1"/>
  <c r="I21" i="2"/>
  <c r="H21" i="2"/>
  <c r="G21" i="2"/>
  <c r="F21" i="2"/>
  <c r="E21" i="2"/>
  <c r="D21" i="2"/>
  <c r="C21" i="2"/>
  <c r="B21" i="2"/>
  <c r="AF20" i="2"/>
  <c r="AE20" i="2"/>
  <c r="AE23" i="2" s="1"/>
  <c r="AD20" i="2"/>
  <c r="AD26" i="2" s="1"/>
  <c r="AB20" i="2"/>
  <c r="AA20" i="2"/>
  <c r="Z20" i="2"/>
  <c r="Z23" i="2" s="1"/>
  <c r="Y20" i="2"/>
  <c r="X20" i="2"/>
  <c r="W20" i="2"/>
  <c r="V20" i="2"/>
  <c r="U20" i="2"/>
  <c r="U26" i="2" s="1"/>
  <c r="T20" i="2"/>
  <c r="S20" i="2"/>
  <c r="R20" i="2"/>
  <c r="R23" i="2" s="1"/>
  <c r="Q20" i="2"/>
  <c r="P20" i="2"/>
  <c r="O20" i="2"/>
  <c r="N20" i="2"/>
  <c r="N23" i="2" s="1"/>
  <c r="M20" i="2"/>
  <c r="M26" i="2" s="1"/>
  <c r="L20" i="2"/>
  <c r="L26" i="2" s="1"/>
  <c r="L32" i="2" s="1"/>
  <c r="K20" i="2"/>
  <c r="J20" i="2"/>
  <c r="J23" i="2" s="1"/>
  <c r="I20" i="2"/>
  <c r="H20" i="2"/>
  <c r="G20" i="2"/>
  <c r="F20" i="2"/>
  <c r="F23" i="2" s="1"/>
  <c r="E20" i="2"/>
  <c r="E26" i="2" s="1"/>
  <c r="E32" i="2" s="1"/>
  <c r="D20" i="2"/>
  <c r="D23" i="2" s="1"/>
  <c r="C20" i="2"/>
  <c r="B20" i="2"/>
  <c r="B23" i="2" s="1"/>
  <c r="D32" i="1"/>
  <c r="V31" i="1"/>
  <c r="F31" i="1"/>
  <c r="Y27" i="1"/>
  <c r="X27" i="1"/>
  <c r="AF26" i="1"/>
  <c r="Y26" i="1"/>
  <c r="Y32" i="1" s="1"/>
  <c r="X26" i="1"/>
  <c r="X32" i="1" s="1"/>
  <c r="W26" i="1"/>
  <c r="O26" i="1"/>
  <c r="I26" i="1"/>
  <c r="I32" i="1" s="1"/>
  <c r="D26" i="1"/>
  <c r="AG23" i="1"/>
  <c r="AF23" i="1"/>
  <c r="AE23" i="1"/>
  <c r="AC23" i="1"/>
  <c r="AB23" i="1"/>
  <c r="Y23" i="1"/>
  <c r="X23" i="1"/>
  <c r="V23" i="1"/>
  <c r="X24" i="1" s="1"/>
  <c r="U23" i="1"/>
  <c r="O23" i="1"/>
  <c r="N23" i="1"/>
  <c r="N31" i="1" s="1"/>
  <c r="I23" i="1"/>
  <c r="F23" i="1"/>
  <c r="E23" i="1"/>
  <c r="D23" i="1"/>
  <c r="AC21" i="1"/>
  <c r="AB21" i="1"/>
  <c r="AB26" i="1" s="1"/>
  <c r="AA21" i="1"/>
  <c r="Z21" i="1"/>
  <c r="Y21" i="1"/>
  <c r="X21" i="1"/>
  <c r="W21" i="1"/>
  <c r="V21" i="1"/>
  <c r="U21" i="1"/>
  <c r="T21" i="1"/>
  <c r="T23" i="1" s="1"/>
  <c r="S21" i="1"/>
  <c r="R21" i="1"/>
  <c r="Q21" i="1"/>
  <c r="P21" i="1"/>
  <c r="P26" i="1" s="1"/>
  <c r="O21" i="1"/>
  <c r="N21" i="1"/>
  <c r="M21" i="1"/>
  <c r="M23" i="1" s="1"/>
  <c r="L21" i="1"/>
  <c r="L23" i="1" s="1"/>
  <c r="K21" i="1"/>
  <c r="J21" i="1"/>
  <c r="I21" i="1"/>
  <c r="H21" i="1"/>
  <c r="H23" i="1" s="1"/>
  <c r="G21" i="1"/>
  <c r="F21" i="1"/>
  <c r="E21" i="1"/>
  <c r="D21" i="1"/>
  <c r="C21" i="1"/>
  <c r="C26" i="1" s="1"/>
  <c r="B21" i="1"/>
  <c r="AG20" i="1"/>
  <c r="AG26" i="1" s="1"/>
  <c r="AF20" i="1"/>
  <c r="AE20" i="1"/>
  <c r="AE26" i="1" s="1"/>
  <c r="AC20" i="1"/>
  <c r="AB20" i="1"/>
  <c r="AA20" i="1"/>
  <c r="AA26" i="1" s="1"/>
  <c r="Z20" i="1"/>
  <c r="Y20" i="1"/>
  <c r="X20" i="1"/>
  <c r="W20" i="1"/>
  <c r="W23" i="1" s="1"/>
  <c r="V20" i="1"/>
  <c r="V26" i="1" s="1"/>
  <c r="U20" i="1"/>
  <c r="T20" i="1"/>
  <c r="S20" i="1"/>
  <c r="R20" i="1"/>
  <c r="Q20" i="1"/>
  <c r="Q26" i="1" s="1"/>
  <c r="P20" i="1"/>
  <c r="O20" i="1"/>
  <c r="N20" i="1"/>
  <c r="N26" i="1" s="1"/>
  <c r="M20" i="1"/>
  <c r="L20" i="1"/>
  <c r="K20" i="1"/>
  <c r="K26" i="1" s="1"/>
  <c r="J20" i="1"/>
  <c r="I20" i="1"/>
  <c r="H20" i="1"/>
  <c r="G20" i="1"/>
  <c r="G26" i="1" s="1"/>
  <c r="F20" i="1"/>
  <c r="F26" i="1" s="1"/>
  <c r="E20" i="1"/>
  <c r="D20" i="1"/>
  <c r="C20" i="1"/>
  <c r="B20" i="1"/>
  <c r="Y31" i="5" l="1"/>
  <c r="Y23" i="5"/>
  <c r="X23" i="5"/>
  <c r="X31" i="5" s="1"/>
  <c r="W26" i="5"/>
  <c r="W32" i="5" s="1"/>
  <c r="U26" i="5"/>
  <c r="T26" i="5"/>
  <c r="T32" i="5" s="1"/>
  <c r="W31" i="5"/>
  <c r="V32" i="5"/>
  <c r="T31" i="5"/>
  <c r="U32" i="5"/>
  <c r="S31" i="5"/>
  <c r="S32" i="5"/>
  <c r="Q31" i="5"/>
  <c r="Q32" i="5"/>
  <c r="O26" i="5"/>
  <c r="L26" i="5"/>
  <c r="L23" i="5"/>
  <c r="K23" i="5"/>
  <c r="H23" i="5"/>
  <c r="G26" i="5"/>
  <c r="E26" i="5"/>
  <c r="D23" i="5"/>
  <c r="D31" i="5" s="1"/>
  <c r="C32" i="1"/>
  <c r="O24" i="3"/>
  <c r="N24" i="3"/>
  <c r="Q24" i="3"/>
  <c r="P24" i="3"/>
  <c r="L32" i="3"/>
  <c r="R24" i="1"/>
  <c r="U24" i="1"/>
  <c r="N24" i="1"/>
  <c r="M24" i="1"/>
  <c r="T24" i="1"/>
  <c r="W27" i="2"/>
  <c r="W32" i="2"/>
  <c r="B23" i="3"/>
  <c r="B26" i="3"/>
  <c r="S23" i="3"/>
  <c r="S26" i="3"/>
  <c r="J27" i="5"/>
  <c r="P32" i="1"/>
  <c r="O24" i="1"/>
  <c r="B26" i="5"/>
  <c r="M27" i="5" s="1"/>
  <c r="B23" i="5"/>
  <c r="K24" i="5"/>
  <c r="R23" i="5"/>
  <c r="R31" i="5" s="1"/>
  <c r="R26" i="5"/>
  <c r="R32" i="5" s="1"/>
  <c r="AA26" i="5"/>
  <c r="F32" i="5" s="1"/>
  <c r="AA23" i="5"/>
  <c r="G31" i="5" s="1"/>
  <c r="V23" i="5"/>
  <c r="V31" i="5" s="1"/>
  <c r="P24" i="1"/>
  <c r="I26" i="2"/>
  <c r="I23" i="2"/>
  <c r="Q26" i="2"/>
  <c r="Q23" i="2"/>
  <c r="Y26" i="2"/>
  <c r="Y23" i="2"/>
  <c r="Y31" i="2" s="1"/>
  <c r="C23" i="2"/>
  <c r="C26" i="2"/>
  <c r="K26" i="2"/>
  <c r="K23" i="2"/>
  <c r="K31" i="2" s="1"/>
  <c r="AA23" i="2"/>
  <c r="AA31" i="2" s="1"/>
  <c r="AA26" i="2"/>
  <c r="Q32" i="3"/>
  <c r="Q27" i="3"/>
  <c r="G27" i="5"/>
  <c r="W27" i="5"/>
  <c r="G27" i="2"/>
  <c r="G32" i="2"/>
  <c r="F23" i="6"/>
  <c r="F26" i="6"/>
  <c r="F27" i="6" s="1"/>
  <c r="O32" i="1"/>
  <c r="K32" i="4"/>
  <c r="K27" i="4"/>
  <c r="L32" i="4"/>
  <c r="L27" i="3"/>
  <c r="F27" i="5"/>
  <c r="Q32" i="1"/>
  <c r="B26" i="1"/>
  <c r="K27" i="1" s="1"/>
  <c r="B23" i="1"/>
  <c r="J26" i="1"/>
  <c r="J23" i="1"/>
  <c r="R26" i="1"/>
  <c r="R23" i="1"/>
  <c r="Z26" i="1"/>
  <c r="Z23" i="1"/>
  <c r="Z31" i="1" s="1"/>
  <c r="R31" i="1"/>
  <c r="O31" i="1"/>
  <c r="M31" i="1"/>
  <c r="U31" i="1"/>
  <c r="T31" i="1"/>
  <c r="B27" i="2"/>
  <c r="B32" i="2"/>
  <c r="E27" i="2"/>
  <c r="D32" i="4"/>
  <c r="E27" i="5"/>
  <c r="U27" i="5"/>
  <c r="J24" i="5"/>
  <c r="J23" i="3"/>
  <c r="J26" i="3"/>
  <c r="H27" i="5"/>
  <c r="W32" i="1"/>
  <c r="W27" i="1"/>
  <c r="R27" i="2"/>
  <c r="R32" i="2"/>
  <c r="S27" i="2"/>
  <c r="S32" i="2"/>
  <c r="K32" i="1"/>
  <c r="AA32" i="1"/>
  <c r="AA27" i="1"/>
  <c r="AB27" i="1"/>
  <c r="AB32" i="1"/>
  <c r="E31" i="1"/>
  <c r="I26" i="3"/>
  <c r="I23" i="3"/>
  <c r="I31" i="3" s="1"/>
  <c r="M27" i="3"/>
  <c r="M32" i="3"/>
  <c r="C23" i="4"/>
  <c r="C26" i="4"/>
  <c r="N26" i="5"/>
  <c r="N32" i="5" s="1"/>
  <c r="F23" i="5"/>
  <c r="F31" i="5" s="1"/>
  <c r="V27" i="5"/>
  <c r="O31" i="2"/>
  <c r="L31" i="2"/>
  <c r="Q31" i="2"/>
  <c r="H31" i="3"/>
  <c r="F31" i="3"/>
  <c r="E23" i="4"/>
  <c r="E26" i="4"/>
  <c r="M26" i="4"/>
  <c r="K27" i="5"/>
  <c r="H26" i="1"/>
  <c r="G23" i="1"/>
  <c r="Q23" i="1"/>
  <c r="Q24" i="1" s="1"/>
  <c r="D31" i="1"/>
  <c r="J31" i="2"/>
  <c r="U23" i="3"/>
  <c r="U26" i="3"/>
  <c r="D26" i="3"/>
  <c r="F27" i="4"/>
  <c r="N26" i="4"/>
  <c r="N23" i="4"/>
  <c r="O27" i="4"/>
  <c r="H27" i="6"/>
  <c r="D27" i="6"/>
  <c r="G32" i="1"/>
  <c r="P23" i="1"/>
  <c r="P31" i="1" s="1"/>
  <c r="V23" i="2"/>
  <c r="V31" i="2" s="1"/>
  <c r="V26" i="2"/>
  <c r="T32" i="2"/>
  <c r="T27" i="2"/>
  <c r="O31" i="3"/>
  <c r="L26" i="1"/>
  <c r="H26" i="2"/>
  <c r="P26" i="2"/>
  <c r="P23" i="2"/>
  <c r="P31" i="2" s="1"/>
  <c r="X26" i="2"/>
  <c r="J27" i="2"/>
  <c r="Z27" i="2"/>
  <c r="R31" i="2"/>
  <c r="F26" i="2"/>
  <c r="AB32" i="2"/>
  <c r="E23" i="3"/>
  <c r="E26" i="3"/>
  <c r="N31" i="3"/>
  <c r="P32" i="4"/>
  <c r="S26" i="5"/>
  <c r="I27" i="6"/>
  <c r="B23" i="6"/>
  <c r="G27" i="6"/>
  <c r="C23" i="1"/>
  <c r="C31" i="1" s="1"/>
  <c r="K23" i="1"/>
  <c r="S23" i="1"/>
  <c r="S24" i="1" s="1"/>
  <c r="S26" i="1"/>
  <c r="AA23" i="1"/>
  <c r="AA24" i="1" s="1"/>
  <c r="Y24" i="1"/>
  <c r="V24" i="1"/>
  <c r="W24" i="1"/>
  <c r="AA31" i="1"/>
  <c r="K31" i="1"/>
  <c r="J31" i="1"/>
  <c r="W31" i="1"/>
  <c r="G31" i="1"/>
  <c r="Y31" i="1"/>
  <c r="X31" i="1"/>
  <c r="L31" i="1"/>
  <c r="AB24" i="1"/>
  <c r="H31" i="1"/>
  <c r="AB31" i="1"/>
  <c r="D24" i="2"/>
  <c r="C24" i="2"/>
  <c r="H24" i="2"/>
  <c r="AB24" i="2"/>
  <c r="T24" i="2"/>
  <c r="S24" i="2"/>
  <c r="X24" i="2"/>
  <c r="Z24" i="2"/>
  <c r="Y24" i="2"/>
  <c r="E24" i="2"/>
  <c r="U24" i="2"/>
  <c r="N26" i="2"/>
  <c r="N31" i="2"/>
  <c r="Q31" i="3"/>
  <c r="C26" i="5"/>
  <c r="C23" i="5"/>
  <c r="C31" i="5" s="1"/>
  <c r="AB23" i="5"/>
  <c r="P31" i="5" s="1"/>
  <c r="AB26" i="5"/>
  <c r="K32" i="5" s="1"/>
  <c r="T26" i="1"/>
  <c r="AC24" i="1"/>
  <c r="I31" i="1"/>
  <c r="AC31" i="1"/>
  <c r="F24" i="2"/>
  <c r="V24" i="2"/>
  <c r="O32" i="2"/>
  <c r="D27" i="2"/>
  <c r="H26" i="3"/>
  <c r="P26" i="3"/>
  <c r="B26" i="4"/>
  <c r="L27" i="4" s="1"/>
  <c r="B23" i="4"/>
  <c r="J27" i="4"/>
  <c r="J32" i="4"/>
  <c r="L27" i="5"/>
  <c r="X27" i="5"/>
  <c r="F26" i="3"/>
  <c r="N23" i="5"/>
  <c r="C23" i="6"/>
  <c r="E26" i="1"/>
  <c r="M26" i="1"/>
  <c r="U26" i="1"/>
  <c r="AC26" i="1"/>
  <c r="AD23" i="2"/>
  <c r="G32" i="3"/>
  <c r="G27" i="3"/>
  <c r="O32" i="3"/>
  <c r="O27" i="3"/>
  <c r="O23" i="5"/>
  <c r="N26" i="3"/>
  <c r="F32" i="1"/>
  <c r="N32" i="1"/>
  <c r="V32" i="1"/>
  <c r="V27" i="1"/>
  <c r="M32" i="2"/>
  <c r="U32" i="2"/>
  <c r="E23" i="2"/>
  <c r="X31" i="2"/>
  <c r="W31" i="2"/>
  <c r="AB31" i="2"/>
  <c r="T31" i="2"/>
  <c r="U27" i="2"/>
  <c r="S31" i="2"/>
  <c r="I23" i="4"/>
  <c r="I26" i="4"/>
  <c r="R23" i="4"/>
  <c r="R26" i="4"/>
  <c r="H32" i="4"/>
  <c r="P26" i="5"/>
  <c r="P32" i="5" s="1"/>
  <c r="E27" i="6"/>
  <c r="G23" i="3"/>
  <c r="G31" i="3" s="1"/>
  <c r="O23" i="3"/>
  <c r="C26" i="3"/>
  <c r="K26" i="3"/>
  <c r="T26" i="3"/>
  <c r="E23" i="5"/>
  <c r="E31" i="5" s="1"/>
  <c r="M23" i="5"/>
  <c r="U23" i="5"/>
  <c r="U31" i="5" s="1"/>
  <c r="I26" i="5"/>
  <c r="Q26" i="5"/>
  <c r="Y26" i="5"/>
  <c r="Y32" i="5" s="1"/>
  <c r="E23" i="6"/>
  <c r="H23" i="6"/>
  <c r="I23" i="6"/>
  <c r="J31" i="5" l="1"/>
  <c r="O31" i="5"/>
  <c r="I31" i="5"/>
  <c r="O32" i="5"/>
  <c r="M32" i="5"/>
  <c r="H31" i="5"/>
  <c r="K31" i="5"/>
  <c r="L32" i="5"/>
  <c r="J32" i="5"/>
  <c r="I32" i="5"/>
  <c r="N31" i="5"/>
  <c r="L31" i="5"/>
  <c r="D32" i="5"/>
  <c r="E32" i="5"/>
  <c r="H32" i="5"/>
  <c r="C32" i="5"/>
  <c r="B31" i="5"/>
  <c r="G32" i="5"/>
  <c r="M24" i="5"/>
  <c r="M31" i="5"/>
  <c r="L24" i="5"/>
  <c r="H32" i="3"/>
  <c r="H27" i="3"/>
  <c r="M32" i="4"/>
  <c r="M27" i="4"/>
  <c r="Q32" i="2"/>
  <c r="Q27" i="2"/>
  <c r="M27" i="1"/>
  <c r="M32" i="1"/>
  <c r="L24" i="2"/>
  <c r="K24" i="2"/>
  <c r="P24" i="2"/>
  <c r="N24" i="2"/>
  <c r="M24" i="2"/>
  <c r="Q24" i="2"/>
  <c r="O24" i="2"/>
  <c r="J24" i="2"/>
  <c r="I24" i="2"/>
  <c r="P27" i="5"/>
  <c r="E32" i="3"/>
  <c r="E27" i="3"/>
  <c r="K27" i="2"/>
  <c r="K32" i="2"/>
  <c r="V32" i="2"/>
  <c r="V27" i="2"/>
  <c r="O27" i="1"/>
  <c r="C27" i="2"/>
  <c r="C32" i="2"/>
  <c r="O32" i="4"/>
  <c r="G32" i="4"/>
  <c r="F32" i="4"/>
  <c r="U24" i="5"/>
  <c r="T24" i="5"/>
  <c r="Y24" i="5"/>
  <c r="Q24" i="5"/>
  <c r="O24" i="5"/>
  <c r="X24" i="5"/>
  <c r="N24" i="5"/>
  <c r="W24" i="5"/>
  <c r="V24" i="5"/>
  <c r="S24" i="5"/>
  <c r="R24" i="5"/>
  <c r="P24" i="5"/>
  <c r="E24" i="6"/>
  <c r="B24" i="6"/>
  <c r="D24" i="6"/>
  <c r="C24" i="6"/>
  <c r="P32" i="2"/>
  <c r="P27" i="2"/>
  <c r="N27" i="4"/>
  <c r="N32" i="4"/>
  <c r="I32" i="3"/>
  <c r="I27" i="3"/>
  <c r="Q31" i="1"/>
  <c r="Z27" i="1"/>
  <c r="Z32" i="1"/>
  <c r="U32" i="1"/>
  <c r="U27" i="1"/>
  <c r="J32" i="1"/>
  <c r="J27" i="1"/>
  <c r="T27" i="1"/>
  <c r="T32" i="1"/>
  <c r="P27" i="1"/>
  <c r="E27" i="1"/>
  <c r="E32" i="1"/>
  <c r="B27" i="1"/>
  <c r="B32" i="1"/>
  <c r="I27" i="1"/>
  <c r="I32" i="2"/>
  <c r="M27" i="2"/>
  <c r="L27" i="2"/>
  <c r="I27" i="2"/>
  <c r="N27" i="1"/>
  <c r="Q27" i="1"/>
  <c r="K32" i="3"/>
  <c r="K27" i="3"/>
  <c r="I24" i="4"/>
  <c r="P24" i="4"/>
  <c r="H24" i="4"/>
  <c r="M24" i="4"/>
  <c r="E24" i="4"/>
  <c r="K24" i="4"/>
  <c r="J24" i="4"/>
  <c r="G24" i="4"/>
  <c r="D24" i="4"/>
  <c r="C24" i="4"/>
  <c r="O24" i="4"/>
  <c r="N24" i="4"/>
  <c r="L24" i="4"/>
  <c r="F24" i="4"/>
  <c r="B24" i="4"/>
  <c r="C27" i="5"/>
  <c r="Z24" i="1"/>
  <c r="H32" i="1"/>
  <c r="H27" i="1"/>
  <c r="D27" i="1"/>
  <c r="E24" i="5"/>
  <c r="D24" i="5"/>
  <c r="I24" i="5"/>
  <c r="B24" i="5"/>
  <c r="H24" i="5"/>
  <c r="G24" i="5"/>
  <c r="F24" i="5"/>
  <c r="C24" i="5"/>
  <c r="C32" i="3"/>
  <c r="C27" i="3"/>
  <c r="S27" i="5"/>
  <c r="F32" i="2"/>
  <c r="F27" i="2"/>
  <c r="L32" i="1"/>
  <c r="L27" i="1"/>
  <c r="G27" i="1"/>
  <c r="D32" i="3"/>
  <c r="D27" i="3"/>
  <c r="N27" i="5"/>
  <c r="K24" i="3"/>
  <c r="L24" i="3"/>
  <c r="J24" i="3"/>
  <c r="M24" i="3"/>
  <c r="R27" i="1"/>
  <c r="R32" i="1"/>
  <c r="I24" i="6"/>
  <c r="H24" i="6"/>
  <c r="G24" i="6"/>
  <c r="F24" i="6"/>
  <c r="Y32" i="2"/>
  <c r="Y27" i="2"/>
  <c r="B27" i="5"/>
  <c r="B32" i="5"/>
  <c r="O27" i="5"/>
  <c r="D27" i="5"/>
  <c r="T27" i="5"/>
  <c r="B32" i="3"/>
  <c r="B27" i="3"/>
  <c r="C27" i="1"/>
  <c r="N27" i="2"/>
  <c r="N32" i="2"/>
  <c r="K31" i="3"/>
  <c r="J31" i="3"/>
  <c r="L31" i="3"/>
  <c r="M31" i="3"/>
  <c r="E27" i="4"/>
  <c r="E32" i="4"/>
  <c r="L24" i="1"/>
  <c r="D24" i="1"/>
  <c r="K24" i="1"/>
  <c r="C24" i="1"/>
  <c r="B24" i="1"/>
  <c r="I24" i="1"/>
  <c r="H24" i="1"/>
  <c r="G24" i="1"/>
  <c r="E24" i="1"/>
  <c r="J24" i="1"/>
  <c r="F24" i="1"/>
  <c r="X27" i="2"/>
  <c r="X32" i="2"/>
  <c r="S31" i="1"/>
  <c r="O27" i="2"/>
  <c r="Y27" i="5"/>
  <c r="K31" i="4"/>
  <c r="C31" i="4"/>
  <c r="J31" i="4"/>
  <c r="B31" i="4"/>
  <c r="O31" i="4"/>
  <c r="G31" i="4"/>
  <c r="P31" i="4"/>
  <c r="D31" i="4"/>
  <c r="N31" i="4"/>
  <c r="M31" i="4"/>
  <c r="L31" i="4"/>
  <c r="H31" i="4"/>
  <c r="F31" i="4"/>
  <c r="E31" i="4"/>
  <c r="I31" i="4"/>
  <c r="F27" i="1"/>
  <c r="F32" i="3"/>
  <c r="F27" i="3"/>
  <c r="H27" i="2"/>
  <c r="H32" i="2"/>
  <c r="J32" i="3"/>
  <c r="J27" i="3"/>
  <c r="C31" i="3"/>
  <c r="B31" i="3"/>
  <c r="D31" i="3"/>
  <c r="E31" i="3"/>
  <c r="Q27" i="5"/>
  <c r="I27" i="4"/>
  <c r="I32" i="4"/>
  <c r="H31" i="2"/>
  <c r="G31" i="2"/>
  <c r="D31" i="2"/>
  <c r="F31" i="2"/>
  <c r="C31" i="2"/>
  <c r="E31" i="2"/>
  <c r="B31" i="2"/>
  <c r="B27" i="4"/>
  <c r="B32" i="4"/>
  <c r="H27" i="4"/>
  <c r="G27" i="4"/>
  <c r="I27" i="5"/>
  <c r="N27" i="3"/>
  <c r="N32" i="3"/>
  <c r="AC27" i="1"/>
  <c r="AC32" i="1"/>
  <c r="P27" i="3"/>
  <c r="P32" i="3"/>
  <c r="AA24" i="2"/>
  <c r="S32" i="1"/>
  <c r="S27" i="1"/>
  <c r="P27" i="4"/>
  <c r="B31" i="1"/>
  <c r="I31" i="2"/>
  <c r="C32" i="4"/>
  <c r="C27" i="4"/>
  <c r="D27" i="4"/>
  <c r="AA27" i="2"/>
  <c r="AA32" i="2"/>
  <c r="R27" i="5"/>
  <c r="G24" i="3"/>
  <c r="F24" i="3"/>
  <c r="C24" i="3"/>
  <c r="I24" i="3"/>
  <c r="H24" i="3"/>
  <c r="D24" i="3"/>
  <c r="B24" i="3"/>
  <c r="E24" i="3"/>
</calcChain>
</file>

<file path=xl/sharedStrings.xml><?xml version="1.0" encoding="utf-8"?>
<sst xmlns="http://schemas.openxmlformats.org/spreadsheetml/2006/main" count="195" uniqueCount="78">
  <si>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</si>
  <si>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</si>
  <si>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</si>
  <si>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</si>
  <si>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</si>
  <si>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</si>
  <si>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</si>
  <si>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</si>
  <si>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</si>
  <si>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</si>
  <si>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</si>
  <si>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</si>
  <si>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</si>
  <si>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</si>
  <si>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</si>
  <si>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</si>
  <si>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</si>
  <si>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</si>
  <si>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</si>
  <si>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</si>
  <si>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</si>
  <si>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</si>
  <si>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</si>
  <si>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</si>
  <si>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</si>
  <si>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</si>
  <si>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</si>
  <si>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</si>
  <si>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</si>
  <si>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</si>
  <si>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</si>
  <si>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</si>
  <si>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</si>
  <si>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</si>
  <si>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</si>
  <si>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</si>
  <si>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</si>
  <si>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</si>
  <si>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</si>
  <si>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</si>
  <si>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</si>
  <si>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</si>
  <si>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</si>
  <si>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</si>
  <si>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</si>
  <si>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</si>
  <si>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</si>
  <si>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</si>
  <si>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</si>
  <si>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</si>
  <si>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</si>
  <si>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</si>
  <si>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</si>
  <si>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</si>
  <si>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</si>
  <si>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</si>
  <si>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</si>
  <si>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</si>
  <si>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</si>
  <si>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</si>
  <si>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</si>
  <si>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</si>
  <si>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</si>
  <si>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</si>
  <si>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</si>
  <si>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</si>
  <si>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</si>
  <si>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</si>
  <si>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</si>
  <si>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</si>
  <si>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</si>
  <si>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</si>
  <si>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</si>
  <si>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</si>
  <si>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</si>
  <si>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matrixmult 8bit (N, N^ clcok)</t>
  </si>
  <si>
    <t>total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</si>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</sst>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G32"/>
  <sheetViews>
    <sheetView zoomScale="74" zoomScaleNormal="74" workbookViewId="0">
      <selection activeCell="D18" sqref="D18"/>
    </sheetView>
  </sheetViews>
  <sheetFormatPr defaultRowHeight="12.75" x14ac:dyDescent="0.2"/>
  <cols>
    <col min="1" max="1" width="42"/>
    <col min="2" max="1025" width="11.5703125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2" t="s">
        <v>29</v>
      </c>
      <c r="AE1" t="s">
        <v>30</v>
      </c>
      <c r="AF1" t="s">
        <v>31</v>
      </c>
      <c r="AG1" t="s">
        <v>32</v>
      </c>
    </row>
    <row r="3" spans="1:33" x14ac:dyDescent="0.2">
      <c r="A3" t="s">
        <v>33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J3">
        <v>256</v>
      </c>
      <c r="K3">
        <v>512</v>
      </c>
      <c r="L3">
        <v>1024</v>
      </c>
      <c r="M3">
        <v>1</v>
      </c>
      <c r="N3">
        <v>2</v>
      </c>
      <c r="O3">
        <v>4</v>
      </c>
      <c r="P3">
        <v>8</v>
      </c>
      <c r="Q3">
        <v>16</v>
      </c>
      <c r="R3">
        <v>32</v>
      </c>
      <c r="S3">
        <v>64</v>
      </c>
      <c r="T3">
        <v>128</v>
      </c>
      <c r="U3">
        <v>256</v>
      </c>
      <c r="V3">
        <v>1</v>
      </c>
      <c r="W3">
        <v>2</v>
      </c>
      <c r="X3">
        <v>4</v>
      </c>
      <c r="Y3">
        <v>8</v>
      </c>
      <c r="Z3">
        <v>16</v>
      </c>
      <c r="AA3">
        <v>32</v>
      </c>
      <c r="AB3">
        <v>64</v>
      </c>
      <c r="AC3">
        <v>128</v>
      </c>
      <c r="AE3">
        <v>1</v>
      </c>
      <c r="AF3">
        <v>1</v>
      </c>
      <c r="AG3">
        <v>1</v>
      </c>
    </row>
    <row r="6" spans="1:33" x14ac:dyDescent="0.2">
      <c r="A6" t="s">
        <v>34</v>
      </c>
      <c r="B6">
        <v>3</v>
      </c>
      <c r="C6">
        <v>53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253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125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</row>
    <row r="7" spans="1:33" x14ac:dyDescent="0.2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3" x14ac:dyDescent="0.2">
      <c r="A8" t="s">
        <v>36</v>
      </c>
      <c r="B8">
        <v>2043</v>
      </c>
      <c r="C8">
        <v>1453</v>
      </c>
      <c r="D8">
        <v>766</v>
      </c>
      <c r="E8">
        <v>382</v>
      </c>
      <c r="F8">
        <v>190</v>
      </c>
      <c r="G8">
        <v>94</v>
      </c>
      <c r="H8">
        <v>46</v>
      </c>
      <c r="I8">
        <v>22</v>
      </c>
      <c r="J8">
        <v>10</v>
      </c>
      <c r="K8">
        <v>4</v>
      </c>
      <c r="L8">
        <v>2</v>
      </c>
      <c r="M8">
        <v>256</v>
      </c>
      <c r="N8">
        <v>382</v>
      </c>
      <c r="O8">
        <v>190</v>
      </c>
      <c r="P8">
        <v>94</v>
      </c>
      <c r="Q8">
        <v>46</v>
      </c>
      <c r="R8">
        <v>22</v>
      </c>
      <c r="S8">
        <v>10</v>
      </c>
      <c r="T8">
        <v>4</v>
      </c>
      <c r="U8">
        <v>2</v>
      </c>
      <c r="V8">
        <v>128</v>
      </c>
      <c r="W8">
        <v>190</v>
      </c>
      <c r="X8">
        <v>94</v>
      </c>
      <c r="Y8">
        <v>46</v>
      </c>
      <c r="Z8">
        <v>22</v>
      </c>
      <c r="AA8">
        <v>10</v>
      </c>
      <c r="AB8">
        <v>4</v>
      </c>
      <c r="AC8">
        <v>2</v>
      </c>
    </row>
    <row r="9" spans="1:33" x14ac:dyDescent="0.2">
      <c r="A9" t="s">
        <v>37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254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126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33" x14ac:dyDescent="0.2">
      <c r="A10" t="s">
        <v>38</v>
      </c>
      <c r="B10">
        <v>1019</v>
      </c>
      <c r="C10">
        <v>29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33" x14ac:dyDescent="0.2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33" x14ac:dyDescent="0.2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33" x14ac:dyDescent="0.2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33" x14ac:dyDescent="0.2">
      <c r="A14" t="s">
        <v>42</v>
      </c>
      <c r="B14">
        <v>1025</v>
      </c>
      <c r="C14">
        <v>991</v>
      </c>
      <c r="D14">
        <v>511</v>
      </c>
      <c r="E14">
        <v>255</v>
      </c>
      <c r="F14">
        <v>127</v>
      </c>
      <c r="G14">
        <v>63</v>
      </c>
      <c r="H14">
        <v>31</v>
      </c>
      <c r="I14">
        <v>15</v>
      </c>
      <c r="J14">
        <v>7</v>
      </c>
      <c r="K14">
        <v>3</v>
      </c>
      <c r="L14">
        <v>0</v>
      </c>
      <c r="M14">
        <v>506</v>
      </c>
      <c r="N14">
        <v>255</v>
      </c>
      <c r="O14">
        <v>127</v>
      </c>
      <c r="P14">
        <v>63</v>
      </c>
      <c r="Q14">
        <v>31</v>
      </c>
      <c r="R14">
        <v>15</v>
      </c>
      <c r="S14">
        <v>7</v>
      </c>
      <c r="T14">
        <v>3</v>
      </c>
      <c r="U14">
        <v>0</v>
      </c>
      <c r="V14">
        <v>250</v>
      </c>
      <c r="W14">
        <v>127</v>
      </c>
      <c r="X14">
        <v>63</v>
      </c>
      <c r="Y14">
        <v>31</v>
      </c>
      <c r="Z14">
        <v>15</v>
      </c>
      <c r="AA14">
        <v>7</v>
      </c>
      <c r="AB14">
        <v>3</v>
      </c>
      <c r="AC14">
        <v>0</v>
      </c>
    </row>
    <row r="15" spans="1:33" x14ac:dyDescent="0.2">
      <c r="A15" t="s">
        <v>43</v>
      </c>
      <c r="B15">
        <v>1023</v>
      </c>
      <c r="C15">
        <v>36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258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2</v>
      </c>
      <c r="V15">
        <v>130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</row>
    <row r="16" spans="1:33" x14ac:dyDescent="0.2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33" x14ac:dyDescent="0.2">
      <c r="A17" t="s">
        <v>45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33" x14ac:dyDescent="0.2">
      <c r="AE18">
        <v>11999</v>
      </c>
      <c r="AF18">
        <v>2951</v>
      </c>
      <c r="AG18">
        <v>1443</v>
      </c>
    </row>
    <row r="20" spans="1:33" x14ac:dyDescent="0.2">
      <c r="A20" t="s">
        <v>46</v>
      </c>
      <c r="B20">
        <f t="shared" ref="B20:AC20" si="0">SUM(B6:B13)</f>
        <v>3067</v>
      </c>
      <c r="C20">
        <f t="shared" si="0"/>
        <v>1536</v>
      </c>
      <c r="D20">
        <f t="shared" si="0"/>
        <v>768</v>
      </c>
      <c r="E20">
        <f t="shared" si="0"/>
        <v>384</v>
      </c>
      <c r="F20">
        <f t="shared" si="0"/>
        <v>192</v>
      </c>
      <c r="G20">
        <f t="shared" si="0"/>
        <v>96</v>
      </c>
      <c r="H20">
        <f t="shared" si="0"/>
        <v>48</v>
      </c>
      <c r="I20">
        <f t="shared" si="0"/>
        <v>24</v>
      </c>
      <c r="J20">
        <f t="shared" si="0"/>
        <v>12</v>
      </c>
      <c r="K20">
        <f t="shared" si="0"/>
        <v>6</v>
      </c>
      <c r="L20">
        <f t="shared" si="0"/>
        <v>3</v>
      </c>
      <c r="M20">
        <f t="shared" si="0"/>
        <v>764</v>
      </c>
      <c r="N20">
        <f t="shared" si="0"/>
        <v>384</v>
      </c>
      <c r="O20">
        <f t="shared" si="0"/>
        <v>192</v>
      </c>
      <c r="P20">
        <f t="shared" si="0"/>
        <v>96</v>
      </c>
      <c r="Q20">
        <f t="shared" si="0"/>
        <v>48</v>
      </c>
      <c r="R20">
        <f t="shared" si="0"/>
        <v>24</v>
      </c>
      <c r="S20">
        <f t="shared" si="0"/>
        <v>12</v>
      </c>
      <c r="T20">
        <f t="shared" si="0"/>
        <v>6</v>
      </c>
      <c r="U20">
        <f t="shared" si="0"/>
        <v>3</v>
      </c>
      <c r="V20">
        <f t="shared" si="0"/>
        <v>380</v>
      </c>
      <c r="W20">
        <f t="shared" si="0"/>
        <v>192</v>
      </c>
      <c r="X20">
        <f t="shared" si="0"/>
        <v>96</v>
      </c>
      <c r="Y20">
        <f t="shared" si="0"/>
        <v>48</v>
      </c>
      <c r="Z20">
        <f t="shared" si="0"/>
        <v>24</v>
      </c>
      <c r="AA20">
        <f t="shared" si="0"/>
        <v>12</v>
      </c>
      <c r="AB20">
        <f t="shared" si="0"/>
        <v>6</v>
      </c>
      <c r="AC20">
        <f t="shared" si="0"/>
        <v>3</v>
      </c>
      <c r="AE20">
        <f>AE18-AE21</f>
        <v>9022</v>
      </c>
      <c r="AF20">
        <f>AF18-AF21</f>
        <v>2230</v>
      </c>
      <c r="AG20">
        <f>AG18-AG21</f>
        <v>1098</v>
      </c>
    </row>
    <row r="21" spans="1:33" x14ac:dyDescent="0.2">
      <c r="A21" t="s">
        <v>42</v>
      </c>
      <c r="B21">
        <f t="shared" ref="B21:AC21" si="1">SUM(B14:B16)</f>
        <v>2048</v>
      </c>
      <c r="C21">
        <f t="shared" si="1"/>
        <v>1027</v>
      </c>
      <c r="D21">
        <f t="shared" si="1"/>
        <v>512</v>
      </c>
      <c r="E21">
        <f t="shared" si="1"/>
        <v>256</v>
      </c>
      <c r="F21">
        <f t="shared" si="1"/>
        <v>128</v>
      </c>
      <c r="G21">
        <f t="shared" si="1"/>
        <v>64</v>
      </c>
      <c r="H21">
        <f t="shared" si="1"/>
        <v>32</v>
      </c>
      <c r="I21">
        <f t="shared" si="1"/>
        <v>16</v>
      </c>
      <c r="J21">
        <f t="shared" si="1"/>
        <v>8</v>
      </c>
      <c r="K21">
        <f t="shared" si="1"/>
        <v>4</v>
      </c>
      <c r="L21">
        <f t="shared" si="1"/>
        <v>2</v>
      </c>
      <c r="M21">
        <f t="shared" si="1"/>
        <v>765</v>
      </c>
      <c r="N21">
        <f t="shared" si="1"/>
        <v>256</v>
      </c>
      <c r="O21">
        <f t="shared" si="1"/>
        <v>128</v>
      </c>
      <c r="P21">
        <f t="shared" si="1"/>
        <v>64</v>
      </c>
      <c r="Q21">
        <f t="shared" si="1"/>
        <v>32</v>
      </c>
      <c r="R21">
        <f t="shared" si="1"/>
        <v>16</v>
      </c>
      <c r="S21">
        <f t="shared" si="1"/>
        <v>8</v>
      </c>
      <c r="T21">
        <f t="shared" si="1"/>
        <v>4</v>
      </c>
      <c r="U21">
        <f t="shared" si="1"/>
        <v>2</v>
      </c>
      <c r="V21">
        <f t="shared" si="1"/>
        <v>381</v>
      </c>
      <c r="W21">
        <f t="shared" si="1"/>
        <v>128</v>
      </c>
      <c r="X21">
        <f t="shared" si="1"/>
        <v>64</v>
      </c>
      <c r="Y21">
        <f t="shared" si="1"/>
        <v>32</v>
      </c>
      <c r="Z21">
        <f t="shared" si="1"/>
        <v>16</v>
      </c>
      <c r="AA21">
        <f t="shared" si="1"/>
        <v>8</v>
      </c>
      <c r="AB21">
        <f t="shared" si="1"/>
        <v>4</v>
      </c>
      <c r="AC21">
        <f t="shared" si="1"/>
        <v>2</v>
      </c>
      <c r="AE21">
        <v>2977</v>
      </c>
      <c r="AF21">
        <v>721</v>
      </c>
      <c r="AG21">
        <v>345</v>
      </c>
    </row>
    <row r="23" spans="1:33" x14ac:dyDescent="0.2">
      <c r="A23" t="s">
        <v>47</v>
      </c>
      <c r="B23">
        <f t="shared" ref="B23:AC23" si="2">SUM(B20:B21)*3*8</f>
        <v>122760</v>
      </c>
      <c r="C23">
        <f t="shared" si="2"/>
        <v>61512</v>
      </c>
      <c r="D23">
        <f t="shared" si="2"/>
        <v>30720</v>
      </c>
      <c r="E23">
        <f t="shared" si="2"/>
        <v>15360</v>
      </c>
      <c r="F23">
        <f t="shared" si="2"/>
        <v>7680</v>
      </c>
      <c r="G23">
        <f t="shared" si="2"/>
        <v>3840</v>
      </c>
      <c r="H23">
        <f t="shared" si="2"/>
        <v>1920</v>
      </c>
      <c r="I23">
        <f t="shared" si="2"/>
        <v>960</v>
      </c>
      <c r="J23">
        <f t="shared" si="2"/>
        <v>480</v>
      </c>
      <c r="K23">
        <f t="shared" si="2"/>
        <v>240</v>
      </c>
      <c r="L23">
        <f t="shared" si="2"/>
        <v>120</v>
      </c>
      <c r="M23">
        <f t="shared" si="2"/>
        <v>36696</v>
      </c>
      <c r="N23">
        <f t="shared" si="2"/>
        <v>15360</v>
      </c>
      <c r="O23">
        <f t="shared" si="2"/>
        <v>7680</v>
      </c>
      <c r="P23">
        <f t="shared" si="2"/>
        <v>3840</v>
      </c>
      <c r="Q23">
        <f t="shared" si="2"/>
        <v>1920</v>
      </c>
      <c r="R23">
        <f t="shared" si="2"/>
        <v>960</v>
      </c>
      <c r="S23">
        <f t="shared" si="2"/>
        <v>480</v>
      </c>
      <c r="T23">
        <f t="shared" si="2"/>
        <v>240</v>
      </c>
      <c r="U23">
        <f t="shared" si="2"/>
        <v>120</v>
      </c>
      <c r="V23">
        <f t="shared" si="2"/>
        <v>18264</v>
      </c>
      <c r="W23">
        <f t="shared" si="2"/>
        <v>7680</v>
      </c>
      <c r="X23">
        <f t="shared" si="2"/>
        <v>3840</v>
      </c>
      <c r="Y23">
        <f t="shared" si="2"/>
        <v>1920</v>
      </c>
      <c r="Z23">
        <f t="shared" si="2"/>
        <v>960</v>
      </c>
      <c r="AA23">
        <f t="shared" si="2"/>
        <v>480</v>
      </c>
      <c r="AB23">
        <f t="shared" si="2"/>
        <v>240</v>
      </c>
      <c r="AC23">
        <f t="shared" si="2"/>
        <v>120</v>
      </c>
      <c r="AE23">
        <f>SUM(AE20:AE21)*3*8</f>
        <v>287976</v>
      </c>
      <c r="AF23">
        <f>SUM(AF20:AF21)*3*8</f>
        <v>70824</v>
      </c>
      <c r="AG23">
        <f>SUM(AG20:AG21)*3*8</f>
        <v>34632</v>
      </c>
    </row>
    <row r="24" spans="1:33" x14ac:dyDescent="0.2">
      <c r="A24" s="2" t="s">
        <v>48</v>
      </c>
      <c r="B24" s="3">
        <f t="shared" ref="B24:L24" si="3">$B$23/B23</f>
        <v>1</v>
      </c>
      <c r="C24" s="3">
        <f t="shared" si="3"/>
        <v>1.9957081545064377</v>
      </c>
      <c r="D24" s="3">
        <f t="shared" si="3"/>
        <v>3.99609375</v>
      </c>
      <c r="E24" s="3">
        <f t="shared" si="3"/>
        <v>7.9921875</v>
      </c>
      <c r="F24" s="3">
        <f t="shared" si="3"/>
        <v>15.984375</v>
      </c>
      <c r="G24" s="3">
        <f t="shared" si="3"/>
        <v>31.96875</v>
      </c>
      <c r="H24" s="3">
        <f t="shared" si="3"/>
        <v>63.9375</v>
      </c>
      <c r="I24" s="3">
        <f t="shared" si="3"/>
        <v>127.875</v>
      </c>
      <c r="J24" s="3">
        <f t="shared" si="3"/>
        <v>255.75</v>
      </c>
      <c r="K24" s="3">
        <f t="shared" si="3"/>
        <v>511.5</v>
      </c>
      <c r="L24" s="3">
        <f t="shared" si="3"/>
        <v>1023</v>
      </c>
      <c r="M24" s="4">
        <f t="shared" ref="M24:U24" si="4">$M$23/M23</f>
        <v>1</v>
      </c>
      <c r="N24" s="4">
        <f t="shared" si="4"/>
        <v>2.3890625000000001</v>
      </c>
      <c r="O24" s="4">
        <f t="shared" si="4"/>
        <v>4.7781250000000002</v>
      </c>
      <c r="P24" s="4">
        <f t="shared" si="4"/>
        <v>9.5562500000000004</v>
      </c>
      <c r="Q24" s="4">
        <f t="shared" si="4"/>
        <v>19.112500000000001</v>
      </c>
      <c r="R24" s="4">
        <f t="shared" si="4"/>
        <v>38.225000000000001</v>
      </c>
      <c r="S24" s="4">
        <f t="shared" si="4"/>
        <v>76.45</v>
      </c>
      <c r="T24" s="4">
        <f t="shared" si="4"/>
        <v>152.9</v>
      </c>
      <c r="U24" s="4">
        <f t="shared" si="4"/>
        <v>305.8</v>
      </c>
      <c r="V24" s="4">
        <f t="shared" ref="V24:AC24" si="5">$V$23/V23</f>
        <v>1</v>
      </c>
      <c r="W24" s="4">
        <f t="shared" si="5"/>
        <v>2.3781249999999998</v>
      </c>
      <c r="X24" s="4">
        <f t="shared" si="5"/>
        <v>4.7562499999999996</v>
      </c>
      <c r="Y24" s="4">
        <f t="shared" si="5"/>
        <v>9.5124999999999993</v>
      </c>
      <c r="Z24" s="4">
        <f t="shared" si="5"/>
        <v>19.024999999999999</v>
      </c>
      <c r="AA24" s="4">
        <f t="shared" si="5"/>
        <v>38.049999999999997</v>
      </c>
      <c r="AB24" s="4">
        <f t="shared" si="5"/>
        <v>76.099999999999994</v>
      </c>
      <c r="AC24" s="4">
        <f t="shared" si="5"/>
        <v>152.19999999999999</v>
      </c>
    </row>
    <row r="26" spans="1:33" x14ac:dyDescent="0.2">
      <c r="A26" t="s">
        <v>49</v>
      </c>
      <c r="B26">
        <f t="shared" ref="B26:AC26" si="6">(5*B20+B21)*B3</f>
        <v>17383</v>
      </c>
      <c r="C26">
        <f t="shared" si="6"/>
        <v>17414</v>
      </c>
      <c r="D26">
        <f t="shared" si="6"/>
        <v>17408</v>
      </c>
      <c r="E26">
        <f t="shared" si="6"/>
        <v>17408</v>
      </c>
      <c r="F26">
        <f t="shared" si="6"/>
        <v>17408</v>
      </c>
      <c r="G26">
        <f t="shared" si="6"/>
        <v>17408</v>
      </c>
      <c r="H26">
        <f t="shared" si="6"/>
        <v>17408</v>
      </c>
      <c r="I26">
        <f t="shared" si="6"/>
        <v>17408</v>
      </c>
      <c r="J26">
        <f t="shared" si="6"/>
        <v>17408</v>
      </c>
      <c r="K26">
        <f t="shared" si="6"/>
        <v>17408</v>
      </c>
      <c r="L26">
        <f t="shared" si="6"/>
        <v>17408</v>
      </c>
      <c r="M26">
        <f t="shared" si="6"/>
        <v>4585</v>
      </c>
      <c r="N26">
        <f t="shared" si="6"/>
        <v>4352</v>
      </c>
      <c r="O26">
        <f t="shared" si="6"/>
        <v>4352</v>
      </c>
      <c r="P26">
        <f t="shared" si="6"/>
        <v>4352</v>
      </c>
      <c r="Q26">
        <f t="shared" si="6"/>
        <v>4352</v>
      </c>
      <c r="R26">
        <f t="shared" si="6"/>
        <v>4352</v>
      </c>
      <c r="S26">
        <f t="shared" si="6"/>
        <v>4352</v>
      </c>
      <c r="T26">
        <f t="shared" si="6"/>
        <v>4352</v>
      </c>
      <c r="U26">
        <f t="shared" si="6"/>
        <v>4352</v>
      </c>
      <c r="V26">
        <f t="shared" si="6"/>
        <v>2281</v>
      </c>
      <c r="W26">
        <f t="shared" si="6"/>
        <v>2176</v>
      </c>
      <c r="X26">
        <f t="shared" si="6"/>
        <v>2176</v>
      </c>
      <c r="Y26">
        <f t="shared" si="6"/>
        <v>2176</v>
      </c>
      <c r="Z26">
        <f t="shared" si="6"/>
        <v>2176</v>
      </c>
      <c r="AA26">
        <f t="shared" si="6"/>
        <v>2176</v>
      </c>
      <c r="AB26">
        <f t="shared" si="6"/>
        <v>2176</v>
      </c>
      <c r="AC26">
        <f t="shared" si="6"/>
        <v>2176</v>
      </c>
      <c r="AE26">
        <f>(5*AE20+AE21)*AE3</f>
        <v>48087</v>
      </c>
      <c r="AF26">
        <f>(5*AF20+AF21)*AF3</f>
        <v>11871</v>
      </c>
      <c r="AG26">
        <f>(5*AG20+AG21)*AG3</f>
        <v>5835</v>
      </c>
    </row>
    <row r="27" spans="1:33" s="2" customFormat="1" x14ac:dyDescent="0.2">
      <c r="A27" s="2" t="s">
        <v>50</v>
      </c>
      <c r="B27" s="5">
        <f t="shared" ref="B27:L27" si="7">B26/$B$26 -1</f>
        <v>0</v>
      </c>
      <c r="C27" s="5">
        <f t="shared" si="7"/>
        <v>1.783351550365353E-3</v>
      </c>
      <c r="D27" s="5">
        <f t="shared" si="7"/>
        <v>1.4381867341655141E-3</v>
      </c>
      <c r="E27" s="5">
        <f t="shared" si="7"/>
        <v>1.4381867341655141E-3</v>
      </c>
      <c r="F27" s="5">
        <f t="shared" si="7"/>
        <v>1.4381867341655141E-3</v>
      </c>
      <c r="G27" s="5">
        <f t="shared" si="7"/>
        <v>1.4381867341655141E-3</v>
      </c>
      <c r="H27" s="5">
        <f t="shared" si="7"/>
        <v>1.4381867341655141E-3</v>
      </c>
      <c r="I27" s="5">
        <f t="shared" si="7"/>
        <v>1.4381867341655141E-3</v>
      </c>
      <c r="J27" s="5">
        <f t="shared" si="7"/>
        <v>1.4381867341655141E-3</v>
      </c>
      <c r="K27" s="5">
        <f t="shared" si="7"/>
        <v>1.4381867341655141E-3</v>
      </c>
      <c r="L27" s="5">
        <f t="shared" si="7"/>
        <v>1.4381867341655141E-3</v>
      </c>
      <c r="M27" s="5">
        <f t="shared" ref="M27:U27" si="8">M26/$M$26 -1</f>
        <v>0</v>
      </c>
      <c r="N27" s="5">
        <f t="shared" si="8"/>
        <v>-5.0817884405670699E-2</v>
      </c>
      <c r="O27" s="5">
        <f t="shared" si="8"/>
        <v>-5.0817884405670699E-2</v>
      </c>
      <c r="P27" s="5">
        <f t="shared" si="8"/>
        <v>-5.0817884405670699E-2</v>
      </c>
      <c r="Q27" s="5">
        <f t="shared" si="8"/>
        <v>-5.0817884405670699E-2</v>
      </c>
      <c r="R27" s="5">
        <f t="shared" si="8"/>
        <v>-5.0817884405670699E-2</v>
      </c>
      <c r="S27" s="5">
        <f t="shared" si="8"/>
        <v>-5.0817884405670699E-2</v>
      </c>
      <c r="T27" s="5">
        <f t="shared" si="8"/>
        <v>-5.0817884405670699E-2</v>
      </c>
      <c r="U27" s="5">
        <f t="shared" si="8"/>
        <v>-5.0817884405670699E-2</v>
      </c>
      <c r="V27" s="5">
        <f t="shared" ref="V27:AC27" si="9">V26/$V$26 -1</f>
        <v>0</v>
      </c>
      <c r="W27" s="5">
        <f t="shared" si="9"/>
        <v>-4.6032441911442401E-2</v>
      </c>
      <c r="X27" s="5">
        <f t="shared" si="9"/>
        <v>-4.6032441911442401E-2</v>
      </c>
      <c r="Y27" s="5">
        <f t="shared" si="9"/>
        <v>-4.6032441911442401E-2</v>
      </c>
      <c r="Z27" s="5">
        <f t="shared" si="9"/>
        <v>-4.6032441911442401E-2</v>
      </c>
      <c r="AA27" s="5">
        <f t="shared" si="9"/>
        <v>-4.6032441911442401E-2</v>
      </c>
      <c r="AB27" s="5">
        <f t="shared" si="9"/>
        <v>-4.6032441911442401E-2</v>
      </c>
      <c r="AC27" s="5">
        <f t="shared" si="9"/>
        <v>-4.6032441911442401E-2</v>
      </c>
    </row>
    <row r="31" spans="1:33" x14ac:dyDescent="0.2">
      <c r="A31" s="2" t="s">
        <v>51</v>
      </c>
      <c r="B31" s="3">
        <f>$AE$23/B23</f>
        <v>2.3458455522971651</v>
      </c>
      <c r="C31" s="3">
        <f t="shared" ref="C31:L31" si="10">$AG$23/C23</f>
        <v>0.56301209520093642</v>
      </c>
      <c r="D31" s="3">
        <f t="shared" si="10"/>
        <v>1.1273437500000001</v>
      </c>
      <c r="E31" s="3">
        <f t="shared" si="10"/>
        <v>2.2546875000000002</v>
      </c>
      <c r="F31" s="3">
        <f t="shared" si="10"/>
        <v>4.5093750000000004</v>
      </c>
      <c r="G31" s="3">
        <f t="shared" si="10"/>
        <v>9.0187500000000007</v>
      </c>
      <c r="H31" s="3">
        <f t="shared" si="10"/>
        <v>18.037500000000001</v>
      </c>
      <c r="I31" s="3">
        <f t="shared" si="10"/>
        <v>36.075000000000003</v>
      </c>
      <c r="J31" s="3">
        <f t="shared" si="10"/>
        <v>72.150000000000006</v>
      </c>
      <c r="K31" s="3">
        <f t="shared" si="10"/>
        <v>144.30000000000001</v>
      </c>
      <c r="L31" s="3">
        <f t="shared" si="10"/>
        <v>288.60000000000002</v>
      </c>
      <c r="M31" s="3">
        <f t="shared" ref="M31:U31" si="11">$AF$23/M23</f>
        <v>1.9300196206671028</v>
      </c>
      <c r="N31" s="3">
        <f t="shared" si="11"/>
        <v>4.6109375000000004</v>
      </c>
      <c r="O31" s="3">
        <f t="shared" si="11"/>
        <v>9.2218750000000007</v>
      </c>
      <c r="P31" s="3">
        <f t="shared" si="11"/>
        <v>18.443750000000001</v>
      </c>
      <c r="Q31" s="3">
        <f t="shared" si="11"/>
        <v>36.887500000000003</v>
      </c>
      <c r="R31" s="3">
        <f t="shared" si="11"/>
        <v>73.775000000000006</v>
      </c>
      <c r="S31" s="3">
        <f t="shared" si="11"/>
        <v>147.55000000000001</v>
      </c>
      <c r="T31" s="3">
        <f t="shared" si="11"/>
        <v>295.10000000000002</v>
      </c>
      <c r="U31" s="3">
        <f t="shared" si="11"/>
        <v>590.20000000000005</v>
      </c>
      <c r="V31" s="3">
        <f t="shared" ref="V31:AC31" si="12">$AG$23/V23</f>
        <v>1.8961892247043364</v>
      </c>
      <c r="W31" s="3">
        <f t="shared" si="12"/>
        <v>4.5093750000000004</v>
      </c>
      <c r="X31" s="3">
        <f t="shared" si="12"/>
        <v>9.0187500000000007</v>
      </c>
      <c r="Y31" s="3">
        <f t="shared" si="12"/>
        <v>18.037500000000001</v>
      </c>
      <c r="Z31" s="3">
        <f t="shared" si="12"/>
        <v>36.075000000000003</v>
      </c>
      <c r="AA31" s="3">
        <f t="shared" si="12"/>
        <v>72.150000000000006</v>
      </c>
      <c r="AB31" s="3">
        <f t="shared" si="12"/>
        <v>144.30000000000001</v>
      </c>
      <c r="AC31" s="3">
        <f t="shared" si="12"/>
        <v>288.60000000000002</v>
      </c>
    </row>
    <row r="32" spans="1:33" x14ac:dyDescent="0.2">
      <c r="A32" s="2" t="s">
        <v>52</v>
      </c>
      <c r="B32" s="5">
        <f t="shared" ref="B32:L32" si="13">B26/$AE$26 -1</f>
        <v>-0.63850936843637573</v>
      </c>
      <c r="C32" s="5">
        <f t="shared" si="13"/>
        <v>-0.63786470355813418</v>
      </c>
      <c r="D32" s="5">
        <f t="shared" si="13"/>
        <v>-0.6379894774055358</v>
      </c>
      <c r="E32" s="5">
        <f t="shared" si="13"/>
        <v>-0.6379894774055358</v>
      </c>
      <c r="F32" s="5">
        <f t="shared" si="13"/>
        <v>-0.6379894774055358</v>
      </c>
      <c r="G32" s="5">
        <f t="shared" si="13"/>
        <v>-0.6379894774055358</v>
      </c>
      <c r="H32" s="5">
        <f t="shared" si="13"/>
        <v>-0.6379894774055358</v>
      </c>
      <c r="I32" s="5">
        <f t="shared" si="13"/>
        <v>-0.6379894774055358</v>
      </c>
      <c r="J32" s="5">
        <f t="shared" si="13"/>
        <v>-0.6379894774055358</v>
      </c>
      <c r="K32" s="5">
        <f t="shared" si="13"/>
        <v>-0.6379894774055358</v>
      </c>
      <c r="L32" s="5">
        <f t="shared" si="13"/>
        <v>-0.6379894774055358</v>
      </c>
      <c r="M32" s="5">
        <f t="shared" ref="M32:U32" si="14">M26/$AF$26 -1</f>
        <v>-0.61376463650913993</v>
      </c>
      <c r="N32" s="5">
        <f t="shared" si="14"/>
        <v>-0.63339230056440066</v>
      </c>
      <c r="O32" s="5">
        <f t="shared" si="14"/>
        <v>-0.63339230056440066</v>
      </c>
      <c r="P32" s="5">
        <f t="shared" si="14"/>
        <v>-0.63339230056440066</v>
      </c>
      <c r="Q32" s="5">
        <f t="shared" si="14"/>
        <v>-0.63339230056440066</v>
      </c>
      <c r="R32" s="5">
        <f t="shared" si="14"/>
        <v>-0.63339230056440066</v>
      </c>
      <c r="S32" s="5">
        <f t="shared" si="14"/>
        <v>-0.63339230056440066</v>
      </c>
      <c r="T32" s="5">
        <f t="shared" si="14"/>
        <v>-0.63339230056440066</v>
      </c>
      <c r="U32" s="5">
        <f t="shared" si="14"/>
        <v>-0.63339230056440066</v>
      </c>
      <c r="V32" s="5">
        <f t="shared" ref="V32:AC32" si="15">V26/$AG$26 -1</f>
        <v>-0.60908311910882607</v>
      </c>
      <c r="W32" s="5">
        <f t="shared" si="15"/>
        <v>-0.62707797772065121</v>
      </c>
      <c r="X32" s="5">
        <f t="shared" si="15"/>
        <v>-0.62707797772065121</v>
      </c>
      <c r="Y32" s="5">
        <f t="shared" si="15"/>
        <v>-0.62707797772065121</v>
      </c>
      <c r="Z32" s="5">
        <f t="shared" si="15"/>
        <v>-0.62707797772065121</v>
      </c>
      <c r="AA32" s="5">
        <f t="shared" si="15"/>
        <v>-0.62707797772065121</v>
      </c>
      <c r="AB32" s="5">
        <f t="shared" si="15"/>
        <v>-0.62707797772065121</v>
      </c>
      <c r="AC32" s="5">
        <f t="shared" si="15"/>
        <v>-0.62707797772065121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F32"/>
  <sheetViews>
    <sheetView topLeftCell="J1" zoomScale="74" zoomScaleNormal="74" workbookViewId="0">
      <selection activeCell="S24" sqref="S24"/>
    </sheetView>
  </sheetViews>
  <sheetFormatPr defaultRowHeight="12.75" x14ac:dyDescent="0.2"/>
  <cols>
    <col min="1" max="1" width="28.5703125"/>
    <col min="2" max="27" width="8.7109375"/>
    <col min="28" max="28" width="10.42578125"/>
    <col min="29" max="1025" width="8.7109375"/>
  </cols>
  <sheetData>
    <row r="1" spans="1:32" x14ac:dyDescent="0.2">
      <c r="A1" t="s">
        <v>0</v>
      </c>
      <c r="B1">
        <v>160</v>
      </c>
      <c r="C1">
        <v>160</v>
      </c>
      <c r="D1">
        <v>160</v>
      </c>
      <c r="E1">
        <v>160</v>
      </c>
      <c r="F1">
        <v>160</v>
      </c>
      <c r="G1">
        <v>160</v>
      </c>
      <c r="H1">
        <v>160</v>
      </c>
      <c r="I1" s="1">
        <v>1600</v>
      </c>
      <c r="J1">
        <v>1600</v>
      </c>
      <c r="K1" s="1">
        <v>1600</v>
      </c>
      <c r="L1">
        <v>1600</v>
      </c>
      <c r="M1" s="1">
        <v>1600</v>
      </c>
      <c r="N1">
        <v>1600</v>
      </c>
      <c r="O1" s="1">
        <v>1600</v>
      </c>
      <c r="P1">
        <v>1600</v>
      </c>
      <c r="Q1" s="1">
        <v>1600</v>
      </c>
      <c r="R1" s="1">
        <v>16000</v>
      </c>
      <c r="S1" s="1">
        <v>16000</v>
      </c>
      <c r="T1" s="1">
        <v>16000</v>
      </c>
      <c r="U1">
        <v>16000</v>
      </c>
      <c r="V1">
        <v>16000</v>
      </c>
      <c r="W1">
        <v>16000</v>
      </c>
      <c r="X1">
        <v>16000</v>
      </c>
      <c r="Y1">
        <v>16000</v>
      </c>
      <c r="Z1">
        <v>16000</v>
      </c>
      <c r="AA1">
        <v>16000</v>
      </c>
      <c r="AB1">
        <v>16000</v>
      </c>
      <c r="AC1" s="2" t="s">
        <v>29</v>
      </c>
      <c r="AD1" t="s">
        <v>53</v>
      </c>
      <c r="AE1" t="s">
        <v>54</v>
      </c>
      <c r="AF1" t="s">
        <v>55</v>
      </c>
    </row>
    <row r="3" spans="1:32" x14ac:dyDescent="0.2">
      <c r="A3" t="s">
        <v>33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160</v>
      </c>
      <c r="I3">
        <v>1</v>
      </c>
      <c r="J3">
        <v>2</v>
      </c>
      <c r="K3">
        <v>4</v>
      </c>
      <c r="L3">
        <v>8</v>
      </c>
      <c r="M3">
        <v>16</v>
      </c>
      <c r="N3">
        <v>32</v>
      </c>
      <c r="O3">
        <v>64</v>
      </c>
      <c r="P3">
        <v>320</v>
      </c>
      <c r="Q3">
        <v>1600</v>
      </c>
      <c r="R3">
        <v>1</v>
      </c>
      <c r="S3">
        <v>2</v>
      </c>
      <c r="T3">
        <v>4</v>
      </c>
      <c r="U3">
        <v>8</v>
      </c>
      <c r="V3">
        <v>16</v>
      </c>
      <c r="W3">
        <v>32</v>
      </c>
      <c r="X3">
        <v>64</v>
      </c>
      <c r="Y3">
        <v>128</v>
      </c>
      <c r="Z3">
        <v>640</v>
      </c>
      <c r="AA3">
        <v>3200</v>
      </c>
      <c r="AB3">
        <v>16000</v>
      </c>
      <c r="AD3">
        <v>1</v>
      </c>
      <c r="AE3">
        <v>1</v>
      </c>
      <c r="AF3">
        <v>1</v>
      </c>
    </row>
    <row r="6" spans="1:32" x14ac:dyDescent="0.2">
      <c r="A6" t="s">
        <v>34</v>
      </c>
      <c r="B6">
        <v>66</v>
      </c>
      <c r="C6">
        <v>38</v>
      </c>
      <c r="D6">
        <v>22</v>
      </c>
      <c r="E6">
        <v>10</v>
      </c>
      <c r="F6">
        <v>7</v>
      </c>
      <c r="G6">
        <v>6</v>
      </c>
      <c r="H6">
        <v>5</v>
      </c>
      <c r="I6">
        <v>1003</v>
      </c>
      <c r="J6">
        <v>534</v>
      </c>
      <c r="K6">
        <v>266</v>
      </c>
      <c r="L6">
        <v>107</v>
      </c>
      <c r="M6">
        <v>57</v>
      </c>
      <c r="N6">
        <v>23</v>
      </c>
      <c r="O6">
        <v>16</v>
      </c>
      <c r="P6">
        <v>9</v>
      </c>
      <c r="Q6">
        <v>9</v>
      </c>
      <c r="R6">
        <v>11977</v>
      </c>
      <c r="S6">
        <v>7328</v>
      </c>
      <c r="T6">
        <v>3003</v>
      </c>
      <c r="U6">
        <v>1375</v>
      </c>
      <c r="V6">
        <v>612</v>
      </c>
      <c r="W6">
        <v>336</v>
      </c>
      <c r="X6">
        <v>107</v>
      </c>
      <c r="Y6">
        <v>52</v>
      </c>
      <c r="Z6">
        <v>19</v>
      </c>
      <c r="AA6">
        <v>12</v>
      </c>
      <c r="AB6">
        <v>11</v>
      </c>
    </row>
    <row r="7" spans="1:32" x14ac:dyDescent="0.2">
      <c r="A7" t="s">
        <v>35</v>
      </c>
      <c r="B7">
        <v>15</v>
      </c>
      <c r="C7">
        <v>9</v>
      </c>
      <c r="D7">
        <v>5</v>
      </c>
      <c r="E7">
        <v>4</v>
      </c>
      <c r="F7">
        <v>3</v>
      </c>
      <c r="G7">
        <v>3</v>
      </c>
      <c r="H7">
        <v>0</v>
      </c>
      <c r="I7">
        <v>5</v>
      </c>
      <c r="J7">
        <v>5</v>
      </c>
      <c r="K7">
        <v>2</v>
      </c>
      <c r="L7">
        <v>11</v>
      </c>
      <c r="M7">
        <v>13</v>
      </c>
      <c r="N7">
        <v>4</v>
      </c>
      <c r="O7">
        <v>1</v>
      </c>
      <c r="P7">
        <v>3</v>
      </c>
      <c r="Q7">
        <v>0</v>
      </c>
      <c r="R7">
        <v>2</v>
      </c>
      <c r="S7">
        <v>670</v>
      </c>
      <c r="T7">
        <v>2</v>
      </c>
      <c r="U7">
        <v>0</v>
      </c>
      <c r="V7">
        <v>5</v>
      </c>
      <c r="W7">
        <v>2</v>
      </c>
      <c r="X7">
        <v>30</v>
      </c>
      <c r="Y7">
        <v>16</v>
      </c>
      <c r="Z7">
        <v>1</v>
      </c>
      <c r="AA7">
        <v>3</v>
      </c>
      <c r="AB7">
        <v>0</v>
      </c>
    </row>
    <row r="8" spans="1:32" x14ac:dyDescent="0.2">
      <c r="A8" t="s">
        <v>36</v>
      </c>
      <c r="B8">
        <v>231</v>
      </c>
      <c r="C8">
        <v>114</v>
      </c>
      <c r="D8">
        <v>57</v>
      </c>
      <c r="E8">
        <v>27</v>
      </c>
      <c r="F8">
        <v>12</v>
      </c>
      <c r="G8">
        <v>6</v>
      </c>
      <c r="H8">
        <v>1</v>
      </c>
      <c r="I8">
        <v>1853</v>
      </c>
      <c r="J8">
        <v>1139</v>
      </c>
      <c r="K8">
        <v>385</v>
      </c>
      <c r="L8">
        <v>263</v>
      </c>
      <c r="M8">
        <v>147</v>
      </c>
      <c r="N8">
        <v>90</v>
      </c>
      <c r="O8">
        <v>30</v>
      </c>
      <c r="P8">
        <v>6</v>
      </c>
      <c r="Q8">
        <v>1</v>
      </c>
      <c r="R8">
        <v>30676</v>
      </c>
      <c r="S8">
        <v>11680</v>
      </c>
      <c r="T8">
        <v>7663</v>
      </c>
      <c r="U8">
        <v>2245</v>
      </c>
      <c r="V8">
        <v>1698</v>
      </c>
      <c r="W8">
        <v>984</v>
      </c>
      <c r="X8">
        <v>382</v>
      </c>
      <c r="Y8">
        <v>218</v>
      </c>
      <c r="Z8">
        <v>30</v>
      </c>
      <c r="AA8">
        <v>6</v>
      </c>
      <c r="AB8">
        <v>1</v>
      </c>
    </row>
    <row r="9" spans="1:32" x14ac:dyDescent="0.2">
      <c r="A9" t="s">
        <v>37</v>
      </c>
      <c r="B9">
        <v>143</v>
      </c>
      <c r="C9">
        <v>77</v>
      </c>
      <c r="D9">
        <v>37</v>
      </c>
      <c r="E9">
        <v>23</v>
      </c>
      <c r="F9">
        <v>13</v>
      </c>
      <c r="G9">
        <v>5</v>
      </c>
      <c r="H9">
        <v>1</v>
      </c>
      <c r="I9">
        <v>1817</v>
      </c>
      <c r="J9">
        <v>717</v>
      </c>
      <c r="K9">
        <v>529</v>
      </c>
      <c r="L9">
        <v>209</v>
      </c>
      <c r="M9">
        <v>77</v>
      </c>
      <c r="N9">
        <v>35</v>
      </c>
      <c r="O9">
        <v>34</v>
      </c>
      <c r="P9">
        <v>5</v>
      </c>
      <c r="Q9">
        <v>0</v>
      </c>
      <c r="R9">
        <v>17271</v>
      </c>
      <c r="S9">
        <v>11308</v>
      </c>
      <c r="T9">
        <v>4325</v>
      </c>
      <c r="U9">
        <v>2228</v>
      </c>
      <c r="V9">
        <v>680</v>
      </c>
      <c r="W9">
        <v>178</v>
      </c>
      <c r="X9">
        <v>212</v>
      </c>
      <c r="Y9">
        <v>78</v>
      </c>
      <c r="Z9">
        <v>34</v>
      </c>
      <c r="AA9">
        <v>5</v>
      </c>
      <c r="AB9">
        <v>1</v>
      </c>
    </row>
    <row r="10" spans="1:32" x14ac:dyDescent="0.2">
      <c r="A10" t="s">
        <v>38</v>
      </c>
      <c r="B10">
        <v>22</v>
      </c>
      <c r="C10">
        <v>10</v>
      </c>
      <c r="D10">
        <v>4</v>
      </c>
      <c r="E10">
        <v>2</v>
      </c>
      <c r="F10">
        <v>1</v>
      </c>
      <c r="G10">
        <v>1</v>
      </c>
      <c r="H10">
        <v>0</v>
      </c>
      <c r="I10">
        <v>98</v>
      </c>
      <c r="J10">
        <v>10</v>
      </c>
      <c r="K10">
        <v>24</v>
      </c>
      <c r="L10">
        <v>37</v>
      </c>
      <c r="M10">
        <v>24</v>
      </c>
      <c r="N10">
        <v>6</v>
      </c>
      <c r="O10">
        <v>1</v>
      </c>
      <c r="P10">
        <v>1</v>
      </c>
      <c r="Q10">
        <v>0</v>
      </c>
      <c r="R10">
        <v>4017</v>
      </c>
      <c r="S10">
        <v>1009</v>
      </c>
      <c r="T10">
        <v>1003</v>
      </c>
      <c r="U10">
        <v>153</v>
      </c>
      <c r="V10">
        <v>22</v>
      </c>
      <c r="W10">
        <v>5</v>
      </c>
      <c r="X10">
        <v>58</v>
      </c>
      <c r="Y10">
        <v>33</v>
      </c>
      <c r="Z10">
        <v>1</v>
      </c>
      <c r="AA10">
        <v>1</v>
      </c>
      <c r="AB10">
        <v>0</v>
      </c>
    </row>
    <row r="11" spans="1:32" x14ac:dyDescent="0.2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32" x14ac:dyDescent="0.2">
      <c r="A12" t="s">
        <v>40</v>
      </c>
      <c r="B12">
        <v>3</v>
      </c>
      <c r="C12">
        <v>2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1</v>
      </c>
      <c r="X12">
        <v>6</v>
      </c>
      <c r="Y12">
        <v>3</v>
      </c>
      <c r="Z12">
        <v>0</v>
      </c>
      <c r="AA12">
        <v>0</v>
      </c>
      <c r="AB12">
        <v>0</v>
      </c>
    </row>
    <row r="13" spans="1:32" x14ac:dyDescent="0.2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32" x14ac:dyDescent="0.2">
      <c r="A14" t="s">
        <v>42</v>
      </c>
      <c r="B14">
        <v>377</v>
      </c>
      <c r="C14">
        <v>173</v>
      </c>
      <c r="D14">
        <v>103</v>
      </c>
      <c r="E14">
        <v>33</v>
      </c>
      <c r="F14">
        <v>14</v>
      </c>
      <c r="G14">
        <v>10</v>
      </c>
      <c r="H14">
        <v>7</v>
      </c>
      <c r="I14">
        <v>3222</v>
      </c>
      <c r="J14">
        <v>1447</v>
      </c>
      <c r="K14">
        <v>638</v>
      </c>
      <c r="L14">
        <v>387</v>
      </c>
      <c r="M14">
        <v>261</v>
      </c>
      <c r="N14">
        <v>138</v>
      </c>
      <c r="O14">
        <v>57</v>
      </c>
      <c r="P14">
        <v>13</v>
      </c>
      <c r="Q14">
        <v>11</v>
      </c>
      <c r="R14">
        <v>39290</v>
      </c>
      <c r="S14">
        <v>17657</v>
      </c>
      <c r="T14">
        <v>9820</v>
      </c>
      <c r="U14">
        <v>3189</v>
      </c>
      <c r="V14">
        <v>1917</v>
      </c>
      <c r="W14">
        <v>1050</v>
      </c>
      <c r="X14">
        <v>582</v>
      </c>
      <c r="Y14">
        <v>320</v>
      </c>
      <c r="Z14">
        <v>60</v>
      </c>
      <c r="AA14">
        <v>16</v>
      </c>
      <c r="AB14">
        <v>13</v>
      </c>
    </row>
    <row r="15" spans="1:32" x14ac:dyDescent="0.2">
      <c r="A15" t="s">
        <v>43</v>
      </c>
      <c r="B15">
        <v>159</v>
      </c>
      <c r="C15">
        <v>103</v>
      </c>
      <c r="D15">
        <v>33</v>
      </c>
      <c r="E15">
        <v>34</v>
      </c>
      <c r="F15">
        <v>21</v>
      </c>
      <c r="G15">
        <v>9</v>
      </c>
      <c r="H15">
        <v>2</v>
      </c>
      <c r="I15">
        <v>1570</v>
      </c>
      <c r="J15">
        <v>996</v>
      </c>
      <c r="K15">
        <v>589</v>
      </c>
      <c r="L15">
        <v>311</v>
      </c>
      <c r="M15">
        <v>83</v>
      </c>
      <c r="N15">
        <v>42</v>
      </c>
      <c r="O15">
        <v>35</v>
      </c>
      <c r="P15">
        <v>9</v>
      </c>
      <c r="Q15">
        <v>1</v>
      </c>
      <c r="R15">
        <v>14018</v>
      </c>
      <c r="S15">
        <v>9013</v>
      </c>
      <c r="T15">
        <v>3516</v>
      </c>
      <c r="U15">
        <v>2831</v>
      </c>
      <c r="V15">
        <v>1154</v>
      </c>
      <c r="W15">
        <v>470</v>
      </c>
      <c r="X15">
        <v>282</v>
      </c>
      <c r="Y15">
        <v>108</v>
      </c>
      <c r="Z15">
        <v>35</v>
      </c>
      <c r="AA15">
        <v>9</v>
      </c>
      <c r="AB15">
        <v>2</v>
      </c>
    </row>
    <row r="16" spans="1:32" x14ac:dyDescent="0.2">
      <c r="A16" t="s">
        <v>44</v>
      </c>
      <c r="B16">
        <v>15</v>
      </c>
      <c r="C16">
        <v>8</v>
      </c>
      <c r="D16">
        <v>5</v>
      </c>
      <c r="E16">
        <v>2</v>
      </c>
      <c r="F16">
        <v>1</v>
      </c>
      <c r="G16">
        <v>0</v>
      </c>
      <c r="H16">
        <v>0</v>
      </c>
      <c r="I16">
        <v>9</v>
      </c>
      <c r="J16">
        <v>7</v>
      </c>
      <c r="K16">
        <v>5</v>
      </c>
      <c r="L16">
        <v>19</v>
      </c>
      <c r="M16">
        <v>13</v>
      </c>
      <c r="N16">
        <v>6</v>
      </c>
      <c r="O16">
        <v>2</v>
      </c>
      <c r="P16">
        <v>0</v>
      </c>
      <c r="Q16">
        <v>0</v>
      </c>
      <c r="R16">
        <v>4674</v>
      </c>
      <c r="S16">
        <v>2340</v>
      </c>
      <c r="T16">
        <v>1171</v>
      </c>
      <c r="U16">
        <v>2</v>
      </c>
      <c r="V16">
        <v>21</v>
      </c>
      <c r="W16">
        <v>3</v>
      </c>
      <c r="X16">
        <v>25</v>
      </c>
      <c r="Y16">
        <v>11</v>
      </c>
      <c r="Z16">
        <v>2</v>
      </c>
      <c r="AA16">
        <v>0</v>
      </c>
      <c r="AB16">
        <v>0</v>
      </c>
    </row>
    <row r="17" spans="1:32" x14ac:dyDescent="0.2">
      <c r="A17" t="s">
        <v>45</v>
      </c>
      <c r="B17">
        <v>0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0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0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</row>
    <row r="18" spans="1:32" x14ac:dyDescent="0.2">
      <c r="AD18">
        <v>4368</v>
      </c>
      <c r="AE18">
        <v>32912</v>
      </c>
      <c r="AF18">
        <v>389312</v>
      </c>
    </row>
    <row r="20" spans="1:32" x14ac:dyDescent="0.2">
      <c r="A20" t="s">
        <v>46</v>
      </c>
      <c r="B20">
        <f t="shared" ref="B20:AB20" si="0">SUM(B6:B13)</f>
        <v>480</v>
      </c>
      <c r="C20">
        <f t="shared" si="0"/>
        <v>250</v>
      </c>
      <c r="D20">
        <f t="shared" si="0"/>
        <v>126</v>
      </c>
      <c r="E20">
        <f t="shared" si="0"/>
        <v>66</v>
      </c>
      <c r="F20">
        <f t="shared" si="0"/>
        <v>36</v>
      </c>
      <c r="G20">
        <f t="shared" si="0"/>
        <v>21</v>
      </c>
      <c r="H20">
        <f t="shared" si="0"/>
        <v>7</v>
      </c>
      <c r="I20">
        <f t="shared" si="0"/>
        <v>4777</v>
      </c>
      <c r="J20">
        <f t="shared" si="0"/>
        <v>2406</v>
      </c>
      <c r="K20">
        <f t="shared" si="0"/>
        <v>1206</v>
      </c>
      <c r="L20">
        <f t="shared" si="0"/>
        <v>628</v>
      </c>
      <c r="M20">
        <f t="shared" si="0"/>
        <v>319</v>
      </c>
      <c r="N20">
        <f t="shared" si="0"/>
        <v>159</v>
      </c>
      <c r="O20">
        <f t="shared" si="0"/>
        <v>82</v>
      </c>
      <c r="P20">
        <f t="shared" si="0"/>
        <v>24</v>
      </c>
      <c r="Q20">
        <f t="shared" si="0"/>
        <v>10</v>
      </c>
      <c r="R20">
        <f t="shared" si="0"/>
        <v>63943</v>
      </c>
      <c r="S20">
        <f t="shared" si="0"/>
        <v>31995</v>
      </c>
      <c r="T20">
        <f t="shared" si="0"/>
        <v>15996</v>
      </c>
      <c r="U20">
        <f t="shared" si="0"/>
        <v>6003</v>
      </c>
      <c r="V20">
        <f t="shared" si="0"/>
        <v>3017</v>
      </c>
      <c r="W20">
        <f t="shared" si="0"/>
        <v>1506</v>
      </c>
      <c r="X20">
        <f t="shared" si="0"/>
        <v>795</v>
      </c>
      <c r="Y20">
        <f t="shared" si="0"/>
        <v>400</v>
      </c>
      <c r="Z20">
        <f t="shared" si="0"/>
        <v>85</v>
      </c>
      <c r="AA20">
        <f t="shared" si="0"/>
        <v>27</v>
      </c>
      <c r="AB20">
        <f t="shared" si="0"/>
        <v>13</v>
      </c>
      <c r="AD20">
        <f>AD18-AD21</f>
        <v>3488</v>
      </c>
      <c r="AE20">
        <f>AE18-AE21</f>
        <v>26537</v>
      </c>
      <c r="AF20">
        <f>AF18-AF21</f>
        <v>292137</v>
      </c>
    </row>
    <row r="21" spans="1:32" x14ac:dyDescent="0.2">
      <c r="A21" t="s">
        <v>42</v>
      </c>
      <c r="B21">
        <f t="shared" ref="B21:AB21" si="1">SUM(B14:B16)</f>
        <v>551</v>
      </c>
      <c r="C21">
        <f t="shared" si="1"/>
        <v>284</v>
      </c>
      <c r="D21">
        <f t="shared" si="1"/>
        <v>141</v>
      </c>
      <c r="E21">
        <f t="shared" si="1"/>
        <v>69</v>
      </c>
      <c r="F21">
        <f t="shared" si="1"/>
        <v>36</v>
      </c>
      <c r="G21">
        <f t="shared" si="1"/>
        <v>19</v>
      </c>
      <c r="H21">
        <f t="shared" si="1"/>
        <v>9</v>
      </c>
      <c r="I21">
        <f t="shared" si="1"/>
        <v>4801</v>
      </c>
      <c r="J21">
        <f t="shared" si="1"/>
        <v>2450</v>
      </c>
      <c r="K21">
        <f t="shared" si="1"/>
        <v>1232</v>
      </c>
      <c r="L21">
        <f t="shared" si="1"/>
        <v>717</v>
      </c>
      <c r="M21">
        <f t="shared" si="1"/>
        <v>357</v>
      </c>
      <c r="N21">
        <f t="shared" si="1"/>
        <v>186</v>
      </c>
      <c r="O21">
        <f t="shared" si="1"/>
        <v>94</v>
      </c>
      <c r="P21">
        <f t="shared" si="1"/>
        <v>22</v>
      </c>
      <c r="Q21">
        <f t="shared" si="1"/>
        <v>12</v>
      </c>
      <c r="R21">
        <f t="shared" si="1"/>
        <v>57982</v>
      </c>
      <c r="S21">
        <f t="shared" si="1"/>
        <v>29010</v>
      </c>
      <c r="T21">
        <f t="shared" si="1"/>
        <v>14507</v>
      </c>
      <c r="U21">
        <f t="shared" si="1"/>
        <v>6022</v>
      </c>
      <c r="V21">
        <f t="shared" si="1"/>
        <v>3092</v>
      </c>
      <c r="W21">
        <f t="shared" si="1"/>
        <v>1523</v>
      </c>
      <c r="X21">
        <f t="shared" si="1"/>
        <v>889</v>
      </c>
      <c r="Y21">
        <f t="shared" si="1"/>
        <v>439</v>
      </c>
      <c r="Z21">
        <f t="shared" si="1"/>
        <v>97</v>
      </c>
      <c r="AA21">
        <f t="shared" si="1"/>
        <v>25</v>
      </c>
      <c r="AB21">
        <f t="shared" si="1"/>
        <v>15</v>
      </c>
      <c r="AD21">
        <v>880</v>
      </c>
      <c r="AE21">
        <v>6375</v>
      </c>
      <c r="AF21">
        <v>97175</v>
      </c>
    </row>
    <row r="23" spans="1:32" x14ac:dyDescent="0.2">
      <c r="A23" t="s">
        <v>47</v>
      </c>
      <c r="B23">
        <f t="shared" ref="B23:AB23" si="2">SUM(B20:B21)*3*8</f>
        <v>24744</v>
      </c>
      <c r="C23">
        <f t="shared" si="2"/>
        <v>12816</v>
      </c>
      <c r="D23">
        <f t="shared" si="2"/>
        <v>6408</v>
      </c>
      <c r="E23">
        <f t="shared" si="2"/>
        <v>3240</v>
      </c>
      <c r="F23">
        <f t="shared" si="2"/>
        <v>1728</v>
      </c>
      <c r="G23">
        <f t="shared" si="2"/>
        <v>960</v>
      </c>
      <c r="H23">
        <f t="shared" si="2"/>
        <v>384</v>
      </c>
      <c r="I23">
        <f t="shared" si="2"/>
        <v>229872</v>
      </c>
      <c r="J23">
        <f t="shared" si="2"/>
        <v>116544</v>
      </c>
      <c r="K23">
        <f t="shared" si="2"/>
        <v>58512</v>
      </c>
      <c r="L23">
        <f t="shared" si="2"/>
        <v>32280</v>
      </c>
      <c r="M23">
        <f t="shared" si="2"/>
        <v>16224</v>
      </c>
      <c r="N23">
        <f t="shared" si="2"/>
        <v>8280</v>
      </c>
      <c r="O23">
        <f t="shared" si="2"/>
        <v>4224</v>
      </c>
      <c r="P23">
        <f t="shared" si="2"/>
        <v>1104</v>
      </c>
      <c r="Q23">
        <f t="shared" si="2"/>
        <v>528</v>
      </c>
      <c r="R23">
        <f t="shared" si="2"/>
        <v>2926200</v>
      </c>
      <c r="S23">
        <f t="shared" si="2"/>
        <v>1464120</v>
      </c>
      <c r="T23">
        <f t="shared" si="2"/>
        <v>732072</v>
      </c>
      <c r="U23">
        <f t="shared" si="2"/>
        <v>288600</v>
      </c>
      <c r="V23">
        <f t="shared" si="2"/>
        <v>146616</v>
      </c>
      <c r="W23">
        <f t="shared" si="2"/>
        <v>72696</v>
      </c>
      <c r="X23">
        <f t="shared" si="2"/>
        <v>40416</v>
      </c>
      <c r="Y23">
        <f t="shared" si="2"/>
        <v>20136</v>
      </c>
      <c r="Z23">
        <f t="shared" si="2"/>
        <v>4368</v>
      </c>
      <c r="AA23">
        <f t="shared" si="2"/>
        <v>1248</v>
      </c>
      <c r="AB23">
        <f t="shared" si="2"/>
        <v>672</v>
      </c>
      <c r="AD23">
        <f>SUM(AD20:AD21)*3*8</f>
        <v>104832</v>
      </c>
      <c r="AE23">
        <f>SUM(AE20:AE21)*3*8</f>
        <v>789888</v>
      </c>
      <c r="AF23">
        <f>SUM(AF20:AF21)*3*8</f>
        <v>9343488</v>
      </c>
    </row>
    <row r="24" spans="1:32" x14ac:dyDescent="0.2">
      <c r="A24" s="2" t="s">
        <v>48</v>
      </c>
      <c r="B24" s="3">
        <f t="shared" ref="B24:H24" si="3">$B$23/B23</f>
        <v>1</v>
      </c>
      <c r="C24" s="3">
        <f t="shared" si="3"/>
        <v>1.9307116104868913</v>
      </c>
      <c r="D24" s="3">
        <f t="shared" si="3"/>
        <v>3.8614232209737827</v>
      </c>
      <c r="E24" s="3">
        <f t="shared" si="3"/>
        <v>7.6370370370370368</v>
      </c>
      <c r="F24" s="3">
        <f t="shared" si="3"/>
        <v>14.319444444444445</v>
      </c>
      <c r="G24" s="3">
        <f t="shared" si="3"/>
        <v>25.774999999999999</v>
      </c>
      <c r="H24" s="3">
        <f t="shared" si="3"/>
        <v>64.4375</v>
      </c>
      <c r="I24" s="3">
        <f t="shared" ref="I24:Q24" si="4">$I$23/I23</f>
        <v>1</v>
      </c>
      <c r="J24" s="3">
        <f t="shared" si="4"/>
        <v>1.9724052718286655</v>
      </c>
      <c r="K24" s="3">
        <f t="shared" si="4"/>
        <v>3.9286300246103365</v>
      </c>
      <c r="L24" s="3">
        <f t="shared" si="4"/>
        <v>7.1211895910780667</v>
      </c>
      <c r="M24" s="3">
        <f t="shared" si="4"/>
        <v>14.168639053254438</v>
      </c>
      <c r="N24" s="3">
        <f t="shared" si="4"/>
        <v>27.762318840579709</v>
      </c>
      <c r="O24" s="3">
        <f t="shared" si="4"/>
        <v>54.420454545454547</v>
      </c>
      <c r="P24" s="3">
        <f t="shared" si="4"/>
        <v>208.21739130434781</v>
      </c>
      <c r="Q24" s="3">
        <f t="shared" si="4"/>
        <v>435.36363636363637</v>
      </c>
      <c r="R24" s="4">
        <f t="shared" ref="R24:AB24" si="5">$R$23/R23</f>
        <v>1</v>
      </c>
      <c r="S24" s="4">
        <f t="shared" si="5"/>
        <v>1.9986066715842963</v>
      </c>
      <c r="T24" s="4">
        <f t="shared" si="5"/>
        <v>3.9971478215257514</v>
      </c>
      <c r="U24" s="4">
        <f t="shared" si="5"/>
        <v>10.139293139293139</v>
      </c>
      <c r="V24" s="4">
        <f t="shared" si="5"/>
        <v>19.958258307415289</v>
      </c>
      <c r="W24" s="4">
        <f t="shared" si="5"/>
        <v>40.252558600198086</v>
      </c>
      <c r="X24" s="4">
        <f t="shared" si="5"/>
        <v>72.402019002375297</v>
      </c>
      <c r="Y24" s="4">
        <f t="shared" si="5"/>
        <v>145.3218116805721</v>
      </c>
      <c r="Z24" s="4">
        <f t="shared" si="5"/>
        <v>669.91758241758237</v>
      </c>
      <c r="AA24" s="4">
        <f t="shared" si="5"/>
        <v>2344.7115384615386</v>
      </c>
      <c r="AB24" s="4">
        <f t="shared" si="5"/>
        <v>4354.4642857142853</v>
      </c>
    </row>
    <row r="26" spans="1:32" x14ac:dyDescent="0.2">
      <c r="A26" t="s">
        <v>49</v>
      </c>
      <c r="B26">
        <f t="shared" ref="B26:AB26" si="6">(5*B20+B21)*B3</f>
        <v>2951</v>
      </c>
      <c r="C26">
        <f t="shared" si="6"/>
        <v>3068</v>
      </c>
      <c r="D26">
        <f t="shared" si="6"/>
        <v>3084</v>
      </c>
      <c r="E26">
        <f t="shared" si="6"/>
        <v>3192</v>
      </c>
      <c r="F26">
        <f t="shared" si="6"/>
        <v>3456</v>
      </c>
      <c r="G26">
        <f t="shared" si="6"/>
        <v>3968</v>
      </c>
      <c r="H26">
        <f t="shared" si="6"/>
        <v>7040</v>
      </c>
      <c r="I26">
        <f t="shared" si="6"/>
        <v>28686</v>
      </c>
      <c r="J26">
        <f t="shared" si="6"/>
        <v>28960</v>
      </c>
      <c r="K26">
        <f t="shared" si="6"/>
        <v>29048</v>
      </c>
      <c r="L26">
        <f t="shared" si="6"/>
        <v>30856</v>
      </c>
      <c r="M26">
        <f t="shared" si="6"/>
        <v>31232</v>
      </c>
      <c r="N26">
        <f t="shared" si="6"/>
        <v>31392</v>
      </c>
      <c r="O26">
        <f t="shared" si="6"/>
        <v>32256</v>
      </c>
      <c r="P26">
        <f t="shared" si="6"/>
        <v>45440</v>
      </c>
      <c r="Q26">
        <f t="shared" si="6"/>
        <v>99200</v>
      </c>
      <c r="R26">
        <f t="shared" si="6"/>
        <v>377697</v>
      </c>
      <c r="S26">
        <f t="shared" si="6"/>
        <v>377970</v>
      </c>
      <c r="T26">
        <f t="shared" si="6"/>
        <v>377948</v>
      </c>
      <c r="U26">
        <f t="shared" si="6"/>
        <v>288296</v>
      </c>
      <c r="V26">
        <f t="shared" si="6"/>
        <v>290832</v>
      </c>
      <c r="W26">
        <f t="shared" si="6"/>
        <v>289696</v>
      </c>
      <c r="X26">
        <f t="shared" si="6"/>
        <v>311296</v>
      </c>
      <c r="Y26">
        <f t="shared" si="6"/>
        <v>312192</v>
      </c>
      <c r="Z26">
        <f t="shared" si="6"/>
        <v>334080</v>
      </c>
      <c r="AA26">
        <f t="shared" si="6"/>
        <v>512000</v>
      </c>
      <c r="AB26">
        <f t="shared" si="6"/>
        <v>1280000</v>
      </c>
      <c r="AD26">
        <f>(5*AD20+AD21)*AD3</f>
        <v>18320</v>
      </c>
      <c r="AE26">
        <f>(5*AE20+AE21)*AE3</f>
        <v>139060</v>
      </c>
      <c r="AF26">
        <f>(5*AF20+AF21)*AF3</f>
        <v>1557860</v>
      </c>
    </row>
    <row r="27" spans="1:32" x14ac:dyDescent="0.2">
      <c r="A27" s="2" t="s">
        <v>50</v>
      </c>
      <c r="B27" s="5">
        <f t="shared" ref="B27:H27" si="7">B26/$B$26 -1</f>
        <v>0</v>
      </c>
      <c r="C27" s="5">
        <f t="shared" si="7"/>
        <v>3.9647577092511099E-2</v>
      </c>
      <c r="D27" s="5">
        <f t="shared" si="7"/>
        <v>4.5069467976956989E-2</v>
      </c>
      <c r="E27" s="5">
        <f t="shared" si="7"/>
        <v>8.1667231446967081E-2</v>
      </c>
      <c r="F27" s="5">
        <f t="shared" si="7"/>
        <v>0.17112843104032538</v>
      </c>
      <c r="G27" s="5">
        <f t="shared" si="7"/>
        <v>0.34462893934259564</v>
      </c>
      <c r="H27" s="5">
        <f t="shared" si="7"/>
        <v>1.3856319891562183</v>
      </c>
      <c r="I27" s="5">
        <f t="shared" ref="I27:Q27" si="8">I26/$I$26 -1</f>
        <v>0</v>
      </c>
      <c r="J27" s="5">
        <f t="shared" si="8"/>
        <v>9.5516976922540575E-3</v>
      </c>
      <c r="K27" s="5">
        <f t="shared" si="8"/>
        <v>1.2619396221153156E-2</v>
      </c>
      <c r="L27" s="5">
        <f t="shared" si="8"/>
        <v>7.564665690580763E-2</v>
      </c>
      <c r="M27" s="5">
        <f t="shared" si="8"/>
        <v>8.8754096074740385E-2</v>
      </c>
      <c r="N27" s="5">
        <f t="shared" si="8"/>
        <v>9.4331729763647676E-2</v>
      </c>
      <c r="O27" s="5">
        <f t="shared" si="8"/>
        <v>0.1244509516837482</v>
      </c>
      <c r="P27" s="5">
        <f t="shared" si="8"/>
        <v>0.58404796764972455</v>
      </c>
      <c r="Q27" s="5">
        <f t="shared" si="8"/>
        <v>2.458132887122638</v>
      </c>
      <c r="R27" s="5">
        <f t="shared" ref="R27:AB27" si="9">R26/$R$26 -1</f>
        <v>0</v>
      </c>
      <c r="S27" s="5">
        <f t="shared" si="9"/>
        <v>7.2280161081494931E-4</v>
      </c>
      <c r="T27" s="5">
        <f t="shared" si="9"/>
        <v>6.6455386195807264E-4</v>
      </c>
      <c r="U27" s="5">
        <f t="shared" si="9"/>
        <v>-0.23670031797975621</v>
      </c>
      <c r="V27" s="5">
        <f t="shared" si="9"/>
        <v>-0.22998594111152593</v>
      </c>
      <c r="W27" s="5">
        <f t="shared" si="9"/>
        <v>-0.23299364305249981</v>
      </c>
      <c r="X27" s="5">
        <f t="shared" si="9"/>
        <v>-0.17580494417482795</v>
      </c>
      <c r="Y27" s="5">
        <f t="shared" si="9"/>
        <v>-0.17343267222138381</v>
      </c>
      <c r="Z27" s="5">
        <f t="shared" si="9"/>
        <v>-0.11548145735867643</v>
      </c>
      <c r="AA27" s="5">
        <f t="shared" si="9"/>
        <v>0.35558397339666459</v>
      </c>
      <c r="AB27" s="5">
        <f t="shared" si="9"/>
        <v>2.3889599334916611</v>
      </c>
      <c r="AC27" s="5"/>
      <c r="AD27" s="5"/>
      <c r="AE27" s="5"/>
      <c r="AF27" s="5"/>
    </row>
    <row r="31" spans="1:32" x14ac:dyDescent="0.2">
      <c r="A31" s="2" t="s">
        <v>51</v>
      </c>
      <c r="B31" s="3">
        <f t="shared" ref="B31:H31" si="10">$AD$23/B23</f>
        <v>4.2366634335596505</v>
      </c>
      <c r="C31" s="3">
        <f t="shared" si="10"/>
        <v>8.1797752808988768</v>
      </c>
      <c r="D31" s="3">
        <f t="shared" si="10"/>
        <v>16.359550561797754</v>
      </c>
      <c r="E31" s="3">
        <f t="shared" si="10"/>
        <v>32.355555555555554</v>
      </c>
      <c r="F31" s="3">
        <f t="shared" si="10"/>
        <v>60.666666666666664</v>
      </c>
      <c r="G31" s="3">
        <f t="shared" si="10"/>
        <v>109.2</v>
      </c>
      <c r="H31" s="3">
        <f t="shared" si="10"/>
        <v>273</v>
      </c>
      <c r="I31" s="3">
        <f t="shared" ref="I31:Q31" si="11">$AE$23/I23</f>
        <v>3.4362079766130718</v>
      </c>
      <c r="J31" s="3">
        <f t="shared" si="11"/>
        <v>6.7775947281713345</v>
      </c>
      <c r="K31" s="3">
        <f t="shared" si="11"/>
        <v>13.499589827727645</v>
      </c>
      <c r="L31" s="3">
        <f t="shared" si="11"/>
        <v>24.469888475836431</v>
      </c>
      <c r="M31" s="3">
        <f t="shared" si="11"/>
        <v>48.68639053254438</v>
      </c>
      <c r="N31" s="3">
        <f t="shared" si="11"/>
        <v>95.397101449275368</v>
      </c>
      <c r="O31" s="3">
        <f t="shared" si="11"/>
        <v>187</v>
      </c>
      <c r="P31" s="3">
        <f t="shared" si="11"/>
        <v>715.47826086956525</v>
      </c>
      <c r="Q31" s="3">
        <f t="shared" si="11"/>
        <v>1496</v>
      </c>
      <c r="R31" s="3">
        <f t="shared" ref="R31:AB31" si="12">$AF$23/R23</f>
        <v>3.1930449046545006</v>
      </c>
      <c r="S31" s="3">
        <f t="shared" si="12"/>
        <v>6.3816408491107284</v>
      </c>
      <c r="T31" s="3">
        <f t="shared" si="12"/>
        <v>12.763072484673639</v>
      </c>
      <c r="U31" s="3">
        <f t="shared" si="12"/>
        <v>32.375218295218296</v>
      </c>
      <c r="V31" s="3">
        <f t="shared" si="12"/>
        <v>63.727614994270745</v>
      </c>
      <c r="W31" s="3">
        <f t="shared" si="12"/>
        <v>128.52822713766921</v>
      </c>
      <c r="X31" s="3">
        <f t="shared" si="12"/>
        <v>231.18289786223278</v>
      </c>
      <c r="Y31" s="3">
        <f t="shared" si="12"/>
        <v>464.01907032181168</v>
      </c>
      <c r="Z31" s="3">
        <f t="shared" si="12"/>
        <v>2139.0769230769229</v>
      </c>
      <c r="AA31" s="3">
        <f t="shared" si="12"/>
        <v>7486.7692307692305</v>
      </c>
      <c r="AB31" s="3">
        <f t="shared" si="12"/>
        <v>13904</v>
      </c>
      <c r="AC31" s="3"/>
    </row>
    <row r="32" spans="1:32" x14ac:dyDescent="0.2">
      <c r="A32" s="2" t="s">
        <v>52</v>
      </c>
      <c r="B32" s="5">
        <f t="shared" ref="B32:H32" si="13">B26/$AD$26 -1</f>
        <v>-0.83891921397379909</v>
      </c>
      <c r="C32" s="5">
        <f t="shared" si="13"/>
        <v>-0.8325327510917031</v>
      </c>
      <c r="D32" s="5">
        <f t="shared" si="13"/>
        <v>-0.83165938864628819</v>
      </c>
      <c r="E32" s="5">
        <f t="shared" si="13"/>
        <v>-0.82576419213973795</v>
      </c>
      <c r="F32" s="5">
        <f t="shared" si="13"/>
        <v>-0.81135371179039306</v>
      </c>
      <c r="G32" s="5">
        <f t="shared" si="13"/>
        <v>-0.78340611353711787</v>
      </c>
      <c r="H32" s="5">
        <f t="shared" si="13"/>
        <v>-0.61572052401746724</v>
      </c>
      <c r="I32" s="5">
        <f t="shared" ref="I32:Q32" si="14">I26/$AE$26 -1</f>
        <v>-0.79371494318998992</v>
      </c>
      <c r="J32" s="5">
        <f t="shared" si="14"/>
        <v>-0.79174457068891124</v>
      </c>
      <c r="K32" s="5">
        <f t="shared" si="14"/>
        <v>-0.79111175032360137</v>
      </c>
      <c r="L32" s="5">
        <f t="shared" si="14"/>
        <v>-0.77811016827268809</v>
      </c>
      <c r="M32" s="5">
        <f t="shared" si="14"/>
        <v>-0.77540629943909101</v>
      </c>
      <c r="N32" s="5">
        <f t="shared" si="14"/>
        <v>-0.77425571695670936</v>
      </c>
      <c r="O32" s="5">
        <f t="shared" si="14"/>
        <v>-0.76804257155184819</v>
      </c>
      <c r="P32" s="5">
        <f t="shared" si="14"/>
        <v>-0.67323457500359551</v>
      </c>
      <c r="Q32" s="5">
        <f t="shared" si="14"/>
        <v>-0.28663886092334245</v>
      </c>
      <c r="R32" s="5">
        <f t="shared" ref="R32:AB32" si="15">R26/$AF$26 -1</f>
        <v>-0.75755395221650212</v>
      </c>
      <c r="S32" s="5">
        <f t="shared" si="15"/>
        <v>-0.7573787118226285</v>
      </c>
      <c r="T32" s="5">
        <f t="shared" si="15"/>
        <v>-0.75739283375913113</v>
      </c>
      <c r="U32" s="5">
        <f t="shared" si="15"/>
        <v>-0.81494100881979126</v>
      </c>
      <c r="V32" s="5">
        <f t="shared" si="15"/>
        <v>-0.81331313468475985</v>
      </c>
      <c r="W32" s="5">
        <f t="shared" si="15"/>
        <v>-0.81404234013325971</v>
      </c>
      <c r="X32" s="5">
        <f t="shared" si="15"/>
        <v>-0.80017716611248768</v>
      </c>
      <c r="Y32" s="5">
        <f t="shared" si="15"/>
        <v>-0.7996020181531075</v>
      </c>
      <c r="Z32" s="5">
        <f t="shared" si="15"/>
        <v>-0.78555197514539177</v>
      </c>
      <c r="AA32" s="5">
        <f t="shared" si="15"/>
        <v>-0.67134402321132836</v>
      </c>
      <c r="AB32" s="5">
        <f t="shared" si="15"/>
        <v>-0.17836005802832089</v>
      </c>
      <c r="AC32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C32"/>
  <sheetViews>
    <sheetView zoomScale="74" zoomScaleNormal="74" workbookViewId="0">
      <selection activeCell="B42" sqref="B42"/>
    </sheetView>
  </sheetViews>
  <sheetFormatPr defaultRowHeight="12.75" x14ac:dyDescent="0.2"/>
  <cols>
    <col min="1" max="1" width="42"/>
    <col min="2" max="1025" width="11.5703125"/>
  </cols>
  <sheetData>
    <row r="1" spans="1:22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s="2" t="s">
        <v>29</v>
      </c>
      <c r="S1">
        <v>3</v>
      </c>
      <c r="T1">
        <v>5</v>
      </c>
      <c r="U1">
        <v>8</v>
      </c>
      <c r="V1">
        <v>16</v>
      </c>
    </row>
    <row r="3" spans="1:22" x14ac:dyDescent="0.2">
      <c r="A3" t="s">
        <v>33</v>
      </c>
      <c r="B3">
        <v>1</v>
      </c>
      <c r="C3">
        <v>3</v>
      </c>
      <c r="D3">
        <v>9</v>
      </c>
      <c r="E3">
        <v>27</v>
      </c>
      <c r="F3">
        <v>1</v>
      </c>
      <c r="G3">
        <v>5</v>
      </c>
      <c r="H3">
        <v>25</v>
      </c>
      <c r="I3">
        <v>125</v>
      </c>
      <c r="J3">
        <v>1</v>
      </c>
      <c r="K3">
        <v>8</v>
      </c>
      <c r="L3">
        <v>64</v>
      </c>
      <c r="M3">
        <f>8*64</f>
        <v>512</v>
      </c>
      <c r="N3">
        <v>1</v>
      </c>
      <c r="O3">
        <v>16</v>
      </c>
      <c r="P3">
        <f>16*16</f>
        <v>256</v>
      </c>
      <c r="Q3">
        <f>16*16*16</f>
        <v>4096</v>
      </c>
      <c r="S3">
        <v>1</v>
      </c>
      <c r="T3">
        <v>1</v>
      </c>
      <c r="U3">
        <v>1</v>
      </c>
      <c r="V3">
        <v>1</v>
      </c>
    </row>
    <row r="6" spans="1:22" x14ac:dyDescent="0.2">
      <c r="A6" t="s">
        <v>34</v>
      </c>
      <c r="B6">
        <v>15452</v>
      </c>
      <c r="C6">
        <v>1835</v>
      </c>
      <c r="D6">
        <v>615</v>
      </c>
      <c r="E6">
        <v>615</v>
      </c>
      <c r="F6">
        <v>60950</v>
      </c>
      <c r="G6">
        <v>3142</v>
      </c>
      <c r="H6">
        <v>3142</v>
      </c>
      <c r="I6">
        <v>615</v>
      </c>
      <c r="K6">
        <v>5045</v>
      </c>
      <c r="L6">
        <v>615</v>
      </c>
      <c r="M6">
        <v>615</v>
      </c>
      <c r="O6">
        <v>10011</v>
      </c>
      <c r="P6">
        <v>615</v>
      </c>
      <c r="Q6">
        <v>615</v>
      </c>
    </row>
    <row r="7" spans="1:22" x14ac:dyDescent="0.2">
      <c r="A7" t="s">
        <v>35</v>
      </c>
      <c r="B7">
        <v>308</v>
      </c>
      <c r="C7">
        <v>131</v>
      </c>
      <c r="D7">
        <v>17</v>
      </c>
      <c r="E7">
        <v>17</v>
      </c>
      <c r="F7">
        <v>950</v>
      </c>
      <c r="G7">
        <v>181</v>
      </c>
      <c r="H7">
        <v>181</v>
      </c>
      <c r="I7">
        <v>17</v>
      </c>
      <c r="K7">
        <v>200</v>
      </c>
      <c r="L7">
        <v>17</v>
      </c>
      <c r="M7">
        <v>17</v>
      </c>
      <c r="O7">
        <v>393</v>
      </c>
      <c r="P7">
        <v>17</v>
      </c>
      <c r="Q7">
        <v>17</v>
      </c>
    </row>
    <row r="8" spans="1:22" x14ac:dyDescent="0.2">
      <c r="A8" t="s">
        <v>36</v>
      </c>
      <c r="B8">
        <v>22947</v>
      </c>
      <c r="C8">
        <v>2654</v>
      </c>
      <c r="D8">
        <v>1106</v>
      </c>
      <c r="E8">
        <v>1106</v>
      </c>
      <c r="F8">
        <v>118775</v>
      </c>
      <c r="G8">
        <v>4512</v>
      </c>
      <c r="H8">
        <v>4512</v>
      </c>
      <c r="I8">
        <v>1106</v>
      </c>
      <c r="K8">
        <v>8309</v>
      </c>
      <c r="L8">
        <v>1106</v>
      </c>
      <c r="M8">
        <v>1106</v>
      </c>
      <c r="O8">
        <v>16649</v>
      </c>
      <c r="P8">
        <v>1106</v>
      </c>
      <c r="Q8">
        <v>1106</v>
      </c>
    </row>
    <row r="9" spans="1:22" x14ac:dyDescent="0.2">
      <c r="A9" t="s">
        <v>37</v>
      </c>
      <c r="B9">
        <v>12795</v>
      </c>
      <c r="C9">
        <v>1246</v>
      </c>
      <c r="D9">
        <v>231</v>
      </c>
      <c r="E9">
        <v>231</v>
      </c>
      <c r="F9">
        <v>55400</v>
      </c>
      <c r="G9">
        <v>1990</v>
      </c>
      <c r="H9">
        <v>1990</v>
      </c>
      <c r="I9">
        <v>231</v>
      </c>
      <c r="K9">
        <v>2132</v>
      </c>
      <c r="L9">
        <v>231</v>
      </c>
      <c r="M9">
        <v>231</v>
      </c>
      <c r="O9">
        <v>4358</v>
      </c>
      <c r="P9">
        <v>231</v>
      </c>
      <c r="Q9">
        <v>231</v>
      </c>
    </row>
    <row r="10" spans="1:22" x14ac:dyDescent="0.2">
      <c r="A10" t="s">
        <v>38</v>
      </c>
      <c r="B10">
        <v>538</v>
      </c>
      <c r="C10">
        <v>75</v>
      </c>
      <c r="D10">
        <v>14</v>
      </c>
      <c r="E10">
        <v>14</v>
      </c>
      <c r="F10">
        <v>4075</v>
      </c>
      <c r="G10">
        <v>109</v>
      </c>
      <c r="H10">
        <v>109</v>
      </c>
      <c r="I10">
        <v>14</v>
      </c>
      <c r="K10">
        <v>203</v>
      </c>
      <c r="L10">
        <v>14</v>
      </c>
      <c r="M10">
        <v>14</v>
      </c>
      <c r="O10">
        <v>363</v>
      </c>
      <c r="P10">
        <v>14</v>
      </c>
      <c r="Q10">
        <v>14</v>
      </c>
    </row>
    <row r="11" spans="1:22" x14ac:dyDescent="0.2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</row>
    <row r="12" spans="1:22" x14ac:dyDescent="0.2">
      <c r="A12" t="s">
        <v>40</v>
      </c>
      <c r="B12">
        <v>48</v>
      </c>
      <c r="C12">
        <v>19</v>
      </c>
      <c r="D12">
        <v>7</v>
      </c>
      <c r="E12">
        <v>7</v>
      </c>
      <c r="F12">
        <v>925</v>
      </c>
      <c r="G12">
        <v>32</v>
      </c>
      <c r="H12">
        <v>32</v>
      </c>
      <c r="I12">
        <v>7</v>
      </c>
      <c r="K12">
        <v>52</v>
      </c>
      <c r="L12">
        <v>7</v>
      </c>
      <c r="M12">
        <v>7</v>
      </c>
      <c r="O12">
        <v>92</v>
      </c>
      <c r="P12">
        <v>7</v>
      </c>
      <c r="Q12">
        <v>7</v>
      </c>
    </row>
    <row r="13" spans="1:22" x14ac:dyDescent="0.2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</row>
    <row r="14" spans="1:22" x14ac:dyDescent="0.2">
      <c r="A14" t="s">
        <v>42</v>
      </c>
      <c r="B14">
        <v>13193</v>
      </c>
      <c r="C14">
        <v>1537</v>
      </c>
      <c r="D14">
        <v>639</v>
      </c>
      <c r="E14">
        <v>639</v>
      </c>
      <c r="F14">
        <v>97900</v>
      </c>
      <c r="G14">
        <v>2599</v>
      </c>
      <c r="H14">
        <v>2599</v>
      </c>
      <c r="I14">
        <v>639</v>
      </c>
      <c r="K14">
        <v>4898</v>
      </c>
      <c r="L14">
        <v>639</v>
      </c>
      <c r="M14">
        <v>639</v>
      </c>
      <c r="O14">
        <v>9736</v>
      </c>
      <c r="P14">
        <v>639</v>
      </c>
      <c r="Q14">
        <v>639</v>
      </c>
    </row>
    <row r="15" spans="1:22" x14ac:dyDescent="0.2">
      <c r="A15" t="s">
        <v>43</v>
      </c>
      <c r="B15">
        <v>13514</v>
      </c>
      <c r="C15">
        <v>1588</v>
      </c>
      <c r="D15">
        <v>407</v>
      </c>
      <c r="E15">
        <v>407</v>
      </c>
      <c r="F15">
        <v>44775</v>
      </c>
      <c r="G15">
        <v>2598</v>
      </c>
      <c r="H15">
        <v>2598</v>
      </c>
      <c r="I15">
        <v>407</v>
      </c>
      <c r="K15">
        <v>3420</v>
      </c>
      <c r="L15">
        <v>407</v>
      </c>
      <c r="M15">
        <v>407</v>
      </c>
      <c r="O15">
        <v>6910</v>
      </c>
      <c r="P15">
        <v>407</v>
      </c>
      <c r="Q15">
        <v>407</v>
      </c>
    </row>
    <row r="16" spans="1:22" x14ac:dyDescent="0.2">
      <c r="A16" t="s">
        <v>44</v>
      </c>
      <c r="B16">
        <v>155</v>
      </c>
      <c r="C16">
        <v>49</v>
      </c>
      <c r="D16">
        <v>10</v>
      </c>
      <c r="E16">
        <v>10</v>
      </c>
      <c r="F16">
        <v>1450</v>
      </c>
      <c r="G16">
        <v>82</v>
      </c>
      <c r="H16">
        <v>82</v>
      </c>
      <c r="I16">
        <v>10</v>
      </c>
      <c r="K16">
        <v>157</v>
      </c>
      <c r="L16">
        <v>10</v>
      </c>
      <c r="M16">
        <v>10</v>
      </c>
      <c r="O16">
        <v>281</v>
      </c>
      <c r="P16">
        <v>10</v>
      </c>
      <c r="Q16">
        <v>10</v>
      </c>
    </row>
    <row r="17" spans="1:29" x14ac:dyDescent="0.2">
      <c r="A17" t="s">
        <v>45</v>
      </c>
      <c r="B17">
        <v>0</v>
      </c>
      <c r="C17">
        <v>96</v>
      </c>
      <c r="D17">
        <v>32</v>
      </c>
      <c r="E17">
        <v>32</v>
      </c>
      <c r="F17">
        <v>0</v>
      </c>
      <c r="G17">
        <v>160</v>
      </c>
      <c r="H17">
        <v>160</v>
      </c>
      <c r="I17">
        <v>32</v>
      </c>
      <c r="K17">
        <v>256</v>
      </c>
      <c r="L17">
        <v>32</v>
      </c>
      <c r="M17">
        <v>32</v>
      </c>
      <c r="O17">
        <v>512</v>
      </c>
      <c r="P17">
        <v>32</v>
      </c>
      <c r="Q17">
        <v>32</v>
      </c>
    </row>
    <row r="18" spans="1:29" x14ac:dyDescent="0.2">
      <c r="S18">
        <v>105880</v>
      </c>
      <c r="T18">
        <v>423064</v>
      </c>
      <c r="U18">
        <v>1659808</v>
      </c>
      <c r="V18">
        <v>25592368</v>
      </c>
    </row>
    <row r="20" spans="1:29" x14ac:dyDescent="0.2">
      <c r="A20" t="s">
        <v>46</v>
      </c>
      <c r="B20">
        <f t="shared" ref="B20:Q20" si="0">SUM(B6:B13)</f>
        <v>52088</v>
      </c>
      <c r="C20">
        <f t="shared" si="0"/>
        <v>5960</v>
      </c>
      <c r="D20">
        <f t="shared" si="0"/>
        <v>1990</v>
      </c>
      <c r="E20">
        <f t="shared" si="0"/>
        <v>1990</v>
      </c>
      <c r="F20">
        <f t="shared" si="0"/>
        <v>241075</v>
      </c>
      <c r="G20">
        <f t="shared" si="0"/>
        <v>9966</v>
      </c>
      <c r="H20">
        <f t="shared" si="0"/>
        <v>9966</v>
      </c>
      <c r="I20">
        <f t="shared" si="0"/>
        <v>1990</v>
      </c>
      <c r="J20">
        <f t="shared" si="0"/>
        <v>0</v>
      </c>
      <c r="K20">
        <f t="shared" si="0"/>
        <v>15941</v>
      </c>
      <c r="L20">
        <f t="shared" si="0"/>
        <v>1990</v>
      </c>
      <c r="M20">
        <f t="shared" si="0"/>
        <v>1990</v>
      </c>
      <c r="N20">
        <f t="shared" si="0"/>
        <v>0</v>
      </c>
      <c r="O20">
        <f t="shared" si="0"/>
        <v>31866</v>
      </c>
      <c r="P20">
        <f t="shared" si="0"/>
        <v>1990</v>
      </c>
      <c r="Q20">
        <f t="shared" si="0"/>
        <v>1990</v>
      </c>
      <c r="S20">
        <f>S18-S21</f>
        <v>81114</v>
      </c>
      <c r="T20">
        <f>T18-T21</f>
        <v>322814</v>
      </c>
      <c r="U20">
        <f>U18-U21</f>
        <v>1259598</v>
      </c>
      <c r="V20">
        <f>V18-V21</f>
        <v>19220622</v>
      </c>
    </row>
    <row r="21" spans="1:29" x14ac:dyDescent="0.2">
      <c r="A21" t="s">
        <v>42</v>
      </c>
      <c r="B21">
        <f t="shared" ref="B21:Q21" si="1">SUM(B14:B16)</f>
        <v>26862</v>
      </c>
      <c r="C21">
        <f t="shared" si="1"/>
        <v>3174</v>
      </c>
      <c r="D21">
        <f t="shared" si="1"/>
        <v>1056</v>
      </c>
      <c r="E21">
        <f t="shared" si="1"/>
        <v>1056</v>
      </c>
      <c r="F21">
        <f t="shared" si="1"/>
        <v>144125</v>
      </c>
      <c r="G21">
        <f t="shared" si="1"/>
        <v>5279</v>
      </c>
      <c r="H21">
        <f t="shared" si="1"/>
        <v>5279</v>
      </c>
      <c r="I21">
        <f t="shared" si="1"/>
        <v>1056</v>
      </c>
      <c r="J21">
        <f t="shared" si="1"/>
        <v>0</v>
      </c>
      <c r="K21">
        <f t="shared" si="1"/>
        <v>8475</v>
      </c>
      <c r="L21">
        <f t="shared" si="1"/>
        <v>1056</v>
      </c>
      <c r="M21">
        <f t="shared" si="1"/>
        <v>1056</v>
      </c>
      <c r="N21">
        <f t="shared" si="1"/>
        <v>0</v>
      </c>
      <c r="O21">
        <f t="shared" si="1"/>
        <v>16927</v>
      </c>
      <c r="P21">
        <f t="shared" si="1"/>
        <v>1056</v>
      </c>
      <c r="Q21">
        <f t="shared" si="1"/>
        <v>1056</v>
      </c>
      <c r="S21">
        <v>24766</v>
      </c>
      <c r="T21">
        <v>100250</v>
      </c>
      <c r="U21">
        <v>400210</v>
      </c>
      <c r="V21">
        <v>6371746</v>
      </c>
    </row>
    <row r="23" spans="1:29" x14ac:dyDescent="0.2">
      <c r="A23" t="s">
        <v>47</v>
      </c>
      <c r="B23">
        <f t="shared" ref="B23:Q23" si="2">SUM(B20:B21)*3*8</f>
        <v>1894800</v>
      </c>
      <c r="C23">
        <f t="shared" si="2"/>
        <v>219216</v>
      </c>
      <c r="D23">
        <f t="shared" si="2"/>
        <v>73104</v>
      </c>
      <c r="E23">
        <f t="shared" si="2"/>
        <v>73104</v>
      </c>
      <c r="F23">
        <f t="shared" si="2"/>
        <v>9244800</v>
      </c>
      <c r="G23">
        <f t="shared" si="2"/>
        <v>365880</v>
      </c>
      <c r="H23">
        <f t="shared" si="2"/>
        <v>365880</v>
      </c>
      <c r="I23">
        <f t="shared" si="2"/>
        <v>73104</v>
      </c>
      <c r="J23">
        <f t="shared" si="2"/>
        <v>0</v>
      </c>
      <c r="K23">
        <f t="shared" si="2"/>
        <v>585984</v>
      </c>
      <c r="L23">
        <f t="shared" si="2"/>
        <v>73104</v>
      </c>
      <c r="M23">
        <f t="shared" si="2"/>
        <v>73104</v>
      </c>
      <c r="N23">
        <f t="shared" si="2"/>
        <v>0</v>
      </c>
      <c r="O23">
        <f t="shared" si="2"/>
        <v>1171032</v>
      </c>
      <c r="P23">
        <f t="shared" si="2"/>
        <v>73104</v>
      </c>
      <c r="Q23">
        <f t="shared" si="2"/>
        <v>73104</v>
      </c>
      <c r="S23">
        <f>SUM(S20:S21)*3*8</f>
        <v>2541120</v>
      </c>
      <c r="T23">
        <f>SUM(T20:T21)*3*8</f>
        <v>10153536</v>
      </c>
      <c r="U23">
        <f>SUM(U20:U21)*3*8</f>
        <v>39835392</v>
      </c>
      <c r="V23">
        <f>SUM(V20:V21)*3*8</f>
        <v>614216832</v>
      </c>
    </row>
    <row r="24" spans="1:29" x14ac:dyDescent="0.2">
      <c r="A24" s="2" t="s">
        <v>48</v>
      </c>
      <c r="B24" s="4">
        <f t="shared" ref="B24:I24" si="3">$B$23/B23</f>
        <v>1</v>
      </c>
      <c r="C24" s="4">
        <f t="shared" si="3"/>
        <v>8.643529669367199</v>
      </c>
      <c r="D24" s="4">
        <f t="shared" si="3"/>
        <v>25.919238345370978</v>
      </c>
      <c r="E24" s="4">
        <f t="shared" si="3"/>
        <v>25.919238345370978</v>
      </c>
      <c r="F24" s="4">
        <f t="shared" si="3"/>
        <v>0.20495846313603322</v>
      </c>
      <c r="G24" s="4">
        <f t="shared" si="3"/>
        <v>5.1787471302066255</v>
      </c>
      <c r="H24" s="4">
        <f t="shared" si="3"/>
        <v>5.1787471302066255</v>
      </c>
      <c r="I24" s="4">
        <f t="shared" si="3"/>
        <v>25.919238345370978</v>
      </c>
      <c r="J24" s="4" t="e">
        <f>$J$23/J23</f>
        <v>#DIV/0!</v>
      </c>
      <c r="K24" s="4">
        <f>$J$23/K23</f>
        <v>0</v>
      </c>
      <c r="L24" s="4">
        <f>$J$23/L23</f>
        <v>0</v>
      </c>
      <c r="M24" s="4">
        <f>$J$23/M23</f>
        <v>0</v>
      </c>
      <c r="N24" s="4" t="e">
        <f>$N$23/N23</f>
        <v>#DIV/0!</v>
      </c>
      <c r="O24" s="4">
        <f>$N$23/O23</f>
        <v>0</v>
      </c>
      <c r="P24" s="4">
        <f>$N$23/P23</f>
        <v>0</v>
      </c>
      <c r="Q24" s="4">
        <f>$N$23/Q23</f>
        <v>0</v>
      </c>
    </row>
    <row r="26" spans="1:29" ht="13.35" customHeight="1" x14ac:dyDescent="0.2">
      <c r="A26" t="s">
        <v>49</v>
      </c>
      <c r="B26">
        <f t="shared" ref="B26:Q26" si="4">(B20*5+B21)*B3</f>
        <v>287302</v>
      </c>
      <c r="C26">
        <f t="shared" si="4"/>
        <v>98922</v>
      </c>
      <c r="D26">
        <f t="shared" si="4"/>
        <v>99054</v>
      </c>
      <c r="E26">
        <f t="shared" si="4"/>
        <v>297162</v>
      </c>
      <c r="F26">
        <f t="shared" si="4"/>
        <v>1349500</v>
      </c>
      <c r="G26">
        <f t="shared" si="4"/>
        <v>275545</v>
      </c>
      <c r="H26">
        <f t="shared" si="4"/>
        <v>1377725</v>
      </c>
      <c r="I26">
        <f t="shared" si="4"/>
        <v>1375750</v>
      </c>
      <c r="J26">
        <f t="shared" si="4"/>
        <v>0</v>
      </c>
      <c r="K26">
        <f t="shared" si="4"/>
        <v>705440</v>
      </c>
      <c r="L26">
        <f t="shared" si="4"/>
        <v>704384</v>
      </c>
      <c r="M26">
        <f t="shared" si="4"/>
        <v>5635072</v>
      </c>
      <c r="N26">
        <f t="shared" si="4"/>
        <v>0</v>
      </c>
      <c r="O26">
        <f t="shared" si="4"/>
        <v>2820112</v>
      </c>
      <c r="P26">
        <f t="shared" si="4"/>
        <v>2817536</v>
      </c>
      <c r="Q26">
        <f t="shared" si="4"/>
        <v>45080576</v>
      </c>
      <c r="S26">
        <f>(5*S20+S21)*S3</f>
        <v>430336</v>
      </c>
      <c r="T26">
        <f>(5*T20+T21)*T3</f>
        <v>1714320</v>
      </c>
      <c r="U26">
        <f>(5*U20+U21)*U3</f>
        <v>6698200</v>
      </c>
      <c r="V26">
        <f>(5*V20+V21)*V3</f>
        <v>102474856</v>
      </c>
    </row>
    <row r="27" spans="1:29" x14ac:dyDescent="0.2">
      <c r="A27" s="2" t="s">
        <v>50</v>
      </c>
      <c r="B27" s="6">
        <f>B26/$B$26 - 1</f>
        <v>0</v>
      </c>
      <c r="C27" s="6">
        <f>C26/$B$26 - 1</f>
        <v>-0.65568635094778316</v>
      </c>
      <c r="D27" s="6">
        <f>D26/$B$26 - 1</f>
        <v>-0.6552269040939499</v>
      </c>
      <c r="E27" s="6">
        <f>E26/$B$26 - 1</f>
        <v>3.4319287718150182E-2</v>
      </c>
      <c r="F27" s="6">
        <f>F26/$F$26 - 1</f>
        <v>0</v>
      </c>
      <c r="G27" s="6">
        <f t="shared" ref="G27:Q27" si="5">G26/$B$26 - 1</f>
        <v>-4.0922095913011436E-2</v>
      </c>
      <c r="H27" s="6">
        <f t="shared" si="5"/>
        <v>3.7953895204349433</v>
      </c>
      <c r="I27" s="6">
        <f t="shared" si="5"/>
        <v>3.788515220917362</v>
      </c>
      <c r="J27" s="6">
        <f t="shared" si="5"/>
        <v>-1</v>
      </c>
      <c r="K27" s="6">
        <f t="shared" si="5"/>
        <v>1.4553953679403553</v>
      </c>
      <c r="L27" s="6">
        <f t="shared" si="5"/>
        <v>1.4517197931096892</v>
      </c>
      <c r="M27" s="6">
        <f t="shared" si="5"/>
        <v>18.613758344877514</v>
      </c>
      <c r="N27" s="6">
        <f t="shared" si="5"/>
        <v>-1</v>
      </c>
      <c r="O27" s="6">
        <f t="shared" si="5"/>
        <v>8.8158453474044727</v>
      </c>
      <c r="P27" s="6">
        <f t="shared" si="5"/>
        <v>8.806879172438757</v>
      </c>
      <c r="Q27" s="6">
        <f t="shared" si="5"/>
        <v>155.91006675902011</v>
      </c>
      <c r="R27" s="5"/>
      <c r="S27" s="5"/>
      <c r="T27" s="5"/>
      <c r="U27" s="5"/>
    </row>
    <row r="31" spans="1:29" x14ac:dyDescent="0.2">
      <c r="A31" s="2" t="s">
        <v>51</v>
      </c>
      <c r="B31" s="3">
        <f>$S$23/B23</f>
        <v>1.3411019632678911</v>
      </c>
      <c r="C31" s="3">
        <f>$S$23/C23</f>
        <v>11.591854609152616</v>
      </c>
      <c r="D31" s="3">
        <f>$S$23/D23</f>
        <v>34.76034143138542</v>
      </c>
      <c r="E31" s="3">
        <f>$S$23/E23</f>
        <v>34.76034143138542</v>
      </c>
      <c r="F31" s="3">
        <f>$T$23/F23</f>
        <v>1.0982969885773624</v>
      </c>
      <c r="G31" s="3">
        <f>$T$23/G23</f>
        <v>27.751000327976385</v>
      </c>
      <c r="H31" s="3">
        <f>$T$23/H23</f>
        <v>27.751000327976385</v>
      </c>
      <c r="I31" s="3">
        <f>$T$23/I23</f>
        <v>138.89166119500985</v>
      </c>
      <c r="J31" s="3" t="e">
        <f>$U$23/J23</f>
        <v>#DIV/0!</v>
      </c>
      <c r="K31" s="3">
        <f>$U$23/K23</f>
        <v>67.980340760157276</v>
      </c>
      <c r="L31" s="3">
        <f>$U$23/L23</f>
        <v>544.91398555482601</v>
      </c>
      <c r="M31" s="3">
        <f>$U$23/M23</f>
        <v>544.91398555482601</v>
      </c>
      <c r="N31" s="3" t="e">
        <f>$V$23/N23</f>
        <v>#DIV/0!</v>
      </c>
      <c r="O31" s="3">
        <f>$V$23/O23</f>
        <v>524.50900743959176</v>
      </c>
      <c r="P31" s="3">
        <f>$V$23/P23</f>
        <v>8401.9592908732757</v>
      </c>
      <c r="Q31" s="3">
        <f>$V$23/Q23</f>
        <v>8401.9592908732757</v>
      </c>
      <c r="R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2" t="s">
        <v>52</v>
      </c>
      <c r="B32" s="5">
        <f>B26/$S$26 -1</f>
        <v>-0.33237749107674008</v>
      </c>
      <c r="C32" s="5">
        <f>C26/$S$26 -1</f>
        <v>-0.77012845776323613</v>
      </c>
      <c r="D32" s="5">
        <f>D26/$S$26 -1</f>
        <v>-0.76982172070196309</v>
      </c>
      <c r="E32" s="5">
        <f>E26/$S$26 -1</f>
        <v>-0.30946516210588937</v>
      </c>
      <c r="F32" s="5">
        <f>F26/$T$26 -1</f>
        <v>-0.21280741051845631</v>
      </c>
      <c r="G32" s="5">
        <f>G26/$T$26 -1</f>
        <v>-0.83926863129404072</v>
      </c>
      <c r="H32" s="5">
        <f>H26/$T$26 -1</f>
        <v>-0.19634315647020395</v>
      </c>
      <c r="I32" s="5">
        <f>I26/$T$26 -1</f>
        <v>-0.19749521676233139</v>
      </c>
      <c r="J32" s="5">
        <f>J26/$U$26 -1</f>
        <v>-1</v>
      </c>
      <c r="K32" s="5">
        <f>K26/$U$26 -1</f>
        <v>-0.89468215341435009</v>
      </c>
      <c r="L32" s="5">
        <f>L26/$U$26 -1</f>
        <v>-0.89483980770953386</v>
      </c>
      <c r="M32" s="5">
        <f>M26/$U$26 -1</f>
        <v>-0.15871846167627124</v>
      </c>
      <c r="N32" s="5">
        <f>N26/$V$26 -1</f>
        <v>-1</v>
      </c>
      <c r="O32" s="5">
        <f>O26/$V$26 -1</f>
        <v>-0.97247996132826964</v>
      </c>
      <c r="P32" s="5">
        <f>P26/$V$26 -1</f>
        <v>-0.97250509920209105</v>
      </c>
      <c r="Q32" s="5">
        <f>Q26/$V$26 -1</f>
        <v>-0.56008158723345747</v>
      </c>
      <c r="R32" s="5"/>
      <c r="V32" s="5"/>
      <c r="W32" s="5"/>
      <c r="X32" s="5"/>
      <c r="Y32" s="5"/>
      <c r="Z32" s="5"/>
      <c r="AA32" s="5"/>
      <c r="AB32" s="5"/>
      <c r="AC32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C32"/>
  <sheetViews>
    <sheetView zoomScale="74" zoomScaleNormal="74" workbookViewId="0">
      <selection activeCell="D38" sqref="D38"/>
    </sheetView>
  </sheetViews>
  <sheetFormatPr defaultRowHeight="12.75" x14ac:dyDescent="0.2"/>
  <cols>
    <col min="1" max="1" width="42"/>
    <col min="2" max="2" width="13.7109375"/>
    <col min="3" max="1025" width="11.5703125"/>
  </cols>
  <sheetData>
    <row r="1" spans="1:18" x14ac:dyDescent="0.2">
      <c r="A1" t="s">
        <v>73</v>
      </c>
      <c r="B1">
        <v>16384</v>
      </c>
      <c r="C1">
        <v>1684</v>
      </c>
      <c r="D1">
        <v>1684</v>
      </c>
      <c r="E1">
        <v>1684</v>
      </c>
      <c r="F1">
        <v>1684</v>
      </c>
      <c r="G1">
        <v>1684</v>
      </c>
      <c r="H1">
        <v>1684</v>
      </c>
      <c r="I1">
        <v>1684</v>
      </c>
      <c r="J1">
        <v>1684</v>
      </c>
      <c r="K1">
        <v>1684</v>
      </c>
      <c r="L1">
        <v>1684</v>
      </c>
      <c r="M1">
        <v>1684</v>
      </c>
      <c r="N1">
        <v>1684</v>
      </c>
      <c r="O1">
        <v>1684</v>
      </c>
      <c r="P1">
        <v>1684</v>
      </c>
      <c r="Q1" s="2" t="s">
        <v>29</v>
      </c>
      <c r="R1">
        <v>16384</v>
      </c>
    </row>
    <row r="3" spans="1:18" x14ac:dyDescent="0.2">
      <c r="A3" t="s">
        <v>33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J3">
        <v>256</v>
      </c>
      <c r="K3">
        <v>512</v>
      </c>
      <c r="L3">
        <v>1024</v>
      </c>
      <c r="M3">
        <v>2048</v>
      </c>
      <c r="N3">
        <f>2*M3</f>
        <v>4096</v>
      </c>
      <c r="O3">
        <f>2*N3</f>
        <v>8192</v>
      </c>
      <c r="P3">
        <f>2*O3</f>
        <v>16384</v>
      </c>
      <c r="R3">
        <v>1</v>
      </c>
    </row>
    <row r="6" spans="1:18" x14ac:dyDescent="0.2">
      <c r="A6" t="s">
        <v>34</v>
      </c>
      <c r="D6">
        <v>5698</v>
      </c>
      <c r="E6">
        <v>2427</v>
      </c>
      <c r="F6">
        <v>1109</v>
      </c>
      <c r="G6">
        <v>691</v>
      </c>
      <c r="H6">
        <v>74</v>
      </c>
      <c r="I6">
        <v>258</v>
      </c>
      <c r="J6">
        <v>20</v>
      </c>
      <c r="K6">
        <v>65</v>
      </c>
      <c r="L6">
        <v>8</v>
      </c>
      <c r="M6">
        <v>15</v>
      </c>
      <c r="N6">
        <v>2</v>
      </c>
      <c r="O6">
        <v>2</v>
      </c>
      <c r="P6">
        <v>0</v>
      </c>
    </row>
    <row r="7" spans="1:18" x14ac:dyDescent="0.2">
      <c r="A7" t="s">
        <v>35</v>
      </c>
      <c r="D7">
        <v>3495</v>
      </c>
      <c r="E7">
        <v>2524</v>
      </c>
      <c r="F7">
        <v>1167</v>
      </c>
      <c r="G7">
        <v>274</v>
      </c>
      <c r="H7">
        <v>333</v>
      </c>
      <c r="I7">
        <v>28</v>
      </c>
      <c r="J7">
        <v>84</v>
      </c>
      <c r="K7">
        <v>6</v>
      </c>
      <c r="L7">
        <v>21</v>
      </c>
      <c r="M7">
        <v>1</v>
      </c>
      <c r="N7">
        <v>1</v>
      </c>
      <c r="O7">
        <v>2</v>
      </c>
      <c r="P7">
        <v>1</v>
      </c>
    </row>
    <row r="8" spans="1:18" x14ac:dyDescent="0.2">
      <c r="A8" t="s">
        <v>36</v>
      </c>
      <c r="D8">
        <v>6212</v>
      </c>
      <c r="E8">
        <v>2894</v>
      </c>
      <c r="F8">
        <v>1420</v>
      </c>
      <c r="G8">
        <v>422</v>
      </c>
      <c r="H8">
        <v>211</v>
      </c>
      <c r="I8">
        <v>65</v>
      </c>
      <c r="J8">
        <v>52</v>
      </c>
      <c r="K8">
        <v>17</v>
      </c>
      <c r="L8">
        <v>13</v>
      </c>
      <c r="M8">
        <v>7</v>
      </c>
      <c r="N8">
        <v>8</v>
      </c>
      <c r="O8">
        <v>5</v>
      </c>
      <c r="P8">
        <v>3</v>
      </c>
    </row>
    <row r="9" spans="1:18" x14ac:dyDescent="0.2">
      <c r="A9" t="s">
        <v>37</v>
      </c>
      <c r="D9">
        <v>10863</v>
      </c>
      <c r="E9">
        <v>5166</v>
      </c>
      <c r="F9">
        <v>2544</v>
      </c>
      <c r="G9">
        <v>1169</v>
      </c>
      <c r="H9">
        <v>392</v>
      </c>
      <c r="I9">
        <v>224</v>
      </c>
      <c r="J9">
        <v>101</v>
      </c>
      <c r="K9">
        <v>58</v>
      </c>
      <c r="L9">
        <v>26</v>
      </c>
      <c r="M9">
        <v>14</v>
      </c>
      <c r="N9">
        <v>8</v>
      </c>
      <c r="O9">
        <v>4</v>
      </c>
      <c r="P9">
        <v>3</v>
      </c>
    </row>
    <row r="10" spans="1:18" x14ac:dyDescent="0.2">
      <c r="A10" t="s">
        <v>38</v>
      </c>
      <c r="D10">
        <v>2180</v>
      </c>
      <c r="E10">
        <v>1050</v>
      </c>
      <c r="F10">
        <v>512</v>
      </c>
      <c r="G10">
        <v>35</v>
      </c>
      <c r="H10">
        <v>46</v>
      </c>
      <c r="I10">
        <v>3</v>
      </c>
      <c r="J10">
        <v>10</v>
      </c>
      <c r="K10">
        <v>0</v>
      </c>
      <c r="L10">
        <v>3</v>
      </c>
      <c r="M10">
        <v>0</v>
      </c>
      <c r="N10">
        <v>0</v>
      </c>
      <c r="O10">
        <v>1</v>
      </c>
      <c r="P10">
        <v>0</v>
      </c>
    </row>
    <row r="11" spans="1:18" x14ac:dyDescent="0.2">
      <c r="A11" t="s">
        <v>39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2">
      <c r="A12" t="s">
        <v>40</v>
      </c>
      <c r="D12">
        <v>291</v>
      </c>
      <c r="E12">
        <v>327</v>
      </c>
      <c r="F12">
        <v>377</v>
      </c>
      <c r="G12">
        <v>2</v>
      </c>
      <c r="H12">
        <v>99</v>
      </c>
      <c r="I12">
        <v>1</v>
      </c>
      <c r="J12">
        <v>24</v>
      </c>
      <c r="K12">
        <v>1</v>
      </c>
      <c r="L12">
        <v>4</v>
      </c>
      <c r="M12">
        <v>0</v>
      </c>
      <c r="N12">
        <v>0</v>
      </c>
      <c r="O12">
        <v>0</v>
      </c>
      <c r="P12">
        <v>0</v>
      </c>
    </row>
    <row r="13" spans="1:18" x14ac:dyDescent="0.2">
      <c r="A13" t="s">
        <v>41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2">
      <c r="A14" t="s">
        <v>42</v>
      </c>
      <c r="D14">
        <v>32</v>
      </c>
      <c r="E14">
        <v>8</v>
      </c>
      <c r="F14">
        <v>101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</row>
    <row r="15" spans="1:18" x14ac:dyDescent="0.2">
      <c r="A15" t="s">
        <v>43</v>
      </c>
      <c r="D15">
        <v>293</v>
      </c>
      <c r="E15">
        <v>95</v>
      </c>
      <c r="F15">
        <v>47</v>
      </c>
      <c r="G15">
        <v>1</v>
      </c>
      <c r="H15">
        <v>128</v>
      </c>
      <c r="I15">
        <v>65</v>
      </c>
      <c r="J15">
        <v>32</v>
      </c>
      <c r="K15">
        <v>17</v>
      </c>
      <c r="L15">
        <v>8</v>
      </c>
      <c r="M15">
        <v>5</v>
      </c>
      <c r="N15">
        <v>5</v>
      </c>
      <c r="O15">
        <v>2</v>
      </c>
      <c r="P15">
        <v>1</v>
      </c>
    </row>
    <row r="16" spans="1:18" x14ac:dyDescent="0.2">
      <c r="A16" t="s">
        <v>44</v>
      </c>
      <c r="D16">
        <v>463</v>
      </c>
      <c r="E16">
        <v>211</v>
      </c>
      <c r="F16">
        <v>60</v>
      </c>
      <c r="G16">
        <v>13</v>
      </c>
      <c r="H16">
        <v>8</v>
      </c>
      <c r="I16">
        <v>3</v>
      </c>
      <c r="J16">
        <v>2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</row>
    <row r="17" spans="1:29" x14ac:dyDescent="0.2">
      <c r="A17" t="s">
        <v>45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</row>
    <row r="18" spans="1:29" x14ac:dyDescent="0.2">
      <c r="R18">
        <v>97733</v>
      </c>
    </row>
    <row r="20" spans="1:29" x14ac:dyDescent="0.2">
      <c r="A20" t="s">
        <v>46</v>
      </c>
      <c r="B20">
        <f t="shared" ref="B20:P20" si="0">SUM(B6:B13)</f>
        <v>0</v>
      </c>
      <c r="C20">
        <f t="shared" si="0"/>
        <v>0</v>
      </c>
      <c r="D20">
        <f t="shared" si="0"/>
        <v>28739</v>
      </c>
      <c r="E20">
        <f t="shared" si="0"/>
        <v>14388</v>
      </c>
      <c r="F20">
        <f t="shared" si="0"/>
        <v>7129</v>
      </c>
      <c r="G20">
        <f t="shared" si="0"/>
        <v>2593</v>
      </c>
      <c r="H20">
        <f t="shared" si="0"/>
        <v>1155</v>
      </c>
      <c r="I20">
        <f t="shared" si="0"/>
        <v>579</v>
      </c>
      <c r="J20">
        <f t="shared" si="0"/>
        <v>291</v>
      </c>
      <c r="K20">
        <f t="shared" si="0"/>
        <v>147</v>
      </c>
      <c r="L20">
        <f t="shared" si="0"/>
        <v>75</v>
      </c>
      <c r="M20">
        <f t="shared" si="0"/>
        <v>37</v>
      </c>
      <c r="N20">
        <f t="shared" si="0"/>
        <v>19</v>
      </c>
      <c r="O20">
        <f t="shared" si="0"/>
        <v>14</v>
      </c>
      <c r="P20">
        <f t="shared" si="0"/>
        <v>7</v>
      </c>
      <c r="R20">
        <f>R18-R21</f>
        <v>94504</v>
      </c>
    </row>
    <row r="21" spans="1:29" x14ac:dyDescent="0.2">
      <c r="A21" t="s">
        <v>42</v>
      </c>
      <c r="B21">
        <f t="shared" ref="B21:P21" si="1">SUM(B14:B16)</f>
        <v>0</v>
      </c>
      <c r="C21">
        <f t="shared" si="1"/>
        <v>0</v>
      </c>
      <c r="D21">
        <f t="shared" si="1"/>
        <v>788</v>
      </c>
      <c r="E21">
        <f t="shared" si="1"/>
        <v>314</v>
      </c>
      <c r="F21">
        <f t="shared" si="1"/>
        <v>208</v>
      </c>
      <c r="G21">
        <f t="shared" si="1"/>
        <v>14</v>
      </c>
      <c r="H21">
        <f t="shared" si="1"/>
        <v>137</v>
      </c>
      <c r="I21">
        <f t="shared" si="1"/>
        <v>68</v>
      </c>
      <c r="J21">
        <f t="shared" si="1"/>
        <v>35</v>
      </c>
      <c r="K21">
        <f t="shared" si="1"/>
        <v>19</v>
      </c>
      <c r="L21">
        <f t="shared" si="1"/>
        <v>11</v>
      </c>
      <c r="M21">
        <f t="shared" si="1"/>
        <v>7</v>
      </c>
      <c r="N21">
        <f t="shared" si="1"/>
        <v>6</v>
      </c>
      <c r="O21">
        <f t="shared" si="1"/>
        <v>3</v>
      </c>
      <c r="P21">
        <f t="shared" si="1"/>
        <v>2</v>
      </c>
      <c r="R21">
        <v>3229</v>
      </c>
    </row>
    <row r="23" spans="1:29" x14ac:dyDescent="0.2">
      <c r="A23" t="s">
        <v>47</v>
      </c>
      <c r="B23">
        <f t="shared" ref="B23:P23" si="2">SUM(B20:B21)*3*8</f>
        <v>0</v>
      </c>
      <c r="C23">
        <f t="shared" si="2"/>
        <v>0</v>
      </c>
      <c r="D23">
        <f t="shared" si="2"/>
        <v>708648</v>
      </c>
      <c r="E23">
        <f t="shared" si="2"/>
        <v>352848</v>
      </c>
      <c r="F23">
        <f t="shared" si="2"/>
        <v>176088</v>
      </c>
      <c r="G23">
        <f t="shared" si="2"/>
        <v>62568</v>
      </c>
      <c r="H23">
        <f t="shared" si="2"/>
        <v>31008</v>
      </c>
      <c r="I23">
        <f t="shared" si="2"/>
        <v>15528</v>
      </c>
      <c r="J23">
        <f t="shared" si="2"/>
        <v>7824</v>
      </c>
      <c r="K23">
        <f t="shared" si="2"/>
        <v>3984</v>
      </c>
      <c r="L23">
        <f t="shared" si="2"/>
        <v>2064</v>
      </c>
      <c r="M23">
        <f t="shared" si="2"/>
        <v>1056</v>
      </c>
      <c r="N23">
        <f t="shared" si="2"/>
        <v>600</v>
      </c>
      <c r="O23">
        <f t="shared" si="2"/>
        <v>408</v>
      </c>
      <c r="P23">
        <f t="shared" si="2"/>
        <v>216</v>
      </c>
      <c r="R23">
        <f>SUM(R20:R21)*3*8</f>
        <v>2345592</v>
      </c>
    </row>
    <row r="24" spans="1:29" x14ac:dyDescent="0.2">
      <c r="A24" s="2" t="s">
        <v>48</v>
      </c>
      <c r="B24" s="4" t="e">
        <f t="shared" ref="B24:P24" si="3">$B$23/B23</f>
        <v>#DIV/0!</v>
      </c>
      <c r="C24" s="4" t="e">
        <f t="shared" si="3"/>
        <v>#DIV/0!</v>
      </c>
      <c r="D24" s="4">
        <f t="shared" si="3"/>
        <v>0</v>
      </c>
      <c r="E24" s="4">
        <f t="shared" si="3"/>
        <v>0</v>
      </c>
      <c r="F24" s="4">
        <f t="shared" si="3"/>
        <v>0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0</v>
      </c>
      <c r="K24" s="4">
        <f t="shared" si="3"/>
        <v>0</v>
      </c>
      <c r="L24" s="4">
        <f t="shared" si="3"/>
        <v>0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3"/>
        <v>0</v>
      </c>
    </row>
    <row r="26" spans="1:29" ht="13.35" customHeight="1" x14ac:dyDescent="0.2">
      <c r="A26" t="s">
        <v>49</v>
      </c>
      <c r="B26">
        <f t="shared" ref="B26:P26" si="4">(B20*5+B21)*B3</f>
        <v>0</v>
      </c>
      <c r="C26">
        <f t="shared" si="4"/>
        <v>0</v>
      </c>
      <c r="D26">
        <f t="shared" si="4"/>
        <v>577932</v>
      </c>
      <c r="E26">
        <f t="shared" si="4"/>
        <v>578032</v>
      </c>
      <c r="F26">
        <f t="shared" si="4"/>
        <v>573648</v>
      </c>
      <c r="G26">
        <f t="shared" si="4"/>
        <v>415328</v>
      </c>
      <c r="H26">
        <f t="shared" si="4"/>
        <v>378368</v>
      </c>
      <c r="I26">
        <f t="shared" si="4"/>
        <v>379264</v>
      </c>
      <c r="J26">
        <f t="shared" si="4"/>
        <v>381440</v>
      </c>
      <c r="K26">
        <f t="shared" si="4"/>
        <v>386048</v>
      </c>
      <c r="L26">
        <f t="shared" si="4"/>
        <v>395264</v>
      </c>
      <c r="M26">
        <f t="shared" si="4"/>
        <v>393216</v>
      </c>
      <c r="N26">
        <f t="shared" si="4"/>
        <v>413696</v>
      </c>
      <c r="O26">
        <f t="shared" si="4"/>
        <v>598016</v>
      </c>
      <c r="P26">
        <f t="shared" si="4"/>
        <v>606208</v>
      </c>
      <c r="R26">
        <f>(5*R20+R21)*R3</f>
        <v>475749</v>
      </c>
    </row>
    <row r="27" spans="1:29" x14ac:dyDescent="0.2">
      <c r="A27" s="2" t="s">
        <v>50</v>
      </c>
      <c r="B27" s="6" t="e">
        <f t="shared" ref="B27:P27" si="5">B26/$B$26 - 1</f>
        <v>#DIV/0!</v>
      </c>
      <c r="C27" s="6" t="e">
        <f t="shared" si="5"/>
        <v>#DIV/0!</v>
      </c>
      <c r="D27" s="6" t="e">
        <f t="shared" si="5"/>
        <v>#DIV/0!</v>
      </c>
      <c r="E27" s="6" t="e">
        <f t="shared" si="5"/>
        <v>#DIV/0!</v>
      </c>
      <c r="F27" s="6" t="e">
        <f t="shared" si="5"/>
        <v>#DIV/0!</v>
      </c>
      <c r="G27" s="6" t="e">
        <f t="shared" si="5"/>
        <v>#DIV/0!</v>
      </c>
      <c r="H27" s="6" t="e">
        <f t="shared" si="5"/>
        <v>#DIV/0!</v>
      </c>
      <c r="I27" s="6" t="e">
        <f t="shared" si="5"/>
        <v>#DIV/0!</v>
      </c>
      <c r="J27" s="6" t="e">
        <f t="shared" si="5"/>
        <v>#DIV/0!</v>
      </c>
      <c r="K27" s="6" t="e">
        <f t="shared" si="5"/>
        <v>#DIV/0!</v>
      </c>
      <c r="L27" s="6" t="e">
        <f t="shared" si="5"/>
        <v>#DIV/0!</v>
      </c>
      <c r="M27" s="6" t="e">
        <f t="shared" si="5"/>
        <v>#DIV/0!</v>
      </c>
      <c r="N27" s="6" t="e">
        <f t="shared" si="5"/>
        <v>#DIV/0!</v>
      </c>
      <c r="O27" s="6" t="e">
        <f t="shared" si="5"/>
        <v>#DIV/0!</v>
      </c>
      <c r="P27" s="6" t="e">
        <f t="shared" si="5"/>
        <v>#DIV/0!</v>
      </c>
      <c r="Q27" s="5"/>
      <c r="R27" s="5"/>
      <c r="S27" s="5"/>
      <c r="T27" s="5"/>
    </row>
    <row r="31" spans="1:29" x14ac:dyDescent="0.2">
      <c r="A31" s="2" t="s">
        <v>51</v>
      </c>
      <c r="B31" s="3" t="e">
        <f t="shared" ref="B31:P31" si="6">$R$23/B23</f>
        <v>#DIV/0!</v>
      </c>
      <c r="C31" s="3" t="e">
        <f t="shared" si="6"/>
        <v>#DIV/0!</v>
      </c>
      <c r="D31" s="3">
        <f t="shared" si="6"/>
        <v>3.3099536017881936</v>
      </c>
      <c r="E31" s="3">
        <f t="shared" si="6"/>
        <v>6.6475989661270578</v>
      </c>
      <c r="F31" s="3">
        <f t="shared" si="6"/>
        <v>13.320566989232656</v>
      </c>
      <c r="G31" s="3">
        <f t="shared" si="6"/>
        <v>37.488684311469122</v>
      </c>
      <c r="H31" s="3">
        <f t="shared" si="6"/>
        <v>75.64473684210526</v>
      </c>
      <c r="I31" s="3">
        <f t="shared" si="6"/>
        <v>151.05564142194746</v>
      </c>
      <c r="J31" s="3">
        <f t="shared" si="6"/>
        <v>299.79447852760734</v>
      </c>
      <c r="K31" s="3">
        <f t="shared" si="6"/>
        <v>588.75301204819277</v>
      </c>
      <c r="L31" s="3">
        <f t="shared" si="6"/>
        <v>1136.4302325581396</v>
      </c>
      <c r="M31" s="3">
        <f t="shared" si="6"/>
        <v>2221.2045454545455</v>
      </c>
      <c r="N31" s="3">
        <f t="shared" si="6"/>
        <v>3909.32</v>
      </c>
      <c r="O31" s="3">
        <f t="shared" si="6"/>
        <v>5749</v>
      </c>
      <c r="P31" s="3">
        <f t="shared" si="6"/>
        <v>10859.222222222223</v>
      </c>
      <c r="Q31" s="3"/>
      <c r="U31" s="3"/>
      <c r="W31" s="3"/>
      <c r="X31" s="3"/>
      <c r="Y31" s="3"/>
      <c r="Z31" s="3"/>
      <c r="AA31" s="3"/>
      <c r="AB31" s="3"/>
      <c r="AC31" s="3"/>
    </row>
    <row r="32" spans="1:29" x14ac:dyDescent="0.2">
      <c r="A32" s="2" t="s">
        <v>52</v>
      </c>
      <c r="B32" s="5">
        <f t="shared" ref="B32:P32" si="7">B26/$R$26 -1</f>
        <v>-1</v>
      </c>
      <c r="C32" s="5">
        <f t="shared" si="7"/>
        <v>-1</v>
      </c>
      <c r="D32" s="5">
        <f t="shared" si="7"/>
        <v>0.21478342571397935</v>
      </c>
      <c r="E32" s="5">
        <f t="shared" si="7"/>
        <v>0.21499362058564486</v>
      </c>
      <c r="F32" s="5">
        <f t="shared" si="7"/>
        <v>0.20577867741182843</v>
      </c>
      <c r="G32" s="5">
        <f t="shared" si="7"/>
        <v>-0.12700184340902454</v>
      </c>
      <c r="H32" s="5">
        <f t="shared" si="7"/>
        <v>-0.20468986797660116</v>
      </c>
      <c r="I32" s="5">
        <f t="shared" si="7"/>
        <v>-0.20280652192647808</v>
      </c>
      <c r="J32" s="5">
        <f t="shared" si="7"/>
        <v>-0.19823268151903628</v>
      </c>
      <c r="K32" s="5">
        <f t="shared" si="7"/>
        <v>-0.18854690183268907</v>
      </c>
      <c r="L32" s="5">
        <f t="shared" si="7"/>
        <v>-0.16917534245999466</v>
      </c>
      <c r="M32" s="5">
        <f t="shared" si="7"/>
        <v>-0.17348013343170454</v>
      </c>
      <c r="N32" s="5">
        <f t="shared" si="7"/>
        <v>-0.13043222371460583</v>
      </c>
      <c r="O32" s="5">
        <f t="shared" si="7"/>
        <v>0.25699896373928266</v>
      </c>
      <c r="P32" s="5">
        <f t="shared" si="7"/>
        <v>0.27421812762612219</v>
      </c>
      <c r="Q32" s="5"/>
      <c r="U32" s="5"/>
      <c r="W32" s="5"/>
      <c r="X32" s="5"/>
      <c r="Y32" s="5"/>
      <c r="Z32" s="5"/>
      <c r="AA32" s="5"/>
      <c r="AB32" s="5"/>
      <c r="AC32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C32"/>
  <sheetViews>
    <sheetView tabSelected="1" topLeftCell="F1" zoomScale="74" zoomScaleNormal="74" workbookViewId="0">
      <selection activeCell="R24" sqref="R24"/>
    </sheetView>
  </sheetViews>
  <sheetFormatPr defaultRowHeight="12.75" x14ac:dyDescent="0.2"/>
  <cols>
    <col min="1" max="1" width="49.5703125" customWidth="1"/>
    <col min="2" max="1025" width="11.5703125"/>
  </cols>
  <sheetData>
    <row r="1" spans="1:29" x14ac:dyDescent="0.2">
      <c r="A1" t="s">
        <v>74</v>
      </c>
      <c r="B1">
        <v>64</v>
      </c>
      <c r="C1">
        <v>64</v>
      </c>
      <c r="D1">
        <v>64</v>
      </c>
      <c r="E1">
        <v>64</v>
      </c>
      <c r="F1">
        <v>64</v>
      </c>
      <c r="G1">
        <v>64</v>
      </c>
      <c r="H1">
        <v>64</v>
      </c>
      <c r="I1">
        <v>128</v>
      </c>
      <c r="J1">
        <v>128</v>
      </c>
      <c r="K1">
        <v>128</v>
      </c>
      <c r="L1">
        <v>128</v>
      </c>
      <c r="M1">
        <v>128</v>
      </c>
      <c r="N1">
        <v>128</v>
      </c>
      <c r="O1">
        <v>128</v>
      </c>
      <c r="P1">
        <v>128</v>
      </c>
      <c r="Q1">
        <v>256</v>
      </c>
      <c r="R1">
        <v>256</v>
      </c>
      <c r="S1">
        <v>256</v>
      </c>
      <c r="T1">
        <v>256</v>
      </c>
      <c r="U1">
        <v>256</v>
      </c>
      <c r="V1">
        <v>256</v>
      </c>
      <c r="W1">
        <v>256</v>
      </c>
      <c r="X1">
        <v>256</v>
      </c>
      <c r="Y1">
        <v>256</v>
      </c>
      <c r="Z1" s="2" t="s">
        <v>29</v>
      </c>
      <c r="AA1">
        <v>64</v>
      </c>
      <c r="AB1">
        <v>128</v>
      </c>
      <c r="AC1">
        <v>256</v>
      </c>
    </row>
    <row r="3" spans="1:29" x14ac:dyDescent="0.2">
      <c r="A3" t="s">
        <v>33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</v>
      </c>
      <c r="J3">
        <v>2</v>
      </c>
      <c r="K3">
        <v>4</v>
      </c>
      <c r="L3">
        <v>8</v>
      </c>
      <c r="M3">
        <v>16</v>
      </c>
      <c r="N3">
        <v>32</v>
      </c>
      <c r="O3">
        <v>64</v>
      </c>
      <c r="P3">
        <v>128</v>
      </c>
      <c r="Q3">
        <v>1</v>
      </c>
      <c r="R3">
        <v>2</v>
      </c>
      <c r="S3">
        <v>4</v>
      </c>
      <c r="T3">
        <v>8</v>
      </c>
      <c r="U3">
        <v>16</v>
      </c>
      <c r="V3">
        <v>32</v>
      </c>
      <c r="W3">
        <v>64</v>
      </c>
      <c r="X3">
        <v>128</v>
      </c>
      <c r="Y3">
        <v>256</v>
      </c>
      <c r="AA3">
        <v>1</v>
      </c>
      <c r="AB3">
        <v>1</v>
      </c>
      <c r="AC3">
        <v>1</v>
      </c>
    </row>
    <row r="6" spans="1:29" x14ac:dyDescent="0.2">
      <c r="A6" t="s">
        <v>34</v>
      </c>
      <c r="B6">
        <v>5293</v>
      </c>
      <c r="C6">
        <v>1472</v>
      </c>
      <c r="D6">
        <v>814</v>
      </c>
      <c r="E6">
        <v>405</v>
      </c>
      <c r="F6">
        <v>203</v>
      </c>
      <c r="G6">
        <v>72</v>
      </c>
      <c r="H6">
        <v>126</v>
      </c>
      <c r="I6">
        <v>20702</v>
      </c>
      <c r="J6">
        <v>5854</v>
      </c>
      <c r="K6">
        <v>3058</v>
      </c>
      <c r="L6">
        <v>1678</v>
      </c>
      <c r="M6">
        <v>797</v>
      </c>
      <c r="N6">
        <v>663</v>
      </c>
      <c r="O6">
        <v>136</v>
      </c>
      <c r="P6">
        <v>254</v>
      </c>
      <c r="R6">
        <v>19610</v>
      </c>
      <c r="S6">
        <v>11011</v>
      </c>
      <c r="T6">
        <v>5852</v>
      </c>
      <c r="U6">
        <v>3310</v>
      </c>
      <c r="V6">
        <v>1560</v>
      </c>
      <c r="W6">
        <v>1028</v>
      </c>
      <c r="X6">
        <v>432</v>
      </c>
      <c r="Y6">
        <v>510</v>
      </c>
    </row>
    <row r="7" spans="1:29" x14ac:dyDescent="0.2">
      <c r="A7" t="s">
        <v>35</v>
      </c>
      <c r="B7">
        <v>67</v>
      </c>
      <c r="C7">
        <v>19</v>
      </c>
      <c r="D7">
        <v>8</v>
      </c>
      <c r="E7">
        <v>11</v>
      </c>
      <c r="F7">
        <v>62</v>
      </c>
      <c r="G7">
        <v>2</v>
      </c>
      <c r="H7">
        <v>0</v>
      </c>
      <c r="I7">
        <v>169</v>
      </c>
      <c r="J7">
        <v>169</v>
      </c>
      <c r="K7">
        <v>78</v>
      </c>
      <c r="L7">
        <v>32</v>
      </c>
      <c r="M7">
        <v>13</v>
      </c>
      <c r="N7">
        <v>2</v>
      </c>
      <c r="O7">
        <v>2</v>
      </c>
      <c r="P7">
        <v>0</v>
      </c>
      <c r="R7">
        <v>512</v>
      </c>
      <c r="S7">
        <v>15</v>
      </c>
      <c r="T7">
        <v>13</v>
      </c>
      <c r="U7">
        <v>6</v>
      </c>
      <c r="V7">
        <v>6</v>
      </c>
      <c r="W7">
        <v>0</v>
      </c>
      <c r="X7">
        <v>0</v>
      </c>
      <c r="Y7">
        <v>0</v>
      </c>
    </row>
    <row r="8" spans="1:29" x14ac:dyDescent="0.2">
      <c r="A8" t="s">
        <v>36</v>
      </c>
      <c r="B8">
        <v>5218</v>
      </c>
      <c r="C8">
        <v>2564</v>
      </c>
      <c r="D8">
        <v>1639</v>
      </c>
      <c r="E8">
        <v>519</v>
      </c>
      <c r="F8">
        <v>497</v>
      </c>
      <c r="G8">
        <v>309</v>
      </c>
      <c r="H8">
        <v>65</v>
      </c>
      <c r="I8">
        <v>24829</v>
      </c>
      <c r="J8">
        <v>4218</v>
      </c>
      <c r="K8">
        <v>2125</v>
      </c>
      <c r="L8">
        <v>1338</v>
      </c>
      <c r="M8">
        <v>898</v>
      </c>
      <c r="N8">
        <v>822</v>
      </c>
      <c r="O8">
        <v>629</v>
      </c>
      <c r="P8">
        <v>129</v>
      </c>
      <c r="R8">
        <v>37313</v>
      </c>
      <c r="S8">
        <v>25400</v>
      </c>
      <c r="T8">
        <v>12266</v>
      </c>
      <c r="U8">
        <v>6072</v>
      </c>
      <c r="V8">
        <v>3325</v>
      </c>
      <c r="W8">
        <v>1538</v>
      </c>
      <c r="X8">
        <v>945</v>
      </c>
      <c r="Y8">
        <v>257</v>
      </c>
    </row>
    <row r="9" spans="1:29" x14ac:dyDescent="0.2">
      <c r="A9" t="s">
        <v>37</v>
      </c>
      <c r="B9">
        <v>5454</v>
      </c>
      <c r="C9">
        <v>2021</v>
      </c>
      <c r="D9">
        <v>826</v>
      </c>
      <c r="E9">
        <v>886</v>
      </c>
      <c r="F9">
        <v>194</v>
      </c>
      <c r="G9">
        <v>127</v>
      </c>
      <c r="H9">
        <v>63</v>
      </c>
      <c r="I9">
        <v>19496</v>
      </c>
      <c r="J9">
        <v>13733</v>
      </c>
      <c r="K9">
        <v>7399</v>
      </c>
      <c r="L9">
        <v>3427</v>
      </c>
      <c r="M9">
        <v>1904</v>
      </c>
      <c r="N9">
        <v>457</v>
      </c>
      <c r="O9">
        <v>255</v>
      </c>
      <c r="P9">
        <v>127</v>
      </c>
      <c r="R9">
        <v>42318</v>
      </c>
      <c r="S9">
        <v>11187</v>
      </c>
      <c r="T9">
        <v>7170</v>
      </c>
      <c r="U9">
        <v>3493</v>
      </c>
      <c r="V9">
        <v>2260</v>
      </c>
      <c r="W9">
        <v>1030</v>
      </c>
      <c r="X9">
        <v>666</v>
      </c>
      <c r="Y9">
        <v>255</v>
      </c>
    </row>
    <row r="10" spans="1:29" x14ac:dyDescent="0.2">
      <c r="A10" t="s">
        <v>38</v>
      </c>
      <c r="B10">
        <v>328</v>
      </c>
      <c r="C10">
        <v>538</v>
      </c>
      <c r="D10">
        <v>134</v>
      </c>
      <c r="E10">
        <v>6</v>
      </c>
      <c r="F10">
        <v>118</v>
      </c>
      <c r="G10">
        <v>1</v>
      </c>
      <c r="H10">
        <v>0</v>
      </c>
      <c r="I10">
        <v>942</v>
      </c>
      <c r="J10">
        <v>1576</v>
      </c>
      <c r="K10">
        <v>348</v>
      </c>
      <c r="L10">
        <v>277</v>
      </c>
      <c r="M10">
        <v>7</v>
      </c>
      <c r="N10">
        <v>221</v>
      </c>
      <c r="O10">
        <v>1</v>
      </c>
      <c r="P10">
        <v>0</v>
      </c>
      <c r="R10">
        <v>759</v>
      </c>
      <c r="S10">
        <v>2979</v>
      </c>
      <c r="T10">
        <v>508</v>
      </c>
      <c r="U10">
        <v>520</v>
      </c>
      <c r="V10">
        <v>54</v>
      </c>
      <c r="W10">
        <v>507</v>
      </c>
      <c r="X10">
        <v>3</v>
      </c>
      <c r="Y10">
        <v>0</v>
      </c>
    </row>
    <row r="11" spans="1:29" x14ac:dyDescent="0.2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9" x14ac:dyDescent="0.2">
      <c r="A12" t="s">
        <v>40</v>
      </c>
      <c r="B12">
        <v>51</v>
      </c>
      <c r="C12">
        <v>10</v>
      </c>
      <c r="D12">
        <v>5</v>
      </c>
      <c r="E12">
        <v>3</v>
      </c>
      <c r="F12">
        <v>1</v>
      </c>
      <c r="G12">
        <v>0</v>
      </c>
      <c r="H12">
        <v>0</v>
      </c>
      <c r="I12">
        <v>49</v>
      </c>
      <c r="J12">
        <v>28</v>
      </c>
      <c r="K12">
        <v>18</v>
      </c>
      <c r="L12">
        <v>7</v>
      </c>
      <c r="M12">
        <v>3</v>
      </c>
      <c r="N12">
        <v>0</v>
      </c>
      <c r="O12">
        <v>0</v>
      </c>
      <c r="P12">
        <v>0</v>
      </c>
      <c r="R12">
        <v>309</v>
      </c>
      <c r="S12">
        <v>42</v>
      </c>
      <c r="T12">
        <v>21</v>
      </c>
      <c r="U12">
        <v>9</v>
      </c>
      <c r="V12">
        <v>4</v>
      </c>
      <c r="W12">
        <v>1</v>
      </c>
      <c r="X12">
        <v>0</v>
      </c>
      <c r="Y12">
        <v>0</v>
      </c>
    </row>
    <row r="13" spans="1:29" x14ac:dyDescent="0.2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9" x14ac:dyDescent="0.2">
      <c r="A14" t="s">
        <v>42</v>
      </c>
      <c r="B14">
        <v>3469</v>
      </c>
      <c r="C14">
        <v>1562</v>
      </c>
      <c r="D14">
        <v>995</v>
      </c>
      <c r="E14">
        <v>317</v>
      </c>
      <c r="F14">
        <v>501</v>
      </c>
      <c r="G14">
        <v>126</v>
      </c>
      <c r="H14">
        <v>125</v>
      </c>
      <c r="I14">
        <v>14854</v>
      </c>
      <c r="J14">
        <v>8190</v>
      </c>
      <c r="K14">
        <v>3614</v>
      </c>
      <c r="L14">
        <v>1866</v>
      </c>
      <c r="M14">
        <v>582</v>
      </c>
      <c r="N14">
        <v>536</v>
      </c>
      <c r="O14">
        <v>254</v>
      </c>
      <c r="P14">
        <v>253</v>
      </c>
      <c r="R14">
        <v>39483</v>
      </c>
      <c r="S14">
        <v>16587</v>
      </c>
      <c r="T14">
        <v>7028</v>
      </c>
      <c r="U14">
        <v>3707</v>
      </c>
      <c r="V14">
        <v>1112</v>
      </c>
      <c r="W14">
        <v>1526</v>
      </c>
      <c r="X14">
        <v>719</v>
      </c>
      <c r="Y14">
        <v>509</v>
      </c>
    </row>
    <row r="15" spans="1:29" x14ac:dyDescent="0.2">
      <c r="A15" t="s">
        <v>43</v>
      </c>
      <c r="B15">
        <v>5116</v>
      </c>
      <c r="C15">
        <v>1778</v>
      </c>
      <c r="D15">
        <v>732</v>
      </c>
      <c r="E15">
        <v>612</v>
      </c>
      <c r="F15">
        <v>197</v>
      </c>
      <c r="G15">
        <v>249</v>
      </c>
      <c r="H15">
        <v>64</v>
      </c>
      <c r="I15">
        <v>19973</v>
      </c>
      <c r="J15">
        <v>4635</v>
      </c>
      <c r="K15">
        <v>2929</v>
      </c>
      <c r="L15">
        <v>1532</v>
      </c>
      <c r="M15">
        <v>1243</v>
      </c>
      <c r="N15">
        <v>609</v>
      </c>
      <c r="O15">
        <v>505</v>
      </c>
      <c r="P15">
        <v>128</v>
      </c>
      <c r="R15">
        <v>14501</v>
      </c>
      <c r="S15">
        <v>8786</v>
      </c>
      <c r="T15">
        <v>5917</v>
      </c>
      <c r="U15">
        <v>3020</v>
      </c>
      <c r="V15">
        <v>2503</v>
      </c>
      <c r="W15">
        <v>534</v>
      </c>
      <c r="X15">
        <v>555</v>
      </c>
      <c r="Y15">
        <v>256</v>
      </c>
    </row>
    <row r="16" spans="1:29" x14ac:dyDescent="0.2">
      <c r="A16" t="s">
        <v>44</v>
      </c>
      <c r="B16">
        <v>103</v>
      </c>
      <c r="C16">
        <v>58</v>
      </c>
      <c r="D16">
        <v>21</v>
      </c>
      <c r="E16">
        <v>8</v>
      </c>
      <c r="F16">
        <v>60</v>
      </c>
      <c r="G16">
        <v>2</v>
      </c>
      <c r="H16">
        <v>0</v>
      </c>
      <c r="I16">
        <v>928</v>
      </c>
      <c r="J16">
        <v>94</v>
      </c>
      <c r="K16">
        <v>43</v>
      </c>
      <c r="L16">
        <v>19</v>
      </c>
      <c r="M16">
        <v>9</v>
      </c>
      <c r="N16">
        <v>1</v>
      </c>
      <c r="O16">
        <v>2</v>
      </c>
      <c r="P16">
        <v>0</v>
      </c>
      <c r="R16">
        <v>620</v>
      </c>
      <c r="S16">
        <v>103</v>
      </c>
      <c r="T16">
        <v>43</v>
      </c>
      <c r="U16">
        <v>18</v>
      </c>
      <c r="V16">
        <v>10</v>
      </c>
      <c r="W16">
        <v>2</v>
      </c>
      <c r="X16">
        <v>1</v>
      </c>
      <c r="Y16">
        <v>0</v>
      </c>
    </row>
    <row r="17" spans="1:29" x14ac:dyDescent="0.2">
      <c r="A17" t="s">
        <v>45</v>
      </c>
      <c r="B17">
        <v>0</v>
      </c>
      <c r="C17">
        <v>96</v>
      </c>
      <c r="D17">
        <v>112</v>
      </c>
      <c r="E17">
        <v>120</v>
      </c>
      <c r="F17">
        <v>124</v>
      </c>
      <c r="G17">
        <v>126</v>
      </c>
      <c r="H17">
        <v>127</v>
      </c>
      <c r="I17">
        <v>0</v>
      </c>
      <c r="J17">
        <v>192</v>
      </c>
      <c r="K17">
        <v>224</v>
      </c>
      <c r="L17">
        <v>240</v>
      </c>
      <c r="M17">
        <v>248</v>
      </c>
      <c r="N17">
        <v>252</v>
      </c>
      <c r="O17">
        <v>254</v>
      </c>
      <c r="P17">
        <v>255</v>
      </c>
      <c r="R17">
        <v>384</v>
      </c>
      <c r="S17">
        <v>448</v>
      </c>
      <c r="T17">
        <v>480</v>
      </c>
      <c r="U17">
        <v>496</v>
      </c>
      <c r="V17">
        <v>504</v>
      </c>
      <c r="W17">
        <v>508</v>
      </c>
      <c r="X17">
        <v>510</v>
      </c>
      <c r="Y17">
        <v>511</v>
      </c>
    </row>
    <row r="18" spans="1:29" x14ac:dyDescent="0.2">
      <c r="Z18" t="s">
        <v>76</v>
      </c>
      <c r="AA18" s="7">
        <v>105880</v>
      </c>
      <c r="AB18" s="7">
        <v>423064</v>
      </c>
      <c r="AC18" s="7">
        <v>1659808</v>
      </c>
    </row>
    <row r="20" spans="1:29" x14ac:dyDescent="0.2">
      <c r="A20" t="s">
        <v>46</v>
      </c>
      <c r="B20">
        <f t="shared" ref="B20:Y20" si="0">SUM(B6:B13)</f>
        <v>16411</v>
      </c>
      <c r="C20">
        <f t="shared" si="0"/>
        <v>6624</v>
      </c>
      <c r="D20">
        <f t="shared" si="0"/>
        <v>3426</v>
      </c>
      <c r="E20">
        <f t="shared" si="0"/>
        <v>1830</v>
      </c>
      <c r="F20">
        <f t="shared" si="0"/>
        <v>1075</v>
      </c>
      <c r="G20">
        <f t="shared" si="0"/>
        <v>511</v>
      </c>
      <c r="H20">
        <f t="shared" si="0"/>
        <v>254</v>
      </c>
      <c r="I20">
        <f t="shared" si="0"/>
        <v>66187</v>
      </c>
      <c r="J20">
        <f t="shared" si="0"/>
        <v>25578</v>
      </c>
      <c r="K20">
        <f t="shared" si="0"/>
        <v>13026</v>
      </c>
      <c r="L20">
        <f t="shared" si="0"/>
        <v>6759</v>
      </c>
      <c r="M20">
        <f t="shared" si="0"/>
        <v>3622</v>
      </c>
      <c r="N20">
        <f t="shared" si="0"/>
        <v>2165</v>
      </c>
      <c r="O20">
        <f t="shared" si="0"/>
        <v>1023</v>
      </c>
      <c r="P20">
        <f t="shared" si="0"/>
        <v>510</v>
      </c>
      <c r="Q20">
        <f t="shared" si="0"/>
        <v>0</v>
      </c>
      <c r="R20">
        <f t="shared" si="0"/>
        <v>100821</v>
      </c>
      <c r="S20">
        <f t="shared" si="0"/>
        <v>50634</v>
      </c>
      <c r="T20">
        <f t="shared" si="0"/>
        <v>25830</v>
      </c>
      <c r="U20">
        <f t="shared" si="0"/>
        <v>13410</v>
      </c>
      <c r="V20">
        <f t="shared" si="0"/>
        <v>7209</v>
      </c>
      <c r="W20">
        <f t="shared" si="0"/>
        <v>4104</v>
      </c>
      <c r="X20">
        <f t="shared" si="0"/>
        <v>2046</v>
      </c>
      <c r="Y20">
        <f t="shared" si="0"/>
        <v>1022</v>
      </c>
      <c r="AA20">
        <f>AA18-AA21</f>
        <v>81114</v>
      </c>
      <c r="AB20">
        <f>AB18-AB21</f>
        <v>322814</v>
      </c>
      <c r="AC20">
        <f>AC18-AC21</f>
        <v>1259598</v>
      </c>
    </row>
    <row r="21" spans="1:29" x14ac:dyDescent="0.2">
      <c r="A21" t="s">
        <v>42</v>
      </c>
      <c r="B21">
        <f t="shared" ref="B21:Y21" si="1">SUM(B14:B16)</f>
        <v>8688</v>
      </c>
      <c r="C21">
        <f t="shared" si="1"/>
        <v>3398</v>
      </c>
      <c r="D21">
        <f t="shared" si="1"/>
        <v>1748</v>
      </c>
      <c r="E21">
        <f t="shared" si="1"/>
        <v>937</v>
      </c>
      <c r="F21">
        <f t="shared" si="1"/>
        <v>758</v>
      </c>
      <c r="G21">
        <f t="shared" si="1"/>
        <v>377</v>
      </c>
      <c r="H21">
        <f t="shared" si="1"/>
        <v>189</v>
      </c>
      <c r="I21">
        <f t="shared" si="1"/>
        <v>35755</v>
      </c>
      <c r="J21">
        <f t="shared" si="1"/>
        <v>12919</v>
      </c>
      <c r="K21">
        <f t="shared" si="1"/>
        <v>6586</v>
      </c>
      <c r="L21">
        <f t="shared" si="1"/>
        <v>3417</v>
      </c>
      <c r="M21">
        <f t="shared" si="1"/>
        <v>1834</v>
      </c>
      <c r="N21">
        <f t="shared" si="1"/>
        <v>1146</v>
      </c>
      <c r="O21">
        <f t="shared" si="1"/>
        <v>761</v>
      </c>
      <c r="P21">
        <f t="shared" si="1"/>
        <v>381</v>
      </c>
      <c r="Q21">
        <f t="shared" si="1"/>
        <v>0</v>
      </c>
      <c r="R21">
        <f t="shared" si="1"/>
        <v>54604</v>
      </c>
      <c r="S21">
        <f t="shared" si="1"/>
        <v>25476</v>
      </c>
      <c r="T21">
        <f t="shared" si="1"/>
        <v>12988</v>
      </c>
      <c r="U21">
        <f t="shared" si="1"/>
        <v>6745</v>
      </c>
      <c r="V21">
        <f t="shared" si="1"/>
        <v>3625</v>
      </c>
      <c r="W21">
        <f t="shared" si="1"/>
        <v>2062</v>
      </c>
      <c r="X21">
        <f t="shared" si="1"/>
        <v>1275</v>
      </c>
      <c r="Y21">
        <f t="shared" si="1"/>
        <v>765</v>
      </c>
      <c r="Z21" t="s">
        <v>77</v>
      </c>
      <c r="AA21">
        <v>24766</v>
      </c>
      <c r="AB21">
        <v>100250</v>
      </c>
      <c r="AC21">
        <v>400210</v>
      </c>
    </row>
    <row r="23" spans="1:29" x14ac:dyDescent="0.2">
      <c r="A23" t="s">
        <v>47</v>
      </c>
      <c r="B23">
        <f t="shared" ref="B23:Y23" si="2">SUM(B20:B21)*3*8</f>
        <v>602376</v>
      </c>
      <c r="C23">
        <f t="shared" si="2"/>
        <v>240528</v>
      </c>
      <c r="D23">
        <f t="shared" si="2"/>
        <v>124176</v>
      </c>
      <c r="E23">
        <f t="shared" si="2"/>
        <v>66408</v>
      </c>
      <c r="F23">
        <f t="shared" si="2"/>
        <v>43992</v>
      </c>
      <c r="G23">
        <f t="shared" si="2"/>
        <v>21312</v>
      </c>
      <c r="H23">
        <f t="shared" si="2"/>
        <v>10632</v>
      </c>
      <c r="I23">
        <f t="shared" si="2"/>
        <v>2446608</v>
      </c>
      <c r="J23">
        <f t="shared" si="2"/>
        <v>923928</v>
      </c>
      <c r="K23">
        <f t="shared" si="2"/>
        <v>470688</v>
      </c>
      <c r="L23">
        <f t="shared" si="2"/>
        <v>244224</v>
      </c>
      <c r="M23">
        <f t="shared" si="2"/>
        <v>130944</v>
      </c>
      <c r="N23">
        <f t="shared" si="2"/>
        <v>79464</v>
      </c>
      <c r="O23">
        <f t="shared" si="2"/>
        <v>42816</v>
      </c>
      <c r="P23">
        <f t="shared" si="2"/>
        <v>21384</v>
      </c>
      <c r="Q23">
        <f t="shared" si="2"/>
        <v>0</v>
      </c>
      <c r="R23">
        <f t="shared" si="2"/>
        <v>3730200</v>
      </c>
      <c r="S23">
        <f t="shared" si="2"/>
        <v>1826640</v>
      </c>
      <c r="T23">
        <f t="shared" si="2"/>
        <v>931632</v>
      </c>
      <c r="U23">
        <f t="shared" si="2"/>
        <v>483720</v>
      </c>
      <c r="V23">
        <f t="shared" si="2"/>
        <v>260016</v>
      </c>
      <c r="W23">
        <f t="shared" si="2"/>
        <v>147984</v>
      </c>
      <c r="X23">
        <f t="shared" si="2"/>
        <v>79704</v>
      </c>
      <c r="Y23">
        <f t="shared" si="2"/>
        <v>42888</v>
      </c>
      <c r="AA23">
        <f>SUM(AA20:AA21)*3*8</f>
        <v>2541120</v>
      </c>
      <c r="AB23">
        <f>SUM(AB20:AB21)*3*8</f>
        <v>10153536</v>
      </c>
      <c r="AC23">
        <f>SUM(AC20:AC21)*3*8</f>
        <v>39835392</v>
      </c>
    </row>
    <row r="24" spans="1:29" x14ac:dyDescent="0.2">
      <c r="A24" s="2" t="s">
        <v>48</v>
      </c>
      <c r="B24" s="4">
        <f t="shared" ref="B24:I24" si="3">$B$23/B23</f>
        <v>1</v>
      </c>
      <c r="C24" s="4">
        <f t="shared" si="3"/>
        <v>2.5043903412492519</v>
      </c>
      <c r="D24" s="4">
        <f t="shared" si="3"/>
        <v>4.8509856977193664</v>
      </c>
      <c r="E24" s="4">
        <f t="shared" si="3"/>
        <v>9.070834839176003</v>
      </c>
      <c r="F24" s="4">
        <f t="shared" si="3"/>
        <v>13.692853246044736</v>
      </c>
      <c r="G24" s="4">
        <f t="shared" si="3"/>
        <v>28.26463963963964</v>
      </c>
      <c r="H24" s="4">
        <f t="shared" si="3"/>
        <v>56.656884875846501</v>
      </c>
      <c r="I24" s="4">
        <f t="shared" si="3"/>
        <v>0.2462086284357772</v>
      </c>
      <c r="J24" s="4">
        <f>$J$23/J23</f>
        <v>1</v>
      </c>
      <c r="K24" s="4">
        <f>$J$23/K23</f>
        <v>1.9629308586579646</v>
      </c>
      <c r="L24" s="4">
        <f>$J$23/L23</f>
        <v>3.7831171383647799</v>
      </c>
      <c r="M24" s="4">
        <f>$J$23/M23</f>
        <v>7.0559017595307916</v>
      </c>
      <c r="N24" s="4">
        <f t="shared" ref="N24:Y24" si="4">$N$23/N23</f>
        <v>1</v>
      </c>
      <c r="O24" s="4">
        <f t="shared" si="4"/>
        <v>1.8559417040358743</v>
      </c>
      <c r="P24" s="4">
        <f t="shared" si="4"/>
        <v>3.7160493827160495</v>
      </c>
      <c r="Q24" s="4" t="e">
        <f t="shared" si="4"/>
        <v>#DIV/0!</v>
      </c>
      <c r="R24" s="4">
        <f t="shared" si="4"/>
        <v>2.1302879202187552E-2</v>
      </c>
      <c r="S24" s="4">
        <f t="shared" si="4"/>
        <v>4.3502824858757061E-2</v>
      </c>
      <c r="T24" s="4">
        <f t="shared" si="4"/>
        <v>8.5295481477664997E-2</v>
      </c>
      <c r="U24" s="4">
        <f t="shared" si="4"/>
        <v>0.16427685437856612</v>
      </c>
      <c r="V24" s="4">
        <f t="shared" si="4"/>
        <v>0.30561196234077903</v>
      </c>
      <c r="W24" s="4">
        <f t="shared" si="4"/>
        <v>0.53697697048329551</v>
      </c>
      <c r="X24" s="4">
        <f t="shared" si="4"/>
        <v>0.99698885877747667</v>
      </c>
      <c r="Y24" s="4">
        <f t="shared" si="4"/>
        <v>1.8528259653049803</v>
      </c>
    </row>
    <row r="26" spans="1:29" ht="13.35" customHeight="1" x14ac:dyDescent="0.2">
      <c r="A26" t="s">
        <v>49</v>
      </c>
      <c r="B26">
        <f t="shared" ref="B26:Y26" si="5">(B20*5+B21)*B3</f>
        <v>90743</v>
      </c>
      <c r="C26">
        <f t="shared" si="5"/>
        <v>73036</v>
      </c>
      <c r="D26">
        <f t="shared" si="5"/>
        <v>75512</v>
      </c>
      <c r="E26">
        <f t="shared" si="5"/>
        <v>80696</v>
      </c>
      <c r="F26">
        <f t="shared" si="5"/>
        <v>98128</v>
      </c>
      <c r="G26">
        <f t="shared" si="5"/>
        <v>93824</v>
      </c>
      <c r="H26">
        <f t="shared" si="5"/>
        <v>93376</v>
      </c>
      <c r="I26">
        <f t="shared" si="5"/>
        <v>366690</v>
      </c>
      <c r="J26">
        <f t="shared" si="5"/>
        <v>281618</v>
      </c>
      <c r="K26">
        <f t="shared" si="5"/>
        <v>286864</v>
      </c>
      <c r="L26">
        <f t="shared" si="5"/>
        <v>297696</v>
      </c>
      <c r="M26">
        <f t="shared" si="5"/>
        <v>319104</v>
      </c>
      <c r="N26">
        <f t="shared" si="5"/>
        <v>383072</v>
      </c>
      <c r="O26">
        <f t="shared" si="5"/>
        <v>376064</v>
      </c>
      <c r="P26">
        <f t="shared" si="5"/>
        <v>375168</v>
      </c>
      <c r="Q26">
        <f t="shared" si="5"/>
        <v>0</v>
      </c>
      <c r="R26">
        <f t="shared" si="5"/>
        <v>1117418</v>
      </c>
      <c r="S26">
        <f t="shared" si="5"/>
        <v>1114584</v>
      </c>
      <c r="T26">
        <f t="shared" si="5"/>
        <v>1137104</v>
      </c>
      <c r="U26">
        <f t="shared" si="5"/>
        <v>1180720</v>
      </c>
      <c r="V26">
        <f t="shared" si="5"/>
        <v>1269440</v>
      </c>
      <c r="W26">
        <f t="shared" si="5"/>
        <v>1445248</v>
      </c>
      <c r="X26">
        <f t="shared" si="5"/>
        <v>1472640</v>
      </c>
      <c r="Y26">
        <f t="shared" si="5"/>
        <v>1504000</v>
      </c>
      <c r="AA26">
        <f>(5*AA20+AA21)*AA3</f>
        <v>430336</v>
      </c>
      <c r="AB26">
        <f>(5*AB20+AB21)*AB3</f>
        <v>1714320</v>
      </c>
      <c r="AC26">
        <f>(5*AC20+AC21)*AC3</f>
        <v>6698200</v>
      </c>
    </row>
    <row r="27" spans="1:29" x14ac:dyDescent="0.2">
      <c r="A27" s="2" t="s">
        <v>50</v>
      </c>
      <c r="B27" s="6">
        <f>B26/$B$26 - 1</f>
        <v>0</v>
      </c>
      <c r="C27" s="6">
        <f>C26/$B$26 - 1</f>
        <v>-0.19513350892079828</v>
      </c>
      <c r="D27" s="6">
        <f>D26/$B$26 - 1</f>
        <v>-0.16784765767056409</v>
      </c>
      <c r="E27" s="6">
        <f>E26/$B$26 - 1</f>
        <v>-0.11071928413210941</v>
      </c>
      <c r="F27" s="6">
        <f>F26/$F$26 - 1</f>
        <v>0</v>
      </c>
      <c r="G27" s="6">
        <f t="shared" ref="G27:Y27" si="6">G26/$B$26 - 1</f>
        <v>3.3953032189810717E-2</v>
      </c>
      <c r="H27" s="6">
        <f t="shared" si="6"/>
        <v>2.9016012254388768E-2</v>
      </c>
      <c r="I27" s="6">
        <f t="shared" si="6"/>
        <v>3.0409728574104893</v>
      </c>
      <c r="J27" s="6">
        <f t="shared" si="6"/>
        <v>2.1034680361019582</v>
      </c>
      <c r="K27" s="6">
        <f t="shared" si="6"/>
        <v>2.1612796579350473</v>
      </c>
      <c r="L27" s="6">
        <f t="shared" si="6"/>
        <v>2.2806497470879297</v>
      </c>
      <c r="M27" s="6">
        <f t="shared" si="6"/>
        <v>2.5165687711448816</v>
      </c>
      <c r="N27" s="6">
        <f t="shared" si="6"/>
        <v>3.2215046890669257</v>
      </c>
      <c r="O27" s="6">
        <f t="shared" si="6"/>
        <v>3.1442755915056813</v>
      </c>
      <c r="P27" s="6">
        <f t="shared" si="6"/>
        <v>3.1344015516348369</v>
      </c>
      <c r="Q27" s="6">
        <f t="shared" si="6"/>
        <v>-1</v>
      </c>
      <c r="R27" s="6">
        <f t="shared" si="6"/>
        <v>11.314095853123657</v>
      </c>
      <c r="S27" s="6">
        <f t="shared" si="6"/>
        <v>11.282864793978598</v>
      </c>
      <c r="T27" s="6">
        <f t="shared" si="6"/>
        <v>11.53103820680383</v>
      </c>
      <c r="U27" s="6">
        <f t="shared" si="6"/>
        <v>12.011692361945274</v>
      </c>
      <c r="V27" s="6">
        <f t="shared" si="6"/>
        <v>12.989398631299384</v>
      </c>
      <c r="W27" s="6">
        <f t="shared" si="6"/>
        <v>14.926826311671423</v>
      </c>
      <c r="X27" s="6">
        <f t="shared" si="6"/>
        <v>15.22868981629437</v>
      </c>
      <c r="Y27" s="6">
        <f t="shared" si="6"/>
        <v>15.574281211773911</v>
      </c>
    </row>
    <row r="31" spans="1:29" x14ac:dyDescent="0.2">
      <c r="A31" s="2" t="s">
        <v>51</v>
      </c>
      <c r="B31" s="3">
        <f>$AA$23/B23</f>
        <v>4.2184947607474399</v>
      </c>
      <c r="C31" s="3">
        <f t="shared" ref="C31:G31" si="7">$AA$23/C23</f>
        <v>10.564757533426462</v>
      </c>
      <c r="D31" s="3">
        <f t="shared" si="7"/>
        <v>20.463857750289911</v>
      </c>
      <c r="E31" s="3">
        <f t="shared" si="7"/>
        <v>38.265269244669319</v>
      </c>
      <c r="F31" s="3">
        <f t="shared" si="7"/>
        <v>57.763229678123295</v>
      </c>
      <c r="G31" s="3">
        <f t="shared" si="7"/>
        <v>119.23423423423424</v>
      </c>
      <c r="H31" s="3">
        <f>$AB$23/H23</f>
        <v>954.99774266365694</v>
      </c>
      <c r="I31" s="3">
        <f t="shared" ref="I31:P31" si="8">$AB$23/I23</f>
        <v>4.1500461046477408</v>
      </c>
      <c r="J31" s="3">
        <f t="shared" si="8"/>
        <v>10.989531651817025</v>
      </c>
      <c r="K31" s="3">
        <f t="shared" si="8"/>
        <v>21.571690801550073</v>
      </c>
      <c r="L31" s="3">
        <f t="shared" si="8"/>
        <v>41.574685534591197</v>
      </c>
      <c r="M31" s="3">
        <f t="shared" si="8"/>
        <v>77.541055718475079</v>
      </c>
      <c r="N31" s="3">
        <f t="shared" si="8"/>
        <v>127.77529447296889</v>
      </c>
      <c r="O31" s="3">
        <f t="shared" si="8"/>
        <v>237.14349775784754</v>
      </c>
      <c r="P31" s="3">
        <f t="shared" si="8"/>
        <v>474.81930415263747</v>
      </c>
      <c r="Q31" s="3" t="e">
        <f>$AC$23/Q23</f>
        <v>#DIV/0!</v>
      </c>
      <c r="R31" s="3">
        <f t="shared" ref="R31:Y31" si="9">$AC$23/R23</f>
        <v>10.679157149750683</v>
      </c>
      <c r="S31" s="3">
        <f t="shared" si="9"/>
        <v>21.808014715543294</v>
      </c>
      <c r="T31" s="3">
        <f t="shared" si="9"/>
        <v>42.758720181359166</v>
      </c>
      <c r="U31" s="3">
        <f t="shared" si="9"/>
        <v>82.352170677251308</v>
      </c>
      <c r="V31" s="3">
        <f t="shared" si="9"/>
        <v>153.2036182388776</v>
      </c>
      <c r="W31" s="3">
        <f t="shared" si="9"/>
        <v>269.1871553681479</v>
      </c>
      <c r="X31" s="3">
        <f t="shared" si="9"/>
        <v>499.79162902740137</v>
      </c>
      <c r="Y31" s="3">
        <f t="shared" si="9"/>
        <v>928.82372691661999</v>
      </c>
    </row>
    <row r="32" spans="1:29" x14ac:dyDescent="0.2">
      <c r="A32" s="2" t="s">
        <v>52</v>
      </c>
      <c r="B32" s="5">
        <f>B26/$AA$26 -1</f>
        <v>-0.78913453673408684</v>
      </c>
      <c r="C32" s="5">
        <f t="shared" ref="C32:H32" si="10">C26/$AA$26 -1</f>
        <v>-0.83028145449137414</v>
      </c>
      <c r="D32" s="5">
        <f t="shared" si="10"/>
        <v>-0.82452781082688875</v>
      </c>
      <c r="E32" s="5">
        <f t="shared" si="10"/>
        <v>-0.81248140987507433</v>
      </c>
      <c r="F32" s="5">
        <f t="shared" si="10"/>
        <v>-0.77197352766210592</v>
      </c>
      <c r="G32" s="5">
        <f t="shared" si="10"/>
        <v>-0.78197501487209997</v>
      </c>
      <c r="H32" s="5">
        <f t="shared" si="10"/>
        <v>-0.78301606186793582</v>
      </c>
      <c r="I32" s="5">
        <f>I26/$AB$26 -1</f>
        <v>-0.7861017779644407</v>
      </c>
      <c r="J32" s="5">
        <f t="shared" ref="J32:P32" si="11">J26/$AB$26 -1</f>
        <v>-0.83572611881095715</v>
      </c>
      <c r="K32" s="5">
        <f t="shared" si="11"/>
        <v>-0.83266601334639967</v>
      </c>
      <c r="L32" s="5">
        <f t="shared" si="11"/>
        <v>-0.82634747305053902</v>
      </c>
      <c r="M32" s="5">
        <f t="shared" si="11"/>
        <v>-0.81385972280554386</v>
      </c>
      <c r="N32" s="5">
        <f t="shared" si="11"/>
        <v>-0.77654580241728499</v>
      </c>
      <c r="O32" s="5">
        <f t="shared" si="11"/>
        <v>-0.78063372065892012</v>
      </c>
      <c r="P32" s="5">
        <f t="shared" si="11"/>
        <v>-0.78115637687246253</v>
      </c>
      <c r="Q32" s="5">
        <f>Q26/$AC$26 -1</f>
        <v>-1</v>
      </c>
      <c r="R32" s="5">
        <f t="shared" ref="R32:Y32" si="12">R26/$AC$26 -1</f>
        <v>-0.83317637574273684</v>
      </c>
      <c r="S32" s="5">
        <f t="shared" si="12"/>
        <v>-0.83359947448568272</v>
      </c>
      <c r="T32" s="5">
        <f t="shared" si="12"/>
        <v>-0.83023737720581647</v>
      </c>
      <c r="U32" s="5">
        <f t="shared" si="12"/>
        <v>-0.82372577707443795</v>
      </c>
      <c r="V32" s="5">
        <f t="shared" si="12"/>
        <v>-0.81048042757755812</v>
      </c>
      <c r="W32" s="5">
        <f t="shared" si="12"/>
        <v>-0.78423337613090083</v>
      </c>
      <c r="X32" s="5">
        <f t="shared" si="12"/>
        <v>-0.78014391926189131</v>
      </c>
      <c r="Y32" s="5">
        <f t="shared" si="12"/>
        <v>-0.77546206443522137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27"/>
  <sheetViews>
    <sheetView zoomScale="74" zoomScaleNormal="74" workbookViewId="0">
      <selection activeCell="B20" sqref="B20"/>
    </sheetView>
  </sheetViews>
  <sheetFormatPr defaultRowHeight="12.75" x14ac:dyDescent="0.2"/>
  <cols>
    <col min="1" max="1" width="27"/>
    <col min="2" max="1025" width="11.5703125"/>
  </cols>
  <sheetData>
    <row r="1" spans="1:9" x14ac:dyDescent="0.2">
      <c r="A1" t="s">
        <v>75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3" spans="1:9" x14ac:dyDescent="0.2">
      <c r="A3" t="s">
        <v>33</v>
      </c>
      <c r="B3">
        <v>1</v>
      </c>
      <c r="C3">
        <v>3</v>
      </c>
      <c r="D3">
        <v>9</v>
      </c>
      <c r="E3">
        <v>27</v>
      </c>
      <c r="F3">
        <v>1</v>
      </c>
      <c r="G3">
        <v>5</v>
      </c>
      <c r="H3">
        <v>25</v>
      </c>
      <c r="I3">
        <v>125</v>
      </c>
    </row>
    <row r="6" spans="1:9" x14ac:dyDescent="0.2">
      <c r="A6" t="s">
        <v>34</v>
      </c>
      <c r="B6">
        <v>1012</v>
      </c>
      <c r="C6">
        <v>78</v>
      </c>
      <c r="D6">
        <v>26</v>
      </c>
      <c r="E6">
        <v>26</v>
      </c>
      <c r="F6">
        <v>4904</v>
      </c>
      <c r="G6">
        <v>130</v>
      </c>
      <c r="H6">
        <v>26</v>
      </c>
      <c r="I6">
        <v>26</v>
      </c>
    </row>
    <row r="7" spans="1:9" x14ac:dyDescent="0.2">
      <c r="A7" t="s">
        <v>35</v>
      </c>
      <c r="B7">
        <v>15</v>
      </c>
      <c r="C7">
        <v>12</v>
      </c>
      <c r="D7">
        <v>4</v>
      </c>
      <c r="E7">
        <v>4</v>
      </c>
      <c r="F7">
        <v>193</v>
      </c>
      <c r="G7">
        <v>20</v>
      </c>
      <c r="H7">
        <v>4</v>
      </c>
      <c r="I7">
        <v>4</v>
      </c>
    </row>
    <row r="8" spans="1:9" x14ac:dyDescent="0.2">
      <c r="A8" t="s">
        <v>36</v>
      </c>
      <c r="B8">
        <v>1268</v>
      </c>
      <c r="C8">
        <v>168</v>
      </c>
      <c r="D8">
        <v>56</v>
      </c>
      <c r="E8">
        <v>56</v>
      </c>
      <c r="F8">
        <v>5328</v>
      </c>
      <c r="G8">
        <v>280</v>
      </c>
      <c r="H8">
        <v>56</v>
      </c>
      <c r="I8">
        <v>56</v>
      </c>
    </row>
    <row r="9" spans="1:9" x14ac:dyDescent="0.2">
      <c r="A9" t="s">
        <v>37</v>
      </c>
      <c r="B9">
        <v>345</v>
      </c>
      <c r="C9">
        <v>54</v>
      </c>
      <c r="D9">
        <v>18</v>
      </c>
      <c r="E9">
        <v>18</v>
      </c>
      <c r="F9">
        <v>1844</v>
      </c>
      <c r="G9">
        <v>90</v>
      </c>
      <c r="H9">
        <v>18</v>
      </c>
      <c r="I9">
        <v>18</v>
      </c>
    </row>
    <row r="10" spans="1:9" x14ac:dyDescent="0.2">
      <c r="A10" t="s">
        <v>38</v>
      </c>
      <c r="B10">
        <v>7</v>
      </c>
      <c r="C10">
        <v>9</v>
      </c>
      <c r="D10">
        <v>3</v>
      </c>
      <c r="E10">
        <v>3</v>
      </c>
      <c r="F10">
        <v>174</v>
      </c>
      <c r="G10">
        <v>15</v>
      </c>
      <c r="H10">
        <v>3</v>
      </c>
      <c r="I10">
        <v>3</v>
      </c>
    </row>
    <row r="11" spans="1:9" x14ac:dyDescent="0.2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40</v>
      </c>
      <c r="B12">
        <v>0</v>
      </c>
      <c r="C12">
        <v>3</v>
      </c>
      <c r="D12">
        <v>1</v>
      </c>
      <c r="E12">
        <v>1</v>
      </c>
      <c r="F12">
        <v>8</v>
      </c>
      <c r="G12">
        <v>5</v>
      </c>
      <c r="H12">
        <v>1</v>
      </c>
      <c r="I12">
        <v>1</v>
      </c>
    </row>
    <row r="13" spans="1:9" x14ac:dyDescent="0.2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42</v>
      </c>
      <c r="B14">
        <v>563</v>
      </c>
      <c r="C14">
        <v>81</v>
      </c>
      <c r="D14">
        <v>27</v>
      </c>
      <c r="E14">
        <v>27</v>
      </c>
      <c r="F14">
        <v>3330</v>
      </c>
      <c r="G14">
        <v>135</v>
      </c>
      <c r="H14">
        <v>27</v>
      </c>
      <c r="I14">
        <v>27</v>
      </c>
    </row>
    <row r="15" spans="1:9" x14ac:dyDescent="0.2">
      <c r="A15" t="s">
        <v>43</v>
      </c>
      <c r="B15">
        <v>917</v>
      </c>
      <c r="C15">
        <v>141</v>
      </c>
      <c r="D15">
        <v>47</v>
      </c>
      <c r="E15">
        <v>47</v>
      </c>
      <c r="F15">
        <v>3686</v>
      </c>
      <c r="G15">
        <v>235</v>
      </c>
      <c r="H15">
        <v>47</v>
      </c>
      <c r="I15">
        <v>47</v>
      </c>
    </row>
    <row r="16" spans="1:9" x14ac:dyDescent="0.2">
      <c r="A16" t="s">
        <v>44</v>
      </c>
      <c r="B16">
        <v>12</v>
      </c>
      <c r="C16">
        <v>0</v>
      </c>
      <c r="D16">
        <v>0</v>
      </c>
      <c r="E16">
        <v>0</v>
      </c>
      <c r="F16">
        <v>53</v>
      </c>
      <c r="G16">
        <v>0</v>
      </c>
      <c r="H16">
        <v>0</v>
      </c>
      <c r="I16">
        <v>0</v>
      </c>
    </row>
    <row r="17" spans="1:9" x14ac:dyDescent="0.2">
      <c r="A17" t="s">
        <v>45</v>
      </c>
      <c r="B17">
        <v>0</v>
      </c>
      <c r="C17">
        <v>24</v>
      </c>
      <c r="D17">
        <v>8</v>
      </c>
      <c r="E17">
        <v>8</v>
      </c>
      <c r="F17">
        <v>0</v>
      </c>
      <c r="G17">
        <v>40</v>
      </c>
      <c r="H17">
        <v>8</v>
      </c>
      <c r="I17">
        <v>8</v>
      </c>
    </row>
    <row r="20" spans="1:9" x14ac:dyDescent="0.2">
      <c r="A20" t="s">
        <v>46</v>
      </c>
      <c r="B20">
        <f t="shared" ref="B20:I20" si="0">SUM(B6:B13)</f>
        <v>2647</v>
      </c>
      <c r="C20">
        <f t="shared" si="0"/>
        <v>324</v>
      </c>
      <c r="D20">
        <f t="shared" si="0"/>
        <v>108</v>
      </c>
      <c r="E20">
        <f t="shared" si="0"/>
        <v>108</v>
      </c>
      <c r="F20">
        <f t="shared" si="0"/>
        <v>12451</v>
      </c>
      <c r="G20">
        <f t="shared" si="0"/>
        <v>540</v>
      </c>
      <c r="H20">
        <f t="shared" si="0"/>
        <v>108</v>
      </c>
      <c r="I20">
        <f t="shared" si="0"/>
        <v>108</v>
      </c>
    </row>
    <row r="21" spans="1:9" x14ac:dyDescent="0.2">
      <c r="A21" t="s">
        <v>42</v>
      </c>
      <c r="B21">
        <f t="shared" ref="B21:I21" si="1">SUM(B14:B16)</f>
        <v>1492</v>
      </c>
      <c r="C21">
        <f t="shared" si="1"/>
        <v>222</v>
      </c>
      <c r="D21">
        <f t="shared" si="1"/>
        <v>74</v>
      </c>
      <c r="E21">
        <f t="shared" si="1"/>
        <v>74</v>
      </c>
      <c r="F21">
        <f t="shared" si="1"/>
        <v>7069</v>
      </c>
      <c r="G21">
        <f t="shared" si="1"/>
        <v>370</v>
      </c>
      <c r="H21">
        <f t="shared" si="1"/>
        <v>74</v>
      </c>
      <c r="I21">
        <f t="shared" si="1"/>
        <v>74</v>
      </c>
    </row>
    <row r="23" spans="1:9" x14ac:dyDescent="0.2">
      <c r="A23" t="s">
        <v>47</v>
      </c>
      <c r="B23">
        <f t="shared" ref="B23:I23" si="2">SUM(B20:B21)*3*8</f>
        <v>99336</v>
      </c>
      <c r="C23">
        <f t="shared" si="2"/>
        <v>13104</v>
      </c>
      <c r="D23">
        <f t="shared" si="2"/>
        <v>4368</v>
      </c>
      <c r="E23">
        <f t="shared" si="2"/>
        <v>4368</v>
      </c>
      <c r="F23">
        <f t="shared" si="2"/>
        <v>468480</v>
      </c>
      <c r="G23">
        <f t="shared" si="2"/>
        <v>21840</v>
      </c>
      <c r="H23">
        <f t="shared" si="2"/>
        <v>4368</v>
      </c>
      <c r="I23">
        <f t="shared" si="2"/>
        <v>4368</v>
      </c>
    </row>
    <row r="24" spans="1:9" s="2" customFormat="1" x14ac:dyDescent="0.2">
      <c r="A24" s="2" t="s">
        <v>48</v>
      </c>
      <c r="B24" s="4">
        <f>$B$23/B23</f>
        <v>1</v>
      </c>
      <c r="C24" s="4">
        <f>$B$23/C23</f>
        <v>7.5805860805860803</v>
      </c>
      <c r="D24" s="4">
        <f>$B$23/D23</f>
        <v>22.741758241758241</v>
      </c>
      <c r="E24" s="4">
        <f>$B$23/E23</f>
        <v>22.741758241758241</v>
      </c>
      <c r="F24" s="4">
        <f>$F$23/F23</f>
        <v>1</v>
      </c>
      <c r="G24" s="4">
        <f>$F$23/G23</f>
        <v>21.450549450549449</v>
      </c>
      <c r="H24" s="4">
        <f>$F$23/H23</f>
        <v>107.25274725274726</v>
      </c>
      <c r="I24" s="4">
        <f>$F$23/I23</f>
        <v>107.25274725274726</v>
      </c>
    </row>
    <row r="26" spans="1:9" x14ac:dyDescent="0.2">
      <c r="A26" t="s">
        <v>49</v>
      </c>
      <c r="B26">
        <f t="shared" ref="B26:I26" si="3">(B20*5+B21)*B3</f>
        <v>14727</v>
      </c>
      <c r="C26">
        <f t="shared" si="3"/>
        <v>5526</v>
      </c>
      <c r="D26">
        <f t="shared" si="3"/>
        <v>5526</v>
      </c>
      <c r="E26">
        <f t="shared" si="3"/>
        <v>16578</v>
      </c>
      <c r="F26">
        <f t="shared" si="3"/>
        <v>69324</v>
      </c>
      <c r="G26">
        <f t="shared" si="3"/>
        <v>15350</v>
      </c>
      <c r="H26">
        <f t="shared" si="3"/>
        <v>15350</v>
      </c>
      <c r="I26">
        <f t="shared" si="3"/>
        <v>76750</v>
      </c>
    </row>
    <row r="27" spans="1:9" x14ac:dyDescent="0.2">
      <c r="A27" s="2" t="s">
        <v>50</v>
      </c>
      <c r="B27" s="6">
        <f>B26/$B$26 - 1</f>
        <v>0</v>
      </c>
      <c r="C27" s="6">
        <f>C26/$B$26 - 1</f>
        <v>-0.6247708290894276</v>
      </c>
      <c r="D27" s="6">
        <f>D26/$B$26 - 1</f>
        <v>-0.6247708290894276</v>
      </c>
      <c r="E27" s="6">
        <f>E26/$B$26 - 1</f>
        <v>0.12568751273171719</v>
      </c>
      <c r="F27" s="6">
        <f>F26/$F$26 - 1</f>
        <v>0</v>
      </c>
      <c r="G27" s="6">
        <f>G26/$F$26 - 1</f>
        <v>-0.7785759621487508</v>
      </c>
      <c r="H27" s="6">
        <f>H26/$F$26 - 1</f>
        <v>-0.7785759621487508</v>
      </c>
      <c r="I27" s="6">
        <f>I26/$F$26 - 1</f>
        <v>0.10712018925624611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hamming</vt:lpstr>
      <vt:lpstr>matrixmult_32bit</vt:lpstr>
      <vt:lpstr>compare</vt:lpstr>
      <vt:lpstr>mult</vt:lpstr>
      <vt:lpstr>matrixmult_8bit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Siam</cp:lastModifiedBy>
  <cp:revision>0</cp:revision>
  <dcterms:created xsi:type="dcterms:W3CDTF">2014-10-05T22:43:46Z</dcterms:created>
  <dcterms:modified xsi:type="dcterms:W3CDTF">2014-10-07T01:59:38Z</dcterms:modified>
  <dc:language>en-US</dc:language>
</cp:coreProperties>
</file>