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3" firstSheet="0" activeTab="0"/>
  </bookViews>
  <sheets>
    <sheet name="sum" sheetId="1" state="visible" r:id="rId2"/>
    <sheet name="hamming" sheetId="2" state="visible" r:id="rId3"/>
    <sheet name="matrixmult_32bit" sheetId="3" state="visible" r:id="rId4"/>
    <sheet name="compare" sheetId="4" state="visible" r:id="rId5"/>
    <sheet name="mult" sheetId="5" state="visible" r:id="rId6"/>
    <sheet name="AES" sheetId="6" state="visible" r:id="rId7"/>
    <sheet name="rsa" sheetId="7" state="visible" r:id="rId8"/>
    <sheet name="stackMachine" sheetId="8" state="visible" r:id="rId9"/>
    <sheet name="SHA3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<sst xmlns="http://schemas.openxmlformats.org/spreadsheetml/2006/main" count="289" uniqueCount="93">
  <si>
    <t>Sum (width/c)</t>
  </si>
  <si>
    <t>1024_1</t>
  </si>
  <si>
    <t>1024_2</t>
  </si>
  <si>
    <t>1024_4</t>
  </si>
  <si>
    <t>1024_8</t>
  </si>
  <si>
    <t>1024_16</t>
  </si>
  <si>
    <t>1024_32</t>
  </si>
  <si>
    <t>1024_64</t>
  </si>
  <si>
    <t>1024_128</t>
  </si>
  <si>
    <t>1024_256</t>
  </si>
  <si>
    <t>1024_512</t>
  </si>
  <si>
    <t>1024_1024</t>
  </si>
  <si>
    <t>256_1</t>
  </si>
  <si>
    <t>256_2</t>
  </si>
  <si>
    <t>256_4</t>
  </si>
  <si>
    <t>256_8</t>
  </si>
  <si>
    <t>256_16</t>
  </si>
  <si>
    <t>256_32</t>
  </si>
  <si>
    <t>256_64</t>
  </si>
  <si>
    <t>256_128</t>
  </si>
  <si>
    <t>256_256</t>
  </si>
  <si>
    <t>128_1</t>
  </si>
  <si>
    <t>128_2</t>
  </si>
  <si>
    <t>128_4</t>
  </si>
  <si>
    <t>128_8</t>
  </si>
  <si>
    <t>128_16</t>
  </si>
  <si>
    <t>128_32</t>
  </si>
  <si>
    <t>128_64</t>
  </si>
  <si>
    <t>128_128</t>
  </si>
  <si>
    <t>PCF</t>
  </si>
  <si>
    <t>1024-1</t>
  </si>
  <si>
    <t>256-1</t>
  </si>
  <si>
    <t>128-1</t>
  </si>
  <si>
    <t>c</t>
  </si>
  <si>
    <t>AND</t>
  </si>
  <si>
    <t>ANDN</t>
  </si>
  <si>
    <t>NAND</t>
  </si>
  <si>
    <t>NANDN</t>
  </si>
  <si>
    <t>OR</t>
  </si>
  <si>
    <t>ORN</t>
  </si>
  <si>
    <t>NOR</t>
  </si>
  <si>
    <t>NORN</t>
  </si>
  <si>
    <t>XOR</t>
  </si>
  <si>
    <t>XNOR</t>
  </si>
  <si>
    <t>IV</t>
  </si>
  <si>
    <t>DFF</t>
  </si>
  <si>
    <t>Non-XOR</t>
  </si>
  <si>
    <t>CS (B)</t>
  </si>
  <si>
    <t>CSE</t>
  </si>
  <si>
    <t>PFC</t>
  </si>
  <si>
    <t>PCD</t>
  </si>
  <si>
    <t>CSE (compare to PCF)</t>
  </si>
  <si>
    <t>PCD (compare to PCF)</t>
  </si>
  <si>
    <t>Sum (bit)</t>
  </si>
  <si>
    <t>1(PCF)</t>
  </si>
  <si>
    <t>EGT (t XOR )</t>
  </si>
  <si>
    <t>-</t>
  </si>
  <si>
    <t>GTD (%)</t>
  </si>
  <si>
    <t>Hamming (width/c)</t>
  </si>
  <si>
    <t>160-1</t>
  </si>
  <si>
    <t>1600-1</t>
  </si>
  <si>
    <t>16000-1</t>
  </si>
  <si>
    <t>Sequential storage efficiency</t>
  </si>
  <si>
    <t>Hamming (bit)</t>
  </si>
  <si>
    <t>matrixmult 32bit (N, N^ clcok)</t>
  </si>
  <si>
    <t>3_0</t>
  </si>
  <si>
    <t>3_1</t>
  </si>
  <si>
    <t>3_2</t>
  </si>
  <si>
    <t>3_3</t>
  </si>
  <si>
    <t>5_0</t>
  </si>
  <si>
    <t>5_1</t>
  </si>
  <si>
    <t>5_2</t>
  </si>
  <si>
    <t>5_3</t>
  </si>
  <si>
    <t>8_0</t>
  </si>
  <si>
    <t>8_1</t>
  </si>
  <si>
    <t>8_2</t>
  </si>
  <si>
    <t>8_3</t>
  </si>
  <si>
    <t>16_0</t>
  </si>
  <si>
    <t>16_1</t>
  </si>
  <si>
    <t>16_2</t>
  </si>
  <si>
    <t>16_3</t>
  </si>
  <si>
    <t>compare (width_clock cycle)</t>
  </si>
  <si>
    <t>mult (width_clock cycle)</t>
  </si>
  <si>
    <t>total</t>
  </si>
  <si>
    <t>xor</t>
  </si>
  <si>
    <t>AES_128(c)</t>
  </si>
  <si>
    <t>HEKM (imp. by Justgarble)</t>
  </si>
  <si>
    <t>CSE (compare to HEKM)</t>
  </si>
  <si>
    <t>PCD (compare to HEKM)</t>
  </si>
  <si>
    <t>RSA(c)</t>
  </si>
  <si>
    <t>Non-xor</t>
  </si>
  <si>
    <t>stackMachine(bit)</t>
  </si>
  <si>
    <t>SHA3 (c)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</si>
</sst>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"/>
    <numFmt numFmtId="166" formatCode="0.0"/>
    <numFmt numFmtId="167" formatCode="0.00%"/>
    <numFmt numFmtId="168" formatCode="0%"/>
    <numFmt numFmtId="169" formatCode="0.0%"/>
    <numFmt numFmtId="170" formatCode="0"/>
    <numFmt numFmtId="171" formatCode="#,##0"/>
    <numFmt numFmtId="172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2" t="s">
        <v>29</v>
      </c>
      <c r="AE1" s="0" t="s">
        <v>30</v>
      </c>
      <c r="AF1" s="0" t="s">
        <v>31</v>
      </c>
      <c r="AG1" s="0" t="s">
        <v>32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1</v>
      </c>
      <c r="N3" s="0" t="n">
        <v>2</v>
      </c>
      <c r="O3" s="0" t="n">
        <v>4</v>
      </c>
      <c r="P3" s="0" t="n">
        <v>8</v>
      </c>
      <c r="Q3" s="0" t="n">
        <v>16</v>
      </c>
      <c r="R3" s="0" t="n">
        <v>32</v>
      </c>
      <c r="S3" s="0" t="n">
        <v>64</v>
      </c>
      <c r="T3" s="0" t="n">
        <v>128</v>
      </c>
      <c r="U3" s="0" t="n">
        <v>256</v>
      </c>
      <c r="V3" s="0" t="n">
        <v>1</v>
      </c>
      <c r="W3" s="0" t="n">
        <v>2</v>
      </c>
      <c r="X3" s="0" t="n">
        <v>4</v>
      </c>
      <c r="Y3" s="0" t="n">
        <v>8</v>
      </c>
      <c r="Z3" s="0" t="n">
        <v>16</v>
      </c>
      <c r="AA3" s="0" t="n">
        <v>32</v>
      </c>
      <c r="AB3" s="0" t="n">
        <v>64</v>
      </c>
      <c r="AC3" s="0" t="n">
        <v>128</v>
      </c>
      <c r="AE3" s="0" t="n">
        <v>1</v>
      </c>
      <c r="AF3" s="0" t="n">
        <v>1</v>
      </c>
      <c r="AG3" s="0" t="n">
        <v>1</v>
      </c>
    </row>
    <row r="6" s="4" customFormat="true" ht="12.8" hidden="false" customHeight="false" outlineLevel="0" collapsed="false">
      <c r="A6" s="3" t="s">
        <v>34</v>
      </c>
      <c r="B6" s="3" t="n">
        <v>1021</v>
      </c>
      <c r="C6" s="0"/>
      <c r="D6" s="3"/>
      <c r="E6" s="3"/>
      <c r="F6" s="3"/>
      <c r="G6" s="3"/>
      <c r="H6" s="3" t="n">
        <v>14</v>
      </c>
      <c r="I6" s="3"/>
      <c r="J6" s="3"/>
      <c r="K6" s="3"/>
      <c r="L6" s="3" t="n">
        <v>0</v>
      </c>
      <c r="M6" s="3" t="n">
        <v>253</v>
      </c>
      <c r="N6" s="3"/>
      <c r="O6" s="3"/>
      <c r="P6" s="3"/>
      <c r="Q6" s="3" t="n">
        <v>14</v>
      </c>
      <c r="R6" s="3"/>
      <c r="S6" s="3"/>
      <c r="T6" s="3"/>
      <c r="U6" s="3" t="n">
        <v>0</v>
      </c>
      <c r="V6" s="3" t="n">
        <v>125</v>
      </c>
      <c r="W6" s="3"/>
      <c r="X6" s="3"/>
      <c r="Y6" s="3" t="n">
        <v>14</v>
      </c>
      <c r="Z6" s="3"/>
      <c r="AA6" s="3"/>
      <c r="AB6" s="3"/>
      <c r="AC6" s="3" t="n">
        <v>0</v>
      </c>
    </row>
    <row r="7" customFormat="false" ht="12.8" hidden="false" customHeight="false" outlineLevel="0" collapsed="false">
      <c r="A7" s="0" t="s">
        <v>35</v>
      </c>
      <c r="B7" s="0" t="n">
        <v>0</v>
      </c>
      <c r="H7" s="0" t="n">
        <v>0</v>
      </c>
      <c r="L7" s="0" t="n">
        <v>0</v>
      </c>
      <c r="M7" s="0" t="n">
        <v>0</v>
      </c>
      <c r="Q7" s="0" t="n">
        <v>0</v>
      </c>
      <c r="U7" s="0" t="n">
        <v>0</v>
      </c>
      <c r="V7" s="0" t="n">
        <v>0</v>
      </c>
      <c r="Y7" s="0" t="n">
        <v>0</v>
      </c>
      <c r="AC7" s="0" t="n">
        <v>0</v>
      </c>
    </row>
    <row r="8" customFormat="false" ht="12.8" hidden="false" customHeight="false" outlineLevel="0" collapsed="false">
      <c r="A8" s="0" t="s">
        <v>36</v>
      </c>
      <c r="B8" s="0" t="n">
        <v>1024</v>
      </c>
      <c r="H8" s="0" t="n">
        <v>20</v>
      </c>
      <c r="L8" s="0" t="n">
        <v>3</v>
      </c>
      <c r="M8" s="0" t="n">
        <v>256</v>
      </c>
      <c r="Q8" s="0" t="n">
        <v>20</v>
      </c>
      <c r="U8" s="0" t="n">
        <v>3</v>
      </c>
      <c r="V8" s="0" t="n">
        <v>128</v>
      </c>
      <c r="Y8" s="0" t="n">
        <v>20</v>
      </c>
      <c r="AC8" s="0" t="n">
        <v>3</v>
      </c>
    </row>
    <row r="9" customFormat="false" ht="12.8" hidden="false" customHeight="false" outlineLevel="0" collapsed="false">
      <c r="A9" s="0" t="s">
        <v>37</v>
      </c>
      <c r="B9" s="0" t="n">
        <v>1018</v>
      </c>
      <c r="H9" s="0" t="n">
        <v>14</v>
      </c>
      <c r="L9" s="0" t="n">
        <v>0</v>
      </c>
      <c r="M9" s="0" t="n">
        <v>252</v>
      </c>
      <c r="Q9" s="0" t="n">
        <v>14</v>
      </c>
      <c r="U9" s="0" t="n">
        <v>0</v>
      </c>
      <c r="V9" s="0" t="n">
        <v>124</v>
      </c>
      <c r="Y9" s="0" t="n">
        <v>14</v>
      </c>
      <c r="AC9" s="0" t="n">
        <v>0</v>
      </c>
    </row>
    <row r="10" customFormat="false" ht="12.8" hidden="false" customHeight="false" outlineLevel="0" collapsed="false">
      <c r="A10" s="0" t="s">
        <v>38</v>
      </c>
      <c r="B10" s="0" t="n">
        <v>4</v>
      </c>
      <c r="H10" s="0" t="n">
        <v>0</v>
      </c>
      <c r="L10" s="0" t="n">
        <v>0</v>
      </c>
      <c r="M10" s="0" t="n">
        <v>2</v>
      </c>
      <c r="Q10" s="0" t="n">
        <v>0</v>
      </c>
      <c r="U10" s="0" t="n">
        <v>0</v>
      </c>
      <c r="V10" s="0" t="n">
        <v>2</v>
      </c>
      <c r="Y10" s="0" t="n">
        <v>0</v>
      </c>
      <c r="AC10" s="0" t="n">
        <v>0</v>
      </c>
    </row>
    <row r="11" customFormat="false" ht="12.8" hidden="false" customHeight="false" outlineLevel="0" collapsed="false">
      <c r="A11" s="0" t="s">
        <v>39</v>
      </c>
      <c r="B11" s="0" t="n">
        <v>0</v>
      </c>
      <c r="H11" s="0" t="n">
        <v>0</v>
      </c>
      <c r="L11" s="0" t="n">
        <v>0</v>
      </c>
      <c r="M11" s="0" t="n">
        <v>0</v>
      </c>
      <c r="Q11" s="0" t="n">
        <v>0</v>
      </c>
      <c r="U11" s="0" t="n">
        <v>0</v>
      </c>
      <c r="V11" s="0" t="n">
        <v>0</v>
      </c>
      <c r="Y11" s="0" t="n">
        <v>0</v>
      </c>
      <c r="AC11" s="0" t="n">
        <v>0</v>
      </c>
    </row>
    <row r="12" customFormat="false" ht="12.8" hidden="false" customHeight="false" outlineLevel="0" collapsed="false">
      <c r="A12" s="0" t="s">
        <v>40</v>
      </c>
      <c r="B12" s="0" t="n">
        <v>0</v>
      </c>
      <c r="H12" s="0" t="n">
        <v>0</v>
      </c>
      <c r="L12" s="0" t="n">
        <v>0</v>
      </c>
      <c r="M12" s="0" t="n">
        <v>0</v>
      </c>
      <c r="Q12" s="0" t="n">
        <v>0</v>
      </c>
      <c r="U12" s="0" t="n">
        <v>0</v>
      </c>
      <c r="V12" s="0" t="n">
        <v>0</v>
      </c>
      <c r="Y12" s="0" t="n">
        <v>0</v>
      </c>
      <c r="AC12" s="0" t="n">
        <v>0</v>
      </c>
    </row>
    <row r="13" customFormat="false" ht="12.8" hidden="false" customHeight="false" outlineLevel="0" collapsed="false">
      <c r="A13" s="0" t="s">
        <v>41</v>
      </c>
      <c r="B13" s="0" t="n">
        <v>0</v>
      </c>
      <c r="H13" s="0" t="n">
        <v>0</v>
      </c>
      <c r="L13" s="0" t="n">
        <v>0</v>
      </c>
      <c r="M13" s="0" t="n">
        <v>0</v>
      </c>
      <c r="Q13" s="0" t="n">
        <v>0</v>
      </c>
      <c r="U13" s="0" t="n">
        <v>0</v>
      </c>
      <c r="V13" s="0" t="n">
        <v>0</v>
      </c>
      <c r="Y13" s="0" t="n">
        <v>0</v>
      </c>
      <c r="AC13" s="0" t="n">
        <v>0</v>
      </c>
    </row>
    <row r="14" customFormat="false" ht="12.8" hidden="false" customHeight="false" outlineLevel="0" collapsed="false">
      <c r="A14" s="0" t="s">
        <v>42</v>
      </c>
      <c r="B14" s="0" t="n">
        <v>1023</v>
      </c>
      <c r="H14" s="0" t="n">
        <v>18</v>
      </c>
      <c r="L14" s="0" t="n">
        <v>2</v>
      </c>
      <c r="M14" s="0" t="n">
        <v>255</v>
      </c>
      <c r="Q14" s="0" t="n">
        <v>18</v>
      </c>
      <c r="U14" s="0" t="n">
        <v>2</v>
      </c>
      <c r="V14" s="0" t="n">
        <v>127</v>
      </c>
      <c r="Y14" s="0" t="n">
        <v>18</v>
      </c>
      <c r="AC14" s="0" t="n">
        <v>2</v>
      </c>
    </row>
    <row r="15" customFormat="false" ht="12.8" hidden="false" customHeight="false" outlineLevel="0" collapsed="false">
      <c r="A15" s="0" t="s">
        <v>43</v>
      </c>
      <c r="B15" s="0" t="n">
        <v>1024</v>
      </c>
      <c r="H15" s="0" t="n">
        <v>14</v>
      </c>
      <c r="L15" s="0" t="n">
        <v>0</v>
      </c>
      <c r="M15" s="0" t="n">
        <v>257</v>
      </c>
      <c r="Q15" s="0" t="n">
        <v>14</v>
      </c>
      <c r="U15" s="0" t="n">
        <v>0</v>
      </c>
      <c r="V15" s="0" t="n">
        <v>129</v>
      </c>
      <c r="Y15" s="0" t="n">
        <v>14</v>
      </c>
      <c r="AC15" s="0" t="n">
        <v>0</v>
      </c>
    </row>
    <row r="16" customFormat="false" ht="12.8" hidden="false" customHeight="false" outlineLevel="0" collapsed="false">
      <c r="A16" s="0" t="s">
        <v>44</v>
      </c>
      <c r="B16" s="0" t="n">
        <v>0</v>
      </c>
      <c r="H16" s="0" t="n">
        <v>0</v>
      </c>
      <c r="L16" s="0" t="n">
        <v>0</v>
      </c>
      <c r="M16" s="0" t="n">
        <v>0</v>
      </c>
      <c r="Q16" s="0" t="n">
        <v>0</v>
      </c>
      <c r="U16" s="0" t="n">
        <v>0</v>
      </c>
      <c r="V16" s="0" t="n">
        <v>0</v>
      </c>
      <c r="Y16" s="0" t="n">
        <v>0</v>
      </c>
      <c r="AC16" s="0" t="n">
        <v>0</v>
      </c>
    </row>
    <row r="17" customFormat="false" ht="12.8" hidden="false" customHeight="false" outlineLevel="0" collapsed="false">
      <c r="A17" s="0" t="s">
        <v>45</v>
      </c>
      <c r="B17" s="0" t="n">
        <v>0</v>
      </c>
      <c r="H17" s="0" t="n">
        <v>1</v>
      </c>
      <c r="L17" s="0" t="n">
        <v>1</v>
      </c>
      <c r="M17" s="0" t="n">
        <v>0</v>
      </c>
      <c r="Q17" s="0" t="n">
        <v>1</v>
      </c>
      <c r="U17" s="0" t="n">
        <v>1</v>
      </c>
      <c r="V17" s="0" t="n">
        <v>0</v>
      </c>
      <c r="Y17" s="0" t="n">
        <v>1</v>
      </c>
      <c r="AC17" s="0" t="n">
        <v>1</v>
      </c>
    </row>
    <row r="18" customFormat="false" ht="12.75" hidden="false" customHeight="false" outlineLevel="0" collapsed="false">
      <c r="AE18" s="0" t="n">
        <v>11999</v>
      </c>
      <c r="AF18" s="0" t="n">
        <v>2951</v>
      </c>
      <c r="AG18" s="0" t="n">
        <v>1443</v>
      </c>
    </row>
    <row r="19" customFormat="false" ht="12.8" hidden="false" customHeight="false" outlineLevel="0" collapsed="false"/>
    <row r="20" customFormat="false" ht="12.8" hidden="false" customHeight="false" outlineLevel="0" collapsed="false">
      <c r="A20" s="0" t="s">
        <v>46</v>
      </c>
      <c r="B20" s="0" t="n">
        <f aca="false">SUM(B6:B13)</f>
        <v>3067</v>
      </c>
      <c r="C20" s="0" t="n">
        <f aca="false">SUM(C6:C13)</f>
        <v>0</v>
      </c>
      <c r="D20" s="0" t="n">
        <f aca="false">SUM(D6:D13)</f>
        <v>0</v>
      </c>
      <c r="E20" s="0" t="n">
        <f aca="false">SUM(E6:E13)</f>
        <v>0</v>
      </c>
      <c r="F20" s="0" t="n">
        <f aca="false">SUM(F6:F13)</f>
        <v>0</v>
      </c>
      <c r="G20" s="0" t="n">
        <f aca="false">SUM(G6:G13)</f>
        <v>0</v>
      </c>
      <c r="H20" s="0" t="n">
        <f aca="false">SUM(H6:H13)</f>
        <v>48</v>
      </c>
      <c r="I20" s="0" t="n">
        <f aca="false">SUM(I6:I13)</f>
        <v>0</v>
      </c>
      <c r="J20" s="0" t="n">
        <f aca="false">SUM(J6:J13)</f>
        <v>0</v>
      </c>
      <c r="K20" s="0" t="n">
        <f aca="false">SUM(K6:K13)</f>
        <v>0</v>
      </c>
      <c r="L20" s="0" t="n">
        <f aca="false">SUM(L6:L13)</f>
        <v>3</v>
      </c>
      <c r="M20" s="0" t="n">
        <f aca="false">SUM(M6:M13)</f>
        <v>763</v>
      </c>
      <c r="N20" s="0" t="n">
        <f aca="false">SUM(N6:N13)</f>
        <v>0</v>
      </c>
      <c r="O20" s="0" t="n">
        <f aca="false">SUM(O6:O13)</f>
        <v>0</v>
      </c>
      <c r="P20" s="0" t="n">
        <f aca="false">SUM(P6:P13)</f>
        <v>0</v>
      </c>
      <c r="Q20" s="0" t="n">
        <f aca="false">SUM(Q6:Q13)</f>
        <v>48</v>
      </c>
      <c r="R20" s="0" t="n">
        <f aca="false">SUM(R6:R13)</f>
        <v>0</v>
      </c>
      <c r="S20" s="0" t="n">
        <f aca="false">SUM(S6:S13)</f>
        <v>0</v>
      </c>
      <c r="T20" s="0" t="n">
        <f aca="false">SUM(T6:T13)</f>
        <v>0</v>
      </c>
      <c r="U20" s="0" t="n">
        <f aca="false">SUM(U6:U13)</f>
        <v>3</v>
      </c>
      <c r="V20" s="0" t="n">
        <f aca="false">SUM(V6:V13)</f>
        <v>379</v>
      </c>
      <c r="W20" s="0" t="n">
        <f aca="false">SUM(W6:W13)</f>
        <v>0</v>
      </c>
      <c r="X20" s="0" t="n">
        <f aca="false">SUM(X6:X13)</f>
        <v>0</v>
      </c>
      <c r="Y20" s="0" t="n">
        <f aca="false">SUM(Y6:Y13)</f>
        <v>48</v>
      </c>
      <c r="Z20" s="0" t="n">
        <f aca="false">SUM(Z6:Z13)</f>
        <v>0</v>
      </c>
      <c r="AA20" s="0" t="n">
        <f aca="false">SUM(AA6:AA13)</f>
        <v>0</v>
      </c>
      <c r="AB20" s="0" t="n">
        <f aca="false">SUM(AB6:AB13)</f>
        <v>0</v>
      </c>
      <c r="AC20" s="0" t="n">
        <f aca="false">SUM(AC6:AC13)</f>
        <v>3</v>
      </c>
      <c r="AE20" s="0" t="n">
        <v>2977</v>
      </c>
      <c r="AF20" s="0" t="n">
        <v>721</v>
      </c>
      <c r="AG20" s="0" t="n">
        <v>345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2047</v>
      </c>
      <c r="C21" s="0" t="n">
        <f aca="false">SUM(C14:C16)</f>
        <v>0</v>
      </c>
      <c r="D21" s="0" t="n">
        <f aca="false">SUM(D14:D16)</f>
        <v>0</v>
      </c>
      <c r="E21" s="0" t="n">
        <f aca="false">SUM(E14:E16)</f>
        <v>0</v>
      </c>
      <c r="F21" s="0" t="n">
        <f aca="false">SUM(F14:F16)</f>
        <v>0</v>
      </c>
      <c r="G21" s="0" t="n">
        <f aca="false">SUM(G14:G16)</f>
        <v>0</v>
      </c>
      <c r="H21" s="0" t="n">
        <f aca="false">SUM(H14:H16)</f>
        <v>32</v>
      </c>
      <c r="I21" s="0" t="n">
        <f aca="false">SUM(I14:I16)</f>
        <v>0</v>
      </c>
      <c r="J21" s="0" t="n">
        <f aca="false">SUM(J14:J16)</f>
        <v>0</v>
      </c>
      <c r="K21" s="0" t="n">
        <f aca="false">SUM(K14:K16)</f>
        <v>0</v>
      </c>
      <c r="L21" s="0" t="n">
        <f aca="false">SUM(L14:L16)</f>
        <v>2</v>
      </c>
      <c r="M21" s="0" t="n">
        <f aca="false">SUM(M14:M16)</f>
        <v>512</v>
      </c>
      <c r="N21" s="0" t="n">
        <f aca="false">SUM(N14:N16)</f>
        <v>0</v>
      </c>
      <c r="O21" s="0" t="n">
        <f aca="false">SUM(O14:O16)</f>
        <v>0</v>
      </c>
      <c r="P21" s="0" t="n">
        <f aca="false">SUM(P14:P16)</f>
        <v>0</v>
      </c>
      <c r="Q21" s="0" t="n">
        <f aca="false">SUM(Q14:Q16)</f>
        <v>32</v>
      </c>
      <c r="R21" s="0" t="n">
        <f aca="false">SUM(R14:R16)</f>
        <v>0</v>
      </c>
      <c r="S21" s="0" t="n">
        <f aca="false">SUM(S14:S16)</f>
        <v>0</v>
      </c>
      <c r="T21" s="0" t="n">
        <f aca="false">SUM(T14:T16)</f>
        <v>0</v>
      </c>
      <c r="U21" s="0" t="n">
        <f aca="false">SUM(U14:U16)</f>
        <v>2</v>
      </c>
      <c r="V21" s="0" t="n">
        <f aca="false">SUM(V14:V16)</f>
        <v>256</v>
      </c>
      <c r="W21" s="0" t="n">
        <f aca="false">SUM(W14:W16)</f>
        <v>0</v>
      </c>
      <c r="X21" s="0" t="n">
        <f aca="false">SUM(X14:X16)</f>
        <v>0</v>
      </c>
      <c r="Y21" s="0" t="n">
        <f aca="false">SUM(Y14:Y16)</f>
        <v>32</v>
      </c>
      <c r="Z21" s="0" t="n">
        <f aca="false">SUM(Z14:Z16)</f>
        <v>0</v>
      </c>
      <c r="AA21" s="0" t="n">
        <f aca="false">SUM(AA14:AA16)</f>
        <v>0</v>
      </c>
      <c r="AB21" s="0" t="n">
        <f aca="false">SUM(AB14:AB16)</f>
        <v>0</v>
      </c>
      <c r="AC21" s="0" t="n">
        <f aca="false">SUM(AC14:AC16)</f>
        <v>2</v>
      </c>
      <c r="AE21" s="0" t="n">
        <v>9022</v>
      </c>
      <c r="AF21" s="0" t="n">
        <v>2230</v>
      </c>
      <c r="AG21" s="0" t="n">
        <v>1098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122736</v>
      </c>
      <c r="C23" s="0" t="n">
        <f aca="false">SUM(C20:C21)*3*8</f>
        <v>0</v>
      </c>
      <c r="D23" s="0" t="n">
        <f aca="false">SUM(D20:D21)*3*8</f>
        <v>0</v>
      </c>
      <c r="E23" s="0" t="n">
        <f aca="false">SUM(E20:E21)*3*8</f>
        <v>0</v>
      </c>
      <c r="F23" s="0" t="n">
        <f aca="false">SUM(F20:F21)*3*8</f>
        <v>0</v>
      </c>
      <c r="G23" s="0" t="n">
        <f aca="false">SUM(G20:G21)*3*8</f>
        <v>0</v>
      </c>
      <c r="H23" s="0" t="n">
        <f aca="false">SUM(H20:H21)*3*8</f>
        <v>1920</v>
      </c>
      <c r="I23" s="0" t="n">
        <f aca="false">SUM(I20:I21)*3*8</f>
        <v>0</v>
      </c>
      <c r="J23" s="0" t="n">
        <f aca="false">SUM(J20:J21)*3*8</f>
        <v>0</v>
      </c>
      <c r="K23" s="0" t="n">
        <f aca="false">SUM(K20:K21)*3*8</f>
        <v>0</v>
      </c>
      <c r="L23" s="0" t="n">
        <f aca="false">SUM(L20:L21)*3*8</f>
        <v>120</v>
      </c>
      <c r="M23" s="0" t="n">
        <f aca="false">SUM(M20:M21)*3*8</f>
        <v>30600</v>
      </c>
      <c r="N23" s="0" t="n">
        <f aca="false">SUM(N20:N21)*3*8</f>
        <v>0</v>
      </c>
      <c r="O23" s="0" t="n">
        <f aca="false">SUM(O20:O21)*3*8</f>
        <v>0</v>
      </c>
      <c r="P23" s="0" t="n">
        <f aca="false">SUM(P20:P21)*3*8</f>
        <v>0</v>
      </c>
      <c r="Q23" s="0" t="n">
        <f aca="false">SUM(Q20:Q21)*3*8</f>
        <v>1920</v>
      </c>
      <c r="R23" s="0" t="n">
        <f aca="false">SUM(R20:R21)*3*8</f>
        <v>0</v>
      </c>
      <c r="S23" s="0" t="n">
        <f aca="false">SUM(S20:S21)*3*8</f>
        <v>0</v>
      </c>
      <c r="T23" s="0" t="n">
        <f aca="false">SUM(T20:T21)*3*8</f>
        <v>0</v>
      </c>
      <c r="U23" s="0" t="n">
        <f aca="false">SUM(U20:U21)*3*8</f>
        <v>120</v>
      </c>
      <c r="V23" s="0" t="n">
        <f aca="false">SUM(V20:V21)*3*8</f>
        <v>15240</v>
      </c>
      <c r="W23" s="0" t="n">
        <f aca="false">SUM(W20:W21)*3*8</f>
        <v>0</v>
      </c>
      <c r="X23" s="0" t="n">
        <f aca="false">SUM(X20:X21)*3*8</f>
        <v>0</v>
      </c>
      <c r="Y23" s="0" t="n">
        <f aca="false">SUM(Y20:Y21)*3*8</f>
        <v>1920</v>
      </c>
      <c r="Z23" s="0" t="n">
        <f aca="false">SUM(Z20:Z21)*3*8</f>
        <v>0</v>
      </c>
      <c r="AA23" s="0" t="n">
        <f aca="false">SUM(AA20:AA21)*3*8</f>
        <v>0</v>
      </c>
      <c r="AB23" s="0" t="n">
        <f aca="false">SUM(AB20:AB21)*3*8</f>
        <v>0</v>
      </c>
      <c r="AC23" s="0" t="n">
        <f aca="false">SUM(AC20:AC21)*3*8</f>
        <v>120</v>
      </c>
      <c r="AE23" s="0" t="n">
        <f aca="false">SUM(AE20:AE21)*3*8</f>
        <v>287976</v>
      </c>
      <c r="AF23" s="0" t="n">
        <f aca="false">SUM(AF20:AF21)*3*8</f>
        <v>70824</v>
      </c>
      <c r="AG23" s="0" t="n">
        <f aca="false">SUM(AG20:AG21)*3*8</f>
        <v>34632</v>
      </c>
    </row>
    <row r="24" customFormat="false" ht="12.75" hidden="false" customHeight="false" outlineLevel="0" collapsed="false">
      <c r="A24" s="2" t="s">
        <v>48</v>
      </c>
      <c r="B24" s="5" t="n">
        <f aca="false">$B$23/B23</f>
        <v>1</v>
      </c>
      <c r="C24" s="5" t="e">
        <f aca="false">$B$23/C23</f>
        <v>#DIV/0!</v>
      </c>
      <c r="D24" s="5" t="e">
        <f aca="false">$B$23/D23</f>
        <v>#DIV/0!</v>
      </c>
      <c r="E24" s="5" t="e">
        <f aca="false">$B$23/E23</f>
        <v>#DIV/0!</v>
      </c>
      <c r="F24" s="5" t="e">
        <f aca="false">$B$23/F23</f>
        <v>#DIV/0!</v>
      </c>
      <c r="G24" s="5" t="e">
        <f aca="false">$B$23/G23</f>
        <v>#DIV/0!</v>
      </c>
      <c r="H24" s="5" t="n">
        <f aca="false">$B$23/H23</f>
        <v>63.925</v>
      </c>
      <c r="I24" s="5" t="e">
        <f aca="false">$B$23/I23</f>
        <v>#DIV/0!</v>
      </c>
      <c r="J24" s="5" t="e">
        <f aca="false">$B$23/J23</f>
        <v>#DIV/0!</v>
      </c>
      <c r="K24" s="5" t="e">
        <f aca="false">$B$23/K23</f>
        <v>#DIV/0!</v>
      </c>
      <c r="L24" s="5" t="n">
        <f aca="false">$B$23/L23</f>
        <v>1022.8</v>
      </c>
      <c r="M24" s="6" t="n">
        <f aca="false">$M$23/M23</f>
        <v>1</v>
      </c>
      <c r="N24" s="6" t="e">
        <f aca="false">$M$23/N23</f>
        <v>#DIV/0!</v>
      </c>
      <c r="O24" s="6" t="e">
        <f aca="false">$M$23/O23</f>
        <v>#DIV/0!</v>
      </c>
      <c r="P24" s="6" t="e">
        <f aca="false">$M$23/P23</f>
        <v>#DIV/0!</v>
      </c>
      <c r="Q24" s="6" t="n">
        <f aca="false">$M$23/Q23</f>
        <v>15.9375</v>
      </c>
      <c r="R24" s="6" t="e">
        <f aca="false">$M$23/R23</f>
        <v>#DIV/0!</v>
      </c>
      <c r="S24" s="6" t="e">
        <f aca="false">$M$23/S23</f>
        <v>#DIV/0!</v>
      </c>
      <c r="T24" s="6" t="e">
        <f aca="false">$M$23/T23</f>
        <v>#DIV/0!</v>
      </c>
      <c r="U24" s="6" t="n">
        <f aca="false">$M$23/U23</f>
        <v>255</v>
      </c>
      <c r="V24" s="6" t="n">
        <f aca="false">$V$23/V23</f>
        <v>1</v>
      </c>
      <c r="W24" s="6" t="e">
        <f aca="false">$V$23/W23</f>
        <v>#DIV/0!</v>
      </c>
      <c r="X24" s="6" t="e">
        <f aca="false">$V$23/X23</f>
        <v>#DIV/0!</v>
      </c>
      <c r="Y24" s="6" t="n">
        <f aca="false">$V$23/Y23</f>
        <v>7.9375</v>
      </c>
      <c r="Z24" s="6" t="e">
        <f aca="false">$V$23/Z23</f>
        <v>#DIV/0!</v>
      </c>
      <c r="AA24" s="6" t="e">
        <f aca="false">$V$23/AA23</f>
        <v>#DIV/0!</v>
      </c>
      <c r="AB24" s="6" t="e">
        <f aca="false">$V$23/AB23</f>
        <v>#DIV/0!</v>
      </c>
      <c r="AC24" s="6" t="n">
        <f aca="false">$V$23/AC23</f>
        <v>127</v>
      </c>
    </row>
    <row r="26" customFormat="false" ht="12.8" hidden="false" customHeight="false" outlineLevel="0" collapsed="false">
      <c r="A26" s="0" t="s">
        <v>49</v>
      </c>
      <c r="B26" s="0" t="n">
        <f aca="false">(4*B20)*B3</f>
        <v>12268</v>
      </c>
      <c r="C26" s="0" t="n">
        <f aca="false">(4*C20)*C3</f>
        <v>0</v>
      </c>
      <c r="D26" s="0" t="n">
        <f aca="false">(4*D20)*D3</f>
        <v>0</v>
      </c>
      <c r="E26" s="0" t="n">
        <f aca="false">(4*E20)*E3</f>
        <v>0</v>
      </c>
      <c r="F26" s="0" t="n">
        <f aca="false">(4*F20)*F3</f>
        <v>0</v>
      </c>
      <c r="G26" s="0" t="n">
        <f aca="false">(4*G20)*G3</f>
        <v>0</v>
      </c>
      <c r="H26" s="0" t="n">
        <f aca="false">(4*H20)*H3</f>
        <v>12288</v>
      </c>
      <c r="I26" s="0" t="n">
        <f aca="false">(4*I20)*I3</f>
        <v>0</v>
      </c>
      <c r="J26" s="0" t="n">
        <f aca="false">(4*J20)*J3</f>
        <v>0</v>
      </c>
      <c r="K26" s="0" t="n">
        <f aca="false">(4*K20)*K3</f>
        <v>0</v>
      </c>
      <c r="L26" s="0" t="n">
        <f aca="false">(4*L20)*L3</f>
        <v>12288</v>
      </c>
      <c r="M26" s="0" t="n">
        <f aca="false">(4*M20)*M3</f>
        <v>3052</v>
      </c>
      <c r="N26" s="0" t="n">
        <f aca="false">(4*N20)*N3</f>
        <v>0</v>
      </c>
      <c r="O26" s="0" t="n">
        <f aca="false">(4*O20)*O3</f>
        <v>0</v>
      </c>
      <c r="P26" s="0" t="n">
        <f aca="false">(4*P20)*P3</f>
        <v>0</v>
      </c>
      <c r="Q26" s="0" t="n">
        <f aca="false">(4*Q20)*Q3</f>
        <v>3072</v>
      </c>
      <c r="R26" s="0" t="n">
        <f aca="false">(4*R20)*R3</f>
        <v>0</v>
      </c>
      <c r="S26" s="0" t="n">
        <f aca="false">(4*S20)*S3</f>
        <v>0</v>
      </c>
      <c r="T26" s="0" t="n">
        <f aca="false">(4*T20)*T3</f>
        <v>0</v>
      </c>
      <c r="U26" s="0" t="n">
        <f aca="false">(4*U20)*U3</f>
        <v>3072</v>
      </c>
      <c r="V26" s="0" t="n">
        <f aca="false">(4*V20)*V3</f>
        <v>1516</v>
      </c>
      <c r="W26" s="0" t="n">
        <f aca="false">(4*W20)*W3</f>
        <v>0</v>
      </c>
      <c r="X26" s="0" t="n">
        <f aca="false">(4*X20)*X3</f>
        <v>0</v>
      </c>
      <c r="Y26" s="0" t="n">
        <f aca="false">(4*Y20)*Y3</f>
        <v>1536</v>
      </c>
      <c r="Z26" s="0" t="n">
        <f aca="false">(4*Z20)*Z3</f>
        <v>0</v>
      </c>
      <c r="AA26" s="0" t="n">
        <f aca="false">(4*AA20)*AA3</f>
        <v>0</v>
      </c>
      <c r="AB26" s="0" t="n">
        <f aca="false">(4*AB20)*AB3</f>
        <v>0</v>
      </c>
      <c r="AC26" s="0" t="n">
        <f aca="false">(4*AC20)*AC3</f>
        <v>1536</v>
      </c>
      <c r="AE26" s="0" t="n">
        <f aca="false">(4*AE20)*AE3</f>
        <v>11908</v>
      </c>
      <c r="AF26" s="0" t="n">
        <f aca="false">(4*AF20)*AF3</f>
        <v>2884</v>
      </c>
      <c r="AG26" s="0" t="n">
        <f aca="false">(4*AG20)*AG3</f>
        <v>1380</v>
      </c>
    </row>
    <row r="27" s="2" customFormat="true" ht="12.8" hidden="false" customHeight="false" outlineLevel="0" collapsed="false">
      <c r="A27" s="2" t="s">
        <v>50</v>
      </c>
      <c r="B27" s="7" t="n">
        <f aca="false">B26/$B$26 -1</f>
        <v>0</v>
      </c>
      <c r="C27" s="7" t="n">
        <f aca="false">C26/$B$26 -1</f>
        <v>-1</v>
      </c>
      <c r="D27" s="7" t="n">
        <f aca="false">D26/$B$26 -1</f>
        <v>-1</v>
      </c>
      <c r="E27" s="7" t="n">
        <f aca="false">E26/$B$26 -1</f>
        <v>-1</v>
      </c>
      <c r="F27" s="7" t="n">
        <f aca="false">F26/$B$26 -1</f>
        <v>-1</v>
      </c>
      <c r="G27" s="7" t="n">
        <f aca="false">G26/$B$26 -1</f>
        <v>-1</v>
      </c>
      <c r="H27" s="7" t="n">
        <f aca="false">H26/$B$26 -1</f>
        <v>0.00163025758069768</v>
      </c>
      <c r="I27" s="7" t="n">
        <f aca="false">I26/$B$26 -1</f>
        <v>-1</v>
      </c>
      <c r="J27" s="7" t="n">
        <f aca="false">J26/$B$26 -1</f>
        <v>-1</v>
      </c>
      <c r="K27" s="7" t="n">
        <f aca="false">K26/$B$26 -1</f>
        <v>-1</v>
      </c>
      <c r="L27" s="7" t="n">
        <f aca="false">L26/$B$26 -1</f>
        <v>0.00163025758069768</v>
      </c>
      <c r="M27" s="7" t="n">
        <f aca="false">M26/$M$26 -1</f>
        <v>0</v>
      </c>
      <c r="N27" s="7" t="n">
        <f aca="false">N26/$M$26 -1</f>
        <v>-1</v>
      </c>
      <c r="O27" s="7" t="n">
        <f aca="false">O26/$M$26 -1</f>
        <v>-1</v>
      </c>
      <c r="P27" s="7" t="n">
        <f aca="false">P26/$M$26 -1</f>
        <v>-1</v>
      </c>
      <c r="Q27" s="7" t="n">
        <f aca="false">Q26/$M$26 -1</f>
        <v>0.00655307994757526</v>
      </c>
      <c r="R27" s="7" t="n">
        <f aca="false">R26/$M$26 -1</f>
        <v>-1</v>
      </c>
      <c r="S27" s="7" t="n">
        <f aca="false">S26/$M$26 -1</f>
        <v>-1</v>
      </c>
      <c r="T27" s="7" t="n">
        <f aca="false">T26/$M$26 -1</f>
        <v>-1</v>
      </c>
      <c r="U27" s="7" t="n">
        <f aca="false">U26/$M$26 -1</f>
        <v>0.00655307994757526</v>
      </c>
      <c r="V27" s="7" t="n">
        <f aca="false">V26/$V$26 -1</f>
        <v>0</v>
      </c>
      <c r="W27" s="7" t="n">
        <f aca="false">W26/$V$26 -1</f>
        <v>-1</v>
      </c>
      <c r="X27" s="7" t="n">
        <f aca="false">X26/$V$26 -1</f>
        <v>-1</v>
      </c>
      <c r="Y27" s="7" t="n">
        <f aca="false">Y26/$V$26 -1</f>
        <v>0.0131926121372032</v>
      </c>
      <c r="Z27" s="7" t="n">
        <f aca="false">Z26/$V$26 -1</f>
        <v>-1</v>
      </c>
      <c r="AA27" s="7" t="n">
        <f aca="false">AA26/$V$26 -1</f>
        <v>-1</v>
      </c>
      <c r="AB27" s="7" t="n">
        <f aca="false">AB26/$V$26 -1</f>
        <v>-1</v>
      </c>
      <c r="AC27" s="7" t="n">
        <f aca="false">AC26/$V$26 -1</f>
        <v>0.0131926121372032</v>
      </c>
    </row>
    <row r="31" customFormat="false" ht="12.8" hidden="false" customHeight="false" outlineLevel="0" collapsed="false">
      <c r="A31" s="2" t="s">
        <v>51</v>
      </c>
      <c r="B31" s="5" t="n">
        <f aca="false">$AE$23/B23</f>
        <v>2.34630426280798</v>
      </c>
      <c r="C31" s="5" t="e">
        <f aca="false">$AG$23/C23</f>
        <v>#DIV/0!</v>
      </c>
      <c r="D31" s="5" t="e">
        <f aca="false">$AG$23/D23</f>
        <v>#DIV/0!</v>
      </c>
      <c r="E31" s="5" t="e">
        <f aca="false">$AG$23/E23</f>
        <v>#DIV/0!</v>
      </c>
      <c r="F31" s="5" t="e">
        <f aca="false">$AG$23/F23</f>
        <v>#DIV/0!</v>
      </c>
      <c r="G31" s="5" t="e">
        <f aca="false">$AG$23/G23</f>
        <v>#DIV/0!</v>
      </c>
      <c r="H31" s="5" t="n">
        <f aca="false">$AG$23/H23</f>
        <v>18.0375</v>
      </c>
      <c r="I31" s="5" t="e">
        <f aca="false">$AG$23/I23</f>
        <v>#DIV/0!</v>
      </c>
      <c r="J31" s="5" t="e">
        <f aca="false">$AG$23/J23</f>
        <v>#DIV/0!</v>
      </c>
      <c r="K31" s="5" t="e">
        <f aca="false">$AG$23/K23</f>
        <v>#DIV/0!</v>
      </c>
      <c r="L31" s="5" t="n">
        <f aca="false">$AG$23/L23</f>
        <v>288.6</v>
      </c>
      <c r="M31" s="5" t="n">
        <f aca="false">$AF$23/M23</f>
        <v>2.31450980392157</v>
      </c>
      <c r="N31" s="5" t="e">
        <f aca="false">$AF$23/N23</f>
        <v>#DIV/0!</v>
      </c>
      <c r="O31" s="5" t="e">
        <f aca="false">$AF$23/O23</f>
        <v>#DIV/0!</v>
      </c>
      <c r="P31" s="5" t="e">
        <f aca="false">$AF$23/P23</f>
        <v>#DIV/0!</v>
      </c>
      <c r="Q31" s="5" t="n">
        <f aca="false">$AF$23/Q23</f>
        <v>36.8875</v>
      </c>
      <c r="R31" s="5" t="e">
        <f aca="false">$AF$23/R23</f>
        <v>#DIV/0!</v>
      </c>
      <c r="S31" s="5" t="e">
        <f aca="false">$AF$23/S23</f>
        <v>#DIV/0!</v>
      </c>
      <c r="T31" s="5" t="e">
        <f aca="false">$AF$23/T23</f>
        <v>#DIV/0!</v>
      </c>
      <c r="U31" s="5" t="n">
        <f aca="false">$AF$23/U23</f>
        <v>590.2</v>
      </c>
      <c r="V31" s="5" t="n">
        <f aca="false">$AG$23/V23</f>
        <v>2.27244094488189</v>
      </c>
      <c r="W31" s="5" t="e">
        <f aca="false">$AG$23/W23</f>
        <v>#DIV/0!</v>
      </c>
      <c r="X31" s="5" t="e">
        <f aca="false">$AG$23/X23</f>
        <v>#DIV/0!</v>
      </c>
      <c r="Y31" s="5" t="n">
        <f aca="false">$AG$23/Y23</f>
        <v>18.0375</v>
      </c>
      <c r="Z31" s="5" t="e">
        <f aca="false">$AG$23/Z23</f>
        <v>#DIV/0!</v>
      </c>
      <c r="AA31" s="5" t="e">
        <f aca="false">$AG$23/AA23</f>
        <v>#DIV/0!</v>
      </c>
      <c r="AB31" s="5" t="e">
        <f aca="false">$AG$23/AB23</f>
        <v>#DIV/0!</v>
      </c>
      <c r="AC31" s="5" t="n">
        <f aca="false">$AG$23/AC23</f>
        <v>288.6</v>
      </c>
    </row>
    <row r="32" customFormat="false" ht="12.8" hidden="false" customHeight="false" outlineLevel="0" collapsed="false">
      <c r="A32" s="2" t="s">
        <v>52</v>
      </c>
      <c r="B32" s="7" t="n">
        <f aca="false">B26/$AE$26 -1</f>
        <v>0.0302317769566678</v>
      </c>
      <c r="C32" s="7" t="n">
        <f aca="false">C26/$AE$26 -1</f>
        <v>-1</v>
      </c>
      <c r="D32" s="7" t="n">
        <f aca="false">D26/$AE$26 -1</f>
        <v>-1</v>
      </c>
      <c r="E32" s="7" t="n">
        <f aca="false">E26/$AE$26 -1</f>
        <v>-1</v>
      </c>
      <c r="F32" s="7" t="n">
        <f aca="false">F26/$AE$26 -1</f>
        <v>-1</v>
      </c>
      <c r="G32" s="7" t="n">
        <f aca="false">G26/$AE$26 -1</f>
        <v>-1</v>
      </c>
      <c r="H32" s="7" t="n">
        <f aca="false">H26/$AE$26 -1</f>
        <v>0.0319113201209271</v>
      </c>
      <c r="I32" s="7" t="n">
        <f aca="false">I26/$AE$26 -1</f>
        <v>-1</v>
      </c>
      <c r="J32" s="7" t="n">
        <f aca="false">J26/$AE$26 -1</f>
        <v>-1</v>
      </c>
      <c r="K32" s="7" t="n">
        <f aca="false">K26/$AE$26 -1</f>
        <v>-1</v>
      </c>
      <c r="L32" s="7" t="n">
        <f aca="false">L26/$AE$26 -1</f>
        <v>0.0319113201209271</v>
      </c>
      <c r="M32" s="7" t="n">
        <f aca="false">M26/$AF$26 -1</f>
        <v>0.058252427184466</v>
      </c>
      <c r="N32" s="7" t="n">
        <f aca="false">N26/$AF$26 -1</f>
        <v>-1</v>
      </c>
      <c r="O32" s="7" t="n">
        <f aca="false">O26/$AF$26 -1</f>
        <v>-1</v>
      </c>
      <c r="P32" s="7" t="n">
        <f aca="false">P26/$AF$26 -1</f>
        <v>-1</v>
      </c>
      <c r="Q32" s="7" t="n">
        <f aca="false">Q26/$AF$26 -1</f>
        <v>0.0651872399445215</v>
      </c>
      <c r="R32" s="7" t="n">
        <f aca="false">R26/$AF$26 -1</f>
        <v>-1</v>
      </c>
      <c r="S32" s="7" t="n">
        <f aca="false">S26/$AF$26 -1</f>
        <v>-1</v>
      </c>
      <c r="T32" s="7" t="n">
        <f aca="false">T26/$AF$26 -1</f>
        <v>-1</v>
      </c>
      <c r="U32" s="7" t="n">
        <f aca="false">U26/$AF$26 -1</f>
        <v>0.0651872399445215</v>
      </c>
      <c r="V32" s="7" t="n">
        <f aca="false">V26/$AG$26 -1</f>
        <v>0.0985507246376811</v>
      </c>
      <c r="W32" s="7" t="n">
        <f aca="false">W26/$AG$26 -1</f>
        <v>-1</v>
      </c>
      <c r="X32" s="7" t="n">
        <f aca="false">X26/$AG$26 -1</f>
        <v>-1</v>
      </c>
      <c r="Y32" s="7" t="n">
        <f aca="false">Y26/$AG$26 -1</f>
        <v>0.11304347826087</v>
      </c>
      <c r="Z32" s="7" t="n">
        <f aca="false">Z26/$AG$26 -1</f>
        <v>-1</v>
      </c>
      <c r="AA32" s="7" t="n">
        <f aca="false">AA26/$AG$26 -1</f>
        <v>-1</v>
      </c>
      <c r="AB32" s="7" t="n">
        <f aca="false">AB26/$AG$26 -1</f>
        <v>-1</v>
      </c>
      <c r="AC32" s="7" t="n">
        <f aca="false">AC26/$AG$26 -1</f>
        <v>0.11304347826087</v>
      </c>
    </row>
    <row r="37" customFormat="false" ht="12.75" hidden="false" customHeight="false" outlineLevel="0" collapsed="false">
      <c r="A37" s="0" t="s">
        <v>53</v>
      </c>
      <c r="B37" s="0" t="n">
        <v>128</v>
      </c>
      <c r="F37" s="0" t="n">
        <v>256</v>
      </c>
      <c r="J37" s="0" t="n">
        <v>1024</v>
      </c>
    </row>
    <row r="38" customFormat="false" ht="12.8" hidden="false" customHeight="false" outlineLevel="0" collapsed="false">
      <c r="A38" s="0" t="s">
        <v>33</v>
      </c>
      <c r="B38" s="0" t="n">
        <v>128</v>
      </c>
      <c r="C38" s="0" t="n">
        <v>8</v>
      </c>
      <c r="D38" s="0" t="n">
        <v>1</v>
      </c>
      <c r="E38" s="0" t="s">
        <v>54</v>
      </c>
      <c r="F38" s="0" t="n">
        <v>256</v>
      </c>
      <c r="G38" s="0" t="n">
        <v>16</v>
      </c>
      <c r="H38" s="0" t="n">
        <v>1</v>
      </c>
      <c r="I38" s="0" t="s">
        <v>54</v>
      </c>
      <c r="J38" s="0" t="n">
        <v>1024</v>
      </c>
      <c r="K38" s="0" t="n">
        <v>64</v>
      </c>
      <c r="L38" s="0" t="n">
        <v>1</v>
      </c>
      <c r="M38" s="0" t="s">
        <v>54</v>
      </c>
    </row>
    <row r="39" customFormat="false" ht="12.8" hidden="false" customHeight="false" outlineLevel="0" collapsed="false">
      <c r="A39" s="0" t="s">
        <v>46</v>
      </c>
      <c r="B39" s="0" t="n">
        <v>3</v>
      </c>
      <c r="C39" s="0" t="n">
        <v>48</v>
      </c>
      <c r="D39" s="0" t="n">
        <v>379</v>
      </c>
      <c r="E39" s="0" t="n">
        <v>345</v>
      </c>
      <c r="F39" s="0" t="n">
        <v>3</v>
      </c>
      <c r="G39" s="0" t="n">
        <v>48</v>
      </c>
      <c r="H39" s="0" t="n">
        <v>763</v>
      </c>
      <c r="I39" s="0" t="n">
        <v>721</v>
      </c>
      <c r="J39" s="0" t="n">
        <v>3</v>
      </c>
      <c r="K39" s="0" t="n">
        <v>48</v>
      </c>
      <c r="L39" s="0" t="n">
        <v>3067</v>
      </c>
      <c r="M39" s="0" t="n">
        <v>2977</v>
      </c>
    </row>
    <row r="40" customFormat="false" ht="12.8" hidden="false" customHeight="false" outlineLevel="0" collapsed="false">
      <c r="A40" s="0" t="s">
        <v>42</v>
      </c>
      <c r="B40" s="0" t="n">
        <v>2</v>
      </c>
      <c r="C40" s="0" t="n">
        <v>32</v>
      </c>
      <c r="D40" s="0" t="n">
        <v>256</v>
      </c>
      <c r="E40" s="0" t="n">
        <v>1098</v>
      </c>
      <c r="F40" s="0" t="n">
        <v>2</v>
      </c>
      <c r="G40" s="0" t="n">
        <v>32</v>
      </c>
      <c r="H40" s="0" t="n">
        <v>512</v>
      </c>
      <c r="I40" s="0" t="n">
        <v>2230</v>
      </c>
      <c r="J40" s="0" t="n">
        <v>2</v>
      </c>
      <c r="K40" s="0" t="n">
        <v>32</v>
      </c>
      <c r="L40" s="0" t="n">
        <v>2047</v>
      </c>
      <c r="M40" s="0" t="n">
        <v>9022</v>
      </c>
    </row>
    <row r="41" customFormat="false" ht="12.8" hidden="false" customHeight="false" outlineLevel="0" collapsed="false">
      <c r="A41" s="0" t="s">
        <v>47</v>
      </c>
      <c r="B41" s="0" t="n">
        <v>120</v>
      </c>
      <c r="C41" s="0" t="n">
        <v>1920</v>
      </c>
      <c r="D41" s="0" t="n">
        <v>15240</v>
      </c>
      <c r="E41" s="0" t="n">
        <v>34632</v>
      </c>
      <c r="F41" s="0" t="n">
        <v>120</v>
      </c>
      <c r="G41" s="0" t="n">
        <v>1920</v>
      </c>
      <c r="H41" s="0" t="n">
        <v>30600</v>
      </c>
      <c r="I41" s="0" t="n">
        <v>70824</v>
      </c>
      <c r="J41" s="0" t="n">
        <v>120</v>
      </c>
      <c r="K41" s="0" t="n">
        <v>1920</v>
      </c>
      <c r="L41" s="0" t="n">
        <v>122736</v>
      </c>
      <c r="M41" s="0" t="n">
        <v>287976</v>
      </c>
    </row>
    <row r="42" customFormat="false" ht="12.8" hidden="false" customHeight="false" outlineLevel="0" collapsed="false">
      <c r="A42" s="0" t="s">
        <v>55</v>
      </c>
      <c r="B42" s="0" t="n">
        <v>1536</v>
      </c>
      <c r="C42" s="0" t="n">
        <v>1536</v>
      </c>
      <c r="D42" s="0" t="n">
        <v>1516</v>
      </c>
      <c r="E42" s="0" t="n">
        <v>1380</v>
      </c>
      <c r="F42" s="0" t="n">
        <v>3072</v>
      </c>
      <c r="G42" s="0" t="n">
        <v>3072</v>
      </c>
      <c r="H42" s="0" t="n">
        <v>3052</v>
      </c>
      <c r="I42" s="0" t="n">
        <v>2884</v>
      </c>
      <c r="J42" s="0" t="n">
        <v>12288</v>
      </c>
      <c r="K42" s="0" t="n">
        <v>12288</v>
      </c>
      <c r="L42" s="0" t="n">
        <v>12268</v>
      </c>
      <c r="M42" s="0" t="n">
        <v>11908</v>
      </c>
    </row>
    <row r="43" customFormat="false" ht="12.8" hidden="false" customHeight="false" outlineLevel="0" collapsed="false">
      <c r="A43" s="0" t="s">
        <v>48</v>
      </c>
      <c r="B43" s="8" t="n">
        <v>288.6</v>
      </c>
      <c r="C43" s="8" t="n">
        <v>18.0375</v>
      </c>
      <c r="D43" s="8" t="n">
        <v>2.27244094488189</v>
      </c>
      <c r="E43" s="8" t="s">
        <v>56</v>
      </c>
      <c r="F43" s="8" t="n">
        <v>590.2</v>
      </c>
      <c r="G43" s="8" t="n">
        <v>36.8875</v>
      </c>
      <c r="H43" s="8" t="n">
        <v>2.31450980392157</v>
      </c>
      <c r="I43" s="8" t="s">
        <v>56</v>
      </c>
      <c r="J43" s="0" t="n">
        <v>288.6</v>
      </c>
      <c r="K43" s="8" t="n">
        <v>18.0375</v>
      </c>
      <c r="L43" s="8" t="n">
        <v>2.34630426280798</v>
      </c>
      <c r="M43" s="8" t="s">
        <v>56</v>
      </c>
    </row>
    <row r="44" customFormat="false" ht="12.8" hidden="false" customHeight="false" outlineLevel="0" collapsed="false">
      <c r="A44" s="0" t="s">
        <v>57</v>
      </c>
      <c r="B44" s="9" t="n">
        <v>0.11304347826087</v>
      </c>
      <c r="C44" s="9" t="n">
        <v>0.11304347826087</v>
      </c>
      <c r="D44" s="9" t="n">
        <v>0.0985507246376811</v>
      </c>
      <c r="E44" s="9" t="s">
        <v>56</v>
      </c>
      <c r="F44" s="9" t="n">
        <v>0.0651872399445215</v>
      </c>
      <c r="G44" s="9" t="n">
        <v>0.0651872399445215</v>
      </c>
      <c r="H44" s="9" t="n">
        <v>0.058252427184466</v>
      </c>
      <c r="I44" s="9" t="s">
        <v>56</v>
      </c>
      <c r="J44" s="9" t="n">
        <v>0.0319113201209271</v>
      </c>
      <c r="K44" s="9" t="n">
        <v>0.0319113201209271</v>
      </c>
      <c r="L44" s="9" t="n">
        <v>0.0302317769566678</v>
      </c>
      <c r="M44" s="1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F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26" activeCellId="0" sqref="AB26"/>
    </sheetView>
  </sheetViews>
  <sheetFormatPr defaultRowHeight="12.75"/>
  <cols>
    <col collapsed="false" hidden="false" max="1" min="1" style="0" width="28.5714285714286"/>
    <col collapsed="false" hidden="false" max="27" min="2" style="0" width="8.70918367346939"/>
    <col collapsed="false" hidden="false" max="28" min="28" style="0" width="10.4234693877551"/>
    <col collapsed="false" hidden="false" max="1025" min="29" style="0" width="8.70918367346939"/>
  </cols>
  <sheetData>
    <row r="1" customFormat="false" ht="12.75" hidden="false" customHeight="false" outlineLevel="0" collapsed="false">
      <c r="A1" s="0" t="s">
        <v>58</v>
      </c>
      <c r="B1" s="0" t="n">
        <v>160</v>
      </c>
      <c r="C1" s="0" t="n">
        <v>160</v>
      </c>
      <c r="D1" s="0" t="n">
        <v>160</v>
      </c>
      <c r="E1" s="0" t="n">
        <v>160</v>
      </c>
      <c r="F1" s="0" t="n">
        <v>160</v>
      </c>
      <c r="G1" s="0" t="n">
        <v>160</v>
      </c>
      <c r="H1" s="0" t="n">
        <v>160</v>
      </c>
      <c r="I1" s="1" t="n">
        <v>1600</v>
      </c>
      <c r="J1" s="0" t="n">
        <v>1600</v>
      </c>
      <c r="K1" s="1" t="n">
        <v>1600</v>
      </c>
      <c r="L1" s="0" t="n">
        <v>1600</v>
      </c>
      <c r="M1" s="1" t="n">
        <v>1600</v>
      </c>
      <c r="N1" s="0" t="n">
        <v>1600</v>
      </c>
      <c r="O1" s="1" t="n">
        <v>1600</v>
      </c>
      <c r="P1" s="0" t="n">
        <v>1600</v>
      </c>
      <c r="Q1" s="1" t="n">
        <v>1600</v>
      </c>
      <c r="R1" s="1" t="n">
        <v>16000</v>
      </c>
      <c r="S1" s="1" t="n">
        <v>16000</v>
      </c>
      <c r="T1" s="1" t="n">
        <v>16000</v>
      </c>
      <c r="U1" s="0" t="n">
        <v>16000</v>
      </c>
      <c r="V1" s="0" t="n">
        <v>16000</v>
      </c>
      <c r="W1" s="0" t="n">
        <v>16000</v>
      </c>
      <c r="X1" s="0" t="n">
        <v>16000</v>
      </c>
      <c r="Y1" s="0" t="n">
        <v>16000</v>
      </c>
      <c r="Z1" s="0" t="n">
        <v>16000</v>
      </c>
      <c r="AA1" s="0" t="n">
        <v>16000</v>
      </c>
      <c r="AB1" s="0" t="n">
        <v>16000</v>
      </c>
      <c r="AC1" s="2" t="s">
        <v>29</v>
      </c>
      <c r="AD1" s="0" t="s">
        <v>59</v>
      </c>
      <c r="AE1" s="0" t="s">
        <v>60</v>
      </c>
      <c r="AF1" s="0" t="s">
        <v>61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160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320</v>
      </c>
      <c r="Q3" s="0" t="n">
        <v>1600</v>
      </c>
      <c r="R3" s="0" t="n">
        <v>1</v>
      </c>
      <c r="S3" s="0" t="n">
        <v>2</v>
      </c>
      <c r="T3" s="0" t="n">
        <v>4</v>
      </c>
      <c r="U3" s="0" t="n">
        <v>8</v>
      </c>
      <c r="V3" s="0" t="n">
        <v>16</v>
      </c>
      <c r="W3" s="0" t="n">
        <v>32</v>
      </c>
      <c r="X3" s="0" t="n">
        <v>64</v>
      </c>
      <c r="Y3" s="0" t="n">
        <v>128</v>
      </c>
      <c r="Z3" s="0" t="n">
        <v>640</v>
      </c>
      <c r="AA3" s="0" t="n">
        <v>3200</v>
      </c>
      <c r="AB3" s="0" t="n">
        <v>16000</v>
      </c>
      <c r="AD3" s="0" t="n">
        <v>1</v>
      </c>
      <c r="AE3" s="0" t="n">
        <v>1</v>
      </c>
      <c r="AF3" s="0" t="n">
        <v>1</v>
      </c>
    </row>
    <row r="6" customFormat="false" ht="12.8" hidden="false" customHeight="false" outlineLevel="0" collapsed="false">
      <c r="A6" s="0" t="s">
        <v>34</v>
      </c>
      <c r="B6" s="0" t="n">
        <v>68</v>
      </c>
      <c r="G6" s="0" t="n">
        <v>2</v>
      </c>
      <c r="H6" s="0" t="n">
        <v>0</v>
      </c>
      <c r="I6" s="0" t="n">
        <v>413</v>
      </c>
      <c r="O6" s="0" t="n">
        <v>11</v>
      </c>
      <c r="Q6" s="0" t="n">
        <v>0</v>
      </c>
      <c r="R6" s="0" t="n">
        <v>5999</v>
      </c>
      <c r="Y6" s="0" t="n">
        <v>58</v>
      </c>
      <c r="AB6" s="0" t="n">
        <v>4</v>
      </c>
    </row>
    <row r="7" customFormat="false" ht="12.8" hidden="false" customHeight="false" outlineLevel="0" collapsed="false">
      <c r="A7" s="0" t="s">
        <v>35</v>
      </c>
      <c r="B7" s="0" t="n">
        <v>11</v>
      </c>
      <c r="G7" s="0" t="n">
        <v>1</v>
      </c>
      <c r="H7" s="0" t="n">
        <v>0</v>
      </c>
      <c r="I7" s="0" t="n">
        <v>0</v>
      </c>
      <c r="O7" s="0" t="n">
        <v>0</v>
      </c>
      <c r="Q7" s="0" t="n">
        <v>0</v>
      </c>
      <c r="R7" s="0" t="n">
        <v>3334</v>
      </c>
      <c r="Y7" s="0" t="n">
        <v>28</v>
      </c>
      <c r="AB7" s="0" t="n">
        <v>5</v>
      </c>
    </row>
    <row r="8" customFormat="false" ht="12.8" hidden="false" customHeight="false" outlineLevel="0" collapsed="false">
      <c r="A8" s="0" t="s">
        <v>36</v>
      </c>
      <c r="B8" s="0" t="n">
        <v>132</v>
      </c>
      <c r="G8" s="0" t="n">
        <v>2</v>
      </c>
      <c r="H8" s="0" t="n">
        <v>0</v>
      </c>
      <c r="I8" s="0" t="n">
        <v>1757</v>
      </c>
      <c r="O8" s="0" t="n">
        <v>18</v>
      </c>
      <c r="Q8" s="0" t="n">
        <v>0</v>
      </c>
      <c r="R8" s="0" t="n">
        <v>19975</v>
      </c>
      <c r="Y8" s="0" t="n">
        <v>151</v>
      </c>
      <c r="AB8" s="0" t="n">
        <v>5</v>
      </c>
    </row>
    <row r="9" customFormat="false" ht="12.8" hidden="false" customHeight="false" outlineLevel="0" collapsed="false">
      <c r="A9" s="0" t="s">
        <v>37</v>
      </c>
      <c r="B9" s="0" t="n">
        <v>102</v>
      </c>
      <c r="G9" s="0" t="n">
        <v>10</v>
      </c>
      <c r="H9" s="0" t="n">
        <v>7</v>
      </c>
      <c r="I9" s="0" t="n">
        <v>1980</v>
      </c>
      <c r="O9" s="0" t="n">
        <v>24</v>
      </c>
      <c r="Q9" s="0" t="n">
        <v>10</v>
      </c>
      <c r="R9" s="0" t="n">
        <v>17302</v>
      </c>
      <c r="Y9" s="0" t="n">
        <v>129</v>
      </c>
      <c r="AB9" s="0" t="n">
        <v>0</v>
      </c>
    </row>
    <row r="10" customFormat="false" ht="12.8" hidden="false" customHeight="false" outlineLevel="0" collapsed="false">
      <c r="A10" s="0" t="s">
        <v>38</v>
      </c>
      <c r="B10" s="0" t="n">
        <v>160</v>
      </c>
      <c r="G10" s="0" t="n">
        <v>2</v>
      </c>
      <c r="H10" s="0" t="n">
        <v>0</v>
      </c>
      <c r="I10" s="0" t="n">
        <v>624</v>
      </c>
      <c r="O10" s="0" t="n">
        <v>28</v>
      </c>
      <c r="Q10" s="0" t="n">
        <v>0</v>
      </c>
      <c r="R10" s="0" t="n">
        <v>16000</v>
      </c>
      <c r="Y10" s="0" t="n">
        <v>126</v>
      </c>
      <c r="AB10" s="0" t="n">
        <v>0</v>
      </c>
    </row>
    <row r="11" customFormat="false" ht="12.8" hidden="false" customHeight="false" outlineLevel="0" collapsed="false">
      <c r="A11" s="0" t="s">
        <v>39</v>
      </c>
      <c r="B11" s="0" t="n">
        <v>0</v>
      </c>
      <c r="G11" s="0" t="n">
        <v>0</v>
      </c>
      <c r="H11" s="0" t="n">
        <v>0</v>
      </c>
      <c r="I11" s="0" t="n">
        <v>0</v>
      </c>
      <c r="O11" s="0" t="n">
        <v>0</v>
      </c>
      <c r="Q11" s="0" t="n">
        <v>0</v>
      </c>
      <c r="R11" s="0" t="n">
        <v>0</v>
      </c>
      <c r="Y11" s="0" t="n">
        <v>0</v>
      </c>
      <c r="AB11" s="0" t="n">
        <v>0</v>
      </c>
    </row>
    <row r="12" customFormat="false" ht="12.8" hidden="false" customHeight="false" outlineLevel="0" collapsed="false">
      <c r="A12" s="0" t="s">
        <v>40</v>
      </c>
      <c r="B12" s="0" t="n">
        <v>8</v>
      </c>
      <c r="G12" s="0" t="n">
        <v>1</v>
      </c>
      <c r="H12" s="0" t="n">
        <v>0</v>
      </c>
      <c r="I12" s="0" t="n">
        <v>4</v>
      </c>
      <c r="O12" s="0" t="n">
        <v>0</v>
      </c>
      <c r="Q12" s="0" t="n">
        <v>0</v>
      </c>
      <c r="R12" s="0" t="n">
        <v>1332</v>
      </c>
      <c r="Y12" s="0" t="n">
        <v>9</v>
      </c>
      <c r="AB12" s="0" t="n">
        <v>0</v>
      </c>
    </row>
    <row r="13" customFormat="false" ht="12.8" hidden="false" customHeight="false" outlineLevel="0" collapsed="false">
      <c r="A13" s="0" t="s">
        <v>41</v>
      </c>
      <c r="B13" s="0" t="n">
        <v>0</v>
      </c>
      <c r="G13" s="0" t="n">
        <v>0</v>
      </c>
      <c r="H13" s="0" t="n">
        <v>0</v>
      </c>
      <c r="I13" s="0" t="n">
        <v>0</v>
      </c>
      <c r="O13" s="0" t="n">
        <v>0</v>
      </c>
      <c r="Q13" s="0" t="n">
        <v>0</v>
      </c>
      <c r="R13" s="0" t="n">
        <v>0</v>
      </c>
      <c r="Y13" s="0" t="n">
        <v>0</v>
      </c>
      <c r="AB13" s="0" t="n">
        <v>0</v>
      </c>
    </row>
    <row r="14" customFormat="false" ht="12.8" hidden="false" customHeight="false" outlineLevel="0" collapsed="false">
      <c r="A14" s="0" t="s">
        <v>42</v>
      </c>
      <c r="B14" s="0" t="n">
        <v>169</v>
      </c>
      <c r="G14" s="0" t="n">
        <v>7</v>
      </c>
      <c r="H14" s="0" t="n">
        <v>0</v>
      </c>
      <c r="I14" s="0" t="n">
        <v>1694</v>
      </c>
      <c r="O14" s="0" t="n">
        <v>19</v>
      </c>
      <c r="Q14" s="0" t="n">
        <v>0</v>
      </c>
      <c r="R14" s="0" t="n">
        <v>13990</v>
      </c>
      <c r="Y14" s="0" t="n">
        <v>121</v>
      </c>
      <c r="AB14" s="0" t="n">
        <v>10</v>
      </c>
    </row>
    <row r="15" customFormat="false" ht="12.8" hidden="false" customHeight="false" outlineLevel="0" collapsed="false">
      <c r="A15" s="0" t="s">
        <v>43</v>
      </c>
      <c r="B15" s="0" t="n">
        <v>328</v>
      </c>
      <c r="G15" s="0" t="n">
        <v>13</v>
      </c>
      <c r="H15" s="0" t="n">
        <v>9</v>
      </c>
      <c r="I15" s="0" t="n">
        <v>3104</v>
      </c>
      <c r="O15" s="0" t="n">
        <v>63</v>
      </c>
      <c r="Q15" s="0" t="n">
        <v>12</v>
      </c>
      <c r="R15" s="0" t="n">
        <v>39318</v>
      </c>
      <c r="Y15" s="0" t="n">
        <v>301</v>
      </c>
      <c r="AB15" s="0" t="n">
        <v>5</v>
      </c>
    </row>
    <row r="16" customFormat="false" ht="12.8" hidden="false" customHeight="false" outlineLevel="0" collapsed="false">
      <c r="A16" s="0" t="s">
        <v>44</v>
      </c>
      <c r="B16" s="0" t="n">
        <v>18</v>
      </c>
      <c r="G16" s="0" t="n">
        <v>0</v>
      </c>
      <c r="H16" s="0" t="n">
        <v>0</v>
      </c>
      <c r="I16" s="0" t="n">
        <v>4</v>
      </c>
      <c r="O16" s="0" t="n">
        <v>2</v>
      </c>
      <c r="Q16" s="0" t="n">
        <v>0</v>
      </c>
      <c r="R16" s="0" t="n">
        <v>5342</v>
      </c>
      <c r="Y16" s="0" t="n">
        <v>46</v>
      </c>
      <c r="AB16" s="0" t="n">
        <v>0</v>
      </c>
    </row>
    <row r="17" customFormat="false" ht="12.8" hidden="false" customHeight="false" outlineLevel="0" collapsed="false">
      <c r="A17" s="0" t="s">
        <v>45</v>
      </c>
      <c r="B17" s="0" t="n">
        <v>0</v>
      </c>
      <c r="G17" s="0" t="n">
        <v>8</v>
      </c>
      <c r="H17" s="0" t="n">
        <v>8</v>
      </c>
      <c r="I17" s="0" t="n">
        <v>0</v>
      </c>
      <c r="O17" s="0" t="n">
        <v>11</v>
      </c>
      <c r="Q17" s="0" t="n">
        <v>11</v>
      </c>
      <c r="R17" s="0" t="n">
        <v>0</v>
      </c>
      <c r="Y17" s="0" t="n">
        <v>14</v>
      </c>
      <c r="AB17" s="0" t="n">
        <v>14</v>
      </c>
    </row>
    <row r="18" customFormat="false" ht="12.75" hidden="false" customHeight="false" outlineLevel="0" collapsed="false">
      <c r="AD18" s="0" t="n">
        <v>4368</v>
      </c>
      <c r="AE18" s="0" t="n">
        <v>32912</v>
      </c>
      <c r="AF18" s="0" t="n">
        <v>389312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481</v>
      </c>
      <c r="C20" s="0" t="n">
        <f aca="false">SUM(C6:C13)</f>
        <v>0</v>
      </c>
      <c r="D20" s="0" t="n">
        <f aca="false">SUM(D6:D13)</f>
        <v>0</v>
      </c>
      <c r="E20" s="0" t="n">
        <f aca="false">SUM(E6:E13)</f>
        <v>0</v>
      </c>
      <c r="F20" s="0" t="n">
        <f aca="false">SUM(F6:F13)</f>
        <v>0</v>
      </c>
      <c r="G20" s="0" t="n">
        <f aca="false">SUM(G6:G13)</f>
        <v>18</v>
      </c>
      <c r="H20" s="0" t="n">
        <f aca="false">SUM(H6:H13)</f>
        <v>7</v>
      </c>
      <c r="I20" s="0" t="n">
        <f aca="false">SUM(I6:I13)</f>
        <v>4778</v>
      </c>
      <c r="J20" s="0" t="n">
        <f aca="false">SUM(J6:J13)</f>
        <v>0</v>
      </c>
      <c r="K20" s="0" t="n">
        <f aca="false">SUM(K6:K13)</f>
        <v>0</v>
      </c>
      <c r="L20" s="0" t="n">
        <f aca="false">SUM(L6:L13)</f>
        <v>0</v>
      </c>
      <c r="M20" s="0" t="n">
        <f aca="false">SUM(M6:M13)</f>
        <v>0</v>
      </c>
      <c r="N20" s="0" t="n">
        <f aca="false">SUM(N6:N13)</f>
        <v>0</v>
      </c>
      <c r="O20" s="0" t="n">
        <f aca="false">SUM(O6:O13)</f>
        <v>81</v>
      </c>
      <c r="P20" s="0" t="n">
        <f aca="false">SUM(P6:P13)</f>
        <v>0</v>
      </c>
      <c r="Q20" s="0" t="n">
        <f aca="false">SUM(Q6:Q13)</f>
        <v>10</v>
      </c>
      <c r="R20" s="0" t="n">
        <f aca="false">SUM(R6:R13)</f>
        <v>63942</v>
      </c>
      <c r="S20" s="0" t="n">
        <f aca="false">SUM(S6:S13)</f>
        <v>0</v>
      </c>
      <c r="T20" s="0" t="n">
        <f aca="false">SUM(T6:T13)</f>
        <v>0</v>
      </c>
      <c r="U20" s="0" t="n">
        <f aca="false">SUM(U6:U13)</f>
        <v>0</v>
      </c>
      <c r="V20" s="0" t="n">
        <f aca="false">SUM(V6:V13)</f>
        <v>0</v>
      </c>
      <c r="W20" s="0" t="n">
        <f aca="false">SUM(W6:W13)</f>
        <v>0</v>
      </c>
      <c r="X20" s="0" t="n">
        <f aca="false">SUM(X6:X13)</f>
        <v>0</v>
      </c>
      <c r="Y20" s="0" t="n">
        <f aca="false">SUM(Y6:Y13)</f>
        <v>501</v>
      </c>
      <c r="Z20" s="0" t="n">
        <f aca="false">SUM(Z6:Z13)</f>
        <v>0</v>
      </c>
      <c r="AA20" s="0" t="n">
        <f aca="false">SUM(AA6:AA13)</f>
        <v>0</v>
      </c>
      <c r="AB20" s="0" t="n">
        <f aca="false">SUM(AB6:AB13)</f>
        <v>14</v>
      </c>
      <c r="AD20" s="0" t="n">
        <v>880</v>
      </c>
      <c r="AE20" s="0" t="n">
        <v>6375</v>
      </c>
      <c r="AF20" s="0" t="n">
        <v>97175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515</v>
      </c>
      <c r="C21" s="0" t="n">
        <f aca="false">SUM(C14:C16)</f>
        <v>0</v>
      </c>
      <c r="D21" s="0" t="n">
        <f aca="false">SUM(D14:D16)</f>
        <v>0</v>
      </c>
      <c r="E21" s="0" t="n">
        <f aca="false">SUM(E14:E16)</f>
        <v>0</v>
      </c>
      <c r="F21" s="0" t="n">
        <f aca="false">SUM(F14:F16)</f>
        <v>0</v>
      </c>
      <c r="G21" s="0" t="n">
        <f aca="false">SUM(G14:G16)</f>
        <v>20</v>
      </c>
      <c r="H21" s="0" t="n">
        <f aca="false">SUM(H14:H16)</f>
        <v>9</v>
      </c>
      <c r="I21" s="0" t="n">
        <f aca="false">SUM(I14:I16)</f>
        <v>4802</v>
      </c>
      <c r="J21" s="0" t="n">
        <f aca="false">SUM(J14:J16)</f>
        <v>0</v>
      </c>
      <c r="K21" s="0" t="n">
        <f aca="false">SUM(K14:K16)</f>
        <v>0</v>
      </c>
      <c r="L21" s="0" t="n">
        <f aca="false">SUM(L14:L16)</f>
        <v>0</v>
      </c>
      <c r="M21" s="0" t="n">
        <f aca="false">SUM(M14:M16)</f>
        <v>0</v>
      </c>
      <c r="N21" s="0" t="n">
        <f aca="false">SUM(N14:N16)</f>
        <v>0</v>
      </c>
      <c r="O21" s="0" t="n">
        <f aca="false">SUM(O14:O16)</f>
        <v>84</v>
      </c>
      <c r="P21" s="0" t="n">
        <f aca="false">SUM(P14:P16)</f>
        <v>0</v>
      </c>
      <c r="Q21" s="0" t="n">
        <f aca="false">SUM(Q14:Q16)</f>
        <v>12</v>
      </c>
      <c r="R21" s="0" t="n">
        <f aca="false">SUM(R14:R16)</f>
        <v>58650</v>
      </c>
      <c r="S21" s="0" t="n">
        <f aca="false">SUM(S14:S16)</f>
        <v>0</v>
      </c>
      <c r="T21" s="0" t="n">
        <f aca="false">SUM(T14:T16)</f>
        <v>0</v>
      </c>
      <c r="U21" s="0" t="n">
        <f aca="false">SUM(U14:U16)</f>
        <v>0</v>
      </c>
      <c r="V21" s="0" t="n">
        <f aca="false">SUM(V14:V16)</f>
        <v>0</v>
      </c>
      <c r="W21" s="0" t="n">
        <f aca="false">SUM(W14:W16)</f>
        <v>0</v>
      </c>
      <c r="X21" s="0" t="n">
        <f aca="false">SUM(X14:X16)</f>
        <v>0</v>
      </c>
      <c r="Y21" s="0" t="n">
        <f aca="false">SUM(Y14:Y16)</f>
        <v>468</v>
      </c>
      <c r="Z21" s="0" t="n">
        <f aca="false">SUM(Z14:Z16)</f>
        <v>0</v>
      </c>
      <c r="AA21" s="0" t="n">
        <f aca="false">SUM(AA14:AA16)</f>
        <v>0</v>
      </c>
      <c r="AB21" s="0" t="n">
        <f aca="false">SUM(AB14:AB16)</f>
        <v>15</v>
      </c>
      <c r="AD21" s="0" t="n">
        <v>3488</v>
      </c>
      <c r="AE21" s="0" t="n">
        <v>26537</v>
      </c>
      <c r="AF21" s="0" t="n">
        <v>292137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23904</v>
      </c>
      <c r="C23" s="0" t="n">
        <f aca="false">SUM(C20:C21)*3*8</f>
        <v>0</v>
      </c>
      <c r="D23" s="0" t="n">
        <f aca="false">SUM(D20:D21)*3*8</f>
        <v>0</v>
      </c>
      <c r="E23" s="0" t="n">
        <f aca="false">SUM(E20:E21)*3*8</f>
        <v>0</v>
      </c>
      <c r="F23" s="0" t="n">
        <f aca="false">SUM(F20:F21)*3*8</f>
        <v>0</v>
      </c>
      <c r="G23" s="0" t="n">
        <f aca="false">SUM(G20:G21)*3*8</f>
        <v>912</v>
      </c>
      <c r="H23" s="0" t="n">
        <f aca="false">SUM(H20:H21)*3*8</f>
        <v>384</v>
      </c>
      <c r="I23" s="0" t="n">
        <f aca="false">SUM(I20:I21)*3*8</f>
        <v>229920</v>
      </c>
      <c r="J23" s="0" t="n">
        <f aca="false">SUM(J20:J21)*3*8</f>
        <v>0</v>
      </c>
      <c r="K23" s="0" t="n">
        <f aca="false">SUM(K20:K21)*3*8</f>
        <v>0</v>
      </c>
      <c r="L23" s="0" t="n">
        <f aca="false">SUM(L20:L21)*3*8</f>
        <v>0</v>
      </c>
      <c r="M23" s="0" t="n">
        <f aca="false">SUM(M20:M21)*3*8</f>
        <v>0</v>
      </c>
      <c r="N23" s="0" t="n">
        <f aca="false">SUM(N20:N21)*3*8</f>
        <v>0</v>
      </c>
      <c r="O23" s="0" t="n">
        <f aca="false">SUM(O20:O21)*3*8</f>
        <v>3960</v>
      </c>
      <c r="P23" s="0" t="n">
        <f aca="false">SUM(P20:P21)*3*8</f>
        <v>0</v>
      </c>
      <c r="Q23" s="0" t="n">
        <f aca="false">SUM(Q20:Q21)*3*8</f>
        <v>528</v>
      </c>
      <c r="R23" s="0" t="n">
        <f aca="false">SUM(R20:R21)*3*8</f>
        <v>2942208</v>
      </c>
      <c r="S23" s="0" t="n">
        <f aca="false">SUM(S20:S21)*3*8</f>
        <v>0</v>
      </c>
      <c r="T23" s="0" t="n">
        <f aca="false">SUM(T20:T21)*3*8</f>
        <v>0</v>
      </c>
      <c r="U23" s="0" t="n">
        <f aca="false">SUM(U20:U21)*3*8</f>
        <v>0</v>
      </c>
      <c r="V23" s="0" t="n">
        <f aca="false">SUM(V20:V21)*3*8</f>
        <v>0</v>
      </c>
      <c r="W23" s="0" t="n">
        <f aca="false">SUM(W20:W21)*3*8</f>
        <v>0</v>
      </c>
      <c r="X23" s="0" t="n">
        <f aca="false">SUM(X20:X21)*3*8</f>
        <v>0</v>
      </c>
      <c r="Y23" s="0" t="n">
        <f aca="false">SUM(Y20:Y21)*3*8</f>
        <v>23256</v>
      </c>
      <c r="Z23" s="0" t="n">
        <f aca="false">SUM(Z20:Z21)*3*8</f>
        <v>0</v>
      </c>
      <c r="AA23" s="0" t="n">
        <f aca="false">SUM(AA20:AA21)*3*8</f>
        <v>0</v>
      </c>
      <c r="AB23" s="0" t="n">
        <f aca="false">SUM(AB20:AB21)*3*8</f>
        <v>696</v>
      </c>
      <c r="AD23" s="0" t="n">
        <f aca="false">SUM(AD20:AD21)*3*8</f>
        <v>104832</v>
      </c>
      <c r="AE23" s="0" t="n">
        <f aca="false">SUM(AE20:AE21)*3*8</f>
        <v>789888</v>
      </c>
      <c r="AF23" s="0" t="n">
        <f aca="false">SUM(AF20:AF21)*3*8</f>
        <v>9343488</v>
      </c>
    </row>
    <row r="24" customFormat="false" ht="12.75" hidden="false" customHeight="false" outlineLevel="0" collapsed="false">
      <c r="A24" s="2" t="s">
        <v>62</v>
      </c>
      <c r="B24" s="5" t="n">
        <f aca="false">$B$23/B23</f>
        <v>1</v>
      </c>
      <c r="C24" s="5" t="e">
        <f aca="false">$B$23/C23</f>
        <v>#DIV/0!</v>
      </c>
      <c r="D24" s="5" t="e">
        <f aca="false">$B$23/D23</f>
        <v>#DIV/0!</v>
      </c>
      <c r="E24" s="5" t="e">
        <f aca="false">$B$23/E23</f>
        <v>#DIV/0!</v>
      </c>
      <c r="F24" s="5" t="e">
        <f aca="false">$B$23/F23</f>
        <v>#DIV/0!</v>
      </c>
      <c r="G24" s="5" t="n">
        <f aca="false">$B$23/G23</f>
        <v>26.2105263157895</v>
      </c>
      <c r="H24" s="5" t="n">
        <f aca="false">$B$23/H23</f>
        <v>62.25</v>
      </c>
      <c r="I24" s="5" t="n">
        <f aca="false">$I$23/I23</f>
        <v>1</v>
      </c>
      <c r="J24" s="5" t="e">
        <f aca="false">$I$23/J23</f>
        <v>#DIV/0!</v>
      </c>
      <c r="K24" s="5" t="e">
        <f aca="false">$I$23/K23</f>
        <v>#DIV/0!</v>
      </c>
      <c r="L24" s="5" t="e">
        <f aca="false">$I$23/L23</f>
        <v>#DIV/0!</v>
      </c>
      <c r="M24" s="5" t="e">
        <f aca="false">$I$23/M23</f>
        <v>#DIV/0!</v>
      </c>
      <c r="N24" s="5" t="e">
        <f aca="false">$I$23/N23</f>
        <v>#DIV/0!</v>
      </c>
      <c r="O24" s="5" t="n">
        <f aca="false">$I$23/O23</f>
        <v>58.0606060606061</v>
      </c>
      <c r="P24" s="5" t="e">
        <f aca="false">$I$23/P23</f>
        <v>#DIV/0!</v>
      </c>
      <c r="Q24" s="5" t="n">
        <f aca="false">$I$23/Q23</f>
        <v>435.454545454545</v>
      </c>
      <c r="R24" s="6" t="n">
        <f aca="false">$R$23/R23</f>
        <v>1</v>
      </c>
      <c r="S24" s="6" t="e">
        <f aca="false">$R$23/S23</f>
        <v>#DIV/0!</v>
      </c>
      <c r="T24" s="6" t="e">
        <f aca="false">$R$23/T23</f>
        <v>#DIV/0!</v>
      </c>
      <c r="U24" s="6" t="e">
        <f aca="false">$R$23/U23</f>
        <v>#DIV/0!</v>
      </c>
      <c r="V24" s="6" t="e">
        <f aca="false">$R$23/V23</f>
        <v>#DIV/0!</v>
      </c>
      <c r="W24" s="6" t="e">
        <f aca="false">$R$23/W23</f>
        <v>#DIV/0!</v>
      </c>
      <c r="X24" s="6" t="e">
        <f aca="false">$R$23/X23</f>
        <v>#DIV/0!</v>
      </c>
      <c r="Y24" s="6" t="n">
        <f aca="false">$R$23/Y23</f>
        <v>126.513931888545</v>
      </c>
      <c r="Z24" s="6" t="e">
        <f aca="false">$R$23/Z23</f>
        <v>#DIV/0!</v>
      </c>
      <c r="AA24" s="6" t="e">
        <f aca="false">$R$23/AA23</f>
        <v>#DIV/0!</v>
      </c>
      <c r="AB24" s="6" t="n">
        <f aca="false">$R$23/AB23</f>
        <v>4227.31034482759</v>
      </c>
    </row>
    <row r="26" customFormat="false" ht="12.8" hidden="false" customHeight="false" outlineLevel="0" collapsed="false">
      <c r="A26" s="0" t="s">
        <v>49</v>
      </c>
      <c r="B26" s="0" t="n">
        <f aca="false">(4*B20)*B3</f>
        <v>1924</v>
      </c>
      <c r="C26" s="0" t="n">
        <f aca="false">(4*C20)*C3</f>
        <v>0</v>
      </c>
      <c r="D26" s="0" t="n">
        <f aca="false">(4*D20)*D3</f>
        <v>0</v>
      </c>
      <c r="E26" s="0" t="n">
        <f aca="false">(4*E20)*E3</f>
        <v>0</v>
      </c>
      <c r="F26" s="0" t="n">
        <f aca="false">(4*F20)*F3</f>
        <v>0</v>
      </c>
      <c r="G26" s="0" t="n">
        <f aca="false">(4*G20)*G3</f>
        <v>2304</v>
      </c>
      <c r="H26" s="0" t="n">
        <f aca="false">(4*H20)*H3</f>
        <v>4480</v>
      </c>
      <c r="I26" s="0" t="n">
        <f aca="false">(4*I20)*I3</f>
        <v>19112</v>
      </c>
      <c r="J26" s="0" t="n">
        <f aca="false">(4*J20)*J3</f>
        <v>0</v>
      </c>
      <c r="K26" s="0" t="n">
        <f aca="false">(4*K20)*K3</f>
        <v>0</v>
      </c>
      <c r="L26" s="0" t="n">
        <f aca="false">(4*L20)*L3</f>
        <v>0</v>
      </c>
      <c r="M26" s="0" t="n">
        <f aca="false">(4*M20)*M3</f>
        <v>0</v>
      </c>
      <c r="N26" s="0" t="n">
        <f aca="false">(4*N20)*N3</f>
        <v>0</v>
      </c>
      <c r="O26" s="0" t="n">
        <f aca="false">(4*O20)*O3</f>
        <v>20736</v>
      </c>
      <c r="P26" s="0" t="n">
        <f aca="false">(4*P20)*P3</f>
        <v>0</v>
      </c>
      <c r="Q26" s="0" t="n">
        <f aca="false">(4*Q20)*Q3</f>
        <v>64000</v>
      </c>
      <c r="R26" s="0" t="n">
        <f aca="false">(4*R20)*R3</f>
        <v>255768</v>
      </c>
      <c r="S26" s="0" t="n">
        <f aca="false">(4*S20)*S3</f>
        <v>0</v>
      </c>
      <c r="T26" s="0" t="n">
        <f aca="false">(4*T20)*T3</f>
        <v>0</v>
      </c>
      <c r="U26" s="0" t="n">
        <f aca="false">(4*U20)*U3</f>
        <v>0</v>
      </c>
      <c r="V26" s="0" t="n">
        <f aca="false">(4*V20)*V3</f>
        <v>0</v>
      </c>
      <c r="W26" s="0" t="n">
        <f aca="false">(4*W20)*W3</f>
        <v>0</v>
      </c>
      <c r="X26" s="0" t="n">
        <f aca="false">(4*X20)*X3</f>
        <v>0</v>
      </c>
      <c r="Y26" s="0" t="n">
        <f aca="false">(4*Y20)*Y3</f>
        <v>256512</v>
      </c>
      <c r="Z26" s="0" t="n">
        <f aca="false">(4*Z20)*Z3</f>
        <v>0</v>
      </c>
      <c r="AA26" s="0" t="n">
        <f aca="false">(4*AA20)*AA3</f>
        <v>0</v>
      </c>
      <c r="AB26" s="0" t="n">
        <f aca="false">(4*AB20)*AB3</f>
        <v>896000</v>
      </c>
      <c r="AD26" s="0" t="n">
        <f aca="false">(4*AD20)*AD3</f>
        <v>3520</v>
      </c>
      <c r="AE26" s="0" t="n">
        <f aca="false">(4*AE20)*AE3</f>
        <v>25500</v>
      </c>
      <c r="AF26" s="0" t="n">
        <f aca="false">(4*AF20)*AF3</f>
        <v>388700</v>
      </c>
    </row>
    <row r="27" customFormat="false" ht="12.8" hidden="false" customHeight="false" outlineLevel="0" collapsed="false">
      <c r="A27" s="2" t="s">
        <v>50</v>
      </c>
      <c r="B27" s="7" t="n">
        <f aca="false">B26/$B$26 -1</f>
        <v>0</v>
      </c>
      <c r="C27" s="7" t="n">
        <f aca="false">C26/$B$26 -1</f>
        <v>-1</v>
      </c>
      <c r="D27" s="7" t="n">
        <f aca="false">D26/$B$26 -1</f>
        <v>-1</v>
      </c>
      <c r="E27" s="7" t="n">
        <f aca="false">E26/$B$26 -1</f>
        <v>-1</v>
      </c>
      <c r="F27" s="7" t="n">
        <f aca="false">F26/$B$26 -1</f>
        <v>-1</v>
      </c>
      <c r="G27" s="7" t="n">
        <f aca="false">G26/$B$26 -1</f>
        <v>0.197505197505198</v>
      </c>
      <c r="H27" s="7" t="n">
        <f aca="false">H26/$B$26 -1</f>
        <v>1.32848232848233</v>
      </c>
      <c r="I27" s="7" t="n">
        <f aca="false">I26/$I$26 -1</f>
        <v>0</v>
      </c>
      <c r="J27" s="7" t="n">
        <f aca="false">J26/$I$26 -1</f>
        <v>-1</v>
      </c>
      <c r="K27" s="7" t="n">
        <f aca="false">K26/$I$26 -1</f>
        <v>-1</v>
      </c>
      <c r="L27" s="7" t="n">
        <f aca="false">L26/$I$26 -1</f>
        <v>-1</v>
      </c>
      <c r="M27" s="7" t="n">
        <f aca="false">M26/$I$26 -1</f>
        <v>-1</v>
      </c>
      <c r="N27" s="7" t="n">
        <f aca="false">N26/$I$26 -1</f>
        <v>-1</v>
      </c>
      <c r="O27" s="7" t="n">
        <f aca="false">O26/$I$26 -1</f>
        <v>0.0849727919631644</v>
      </c>
      <c r="P27" s="7" t="n">
        <f aca="false">P26/$I$26 -1</f>
        <v>-1</v>
      </c>
      <c r="Q27" s="7" t="n">
        <f aca="false">Q26/$I$26 -1</f>
        <v>2.34868145667643</v>
      </c>
      <c r="R27" s="7" t="n">
        <f aca="false">R26/$R$26 -1</f>
        <v>0</v>
      </c>
      <c r="S27" s="7" t="n">
        <f aca="false">S26/$R$26 -1</f>
        <v>-1</v>
      </c>
      <c r="T27" s="7" t="n">
        <f aca="false">T26/$R$26 -1</f>
        <v>-1</v>
      </c>
      <c r="U27" s="7" t="n">
        <f aca="false">U26/$R$26 -1</f>
        <v>-1</v>
      </c>
      <c r="V27" s="7" t="n">
        <f aca="false">V26/$R$26 -1</f>
        <v>-1</v>
      </c>
      <c r="W27" s="7" t="n">
        <f aca="false">W26/$R$26 -1</f>
        <v>-1</v>
      </c>
      <c r="X27" s="7" t="n">
        <f aca="false">X26/$R$26 -1</f>
        <v>-1</v>
      </c>
      <c r="Y27" s="7" t="n">
        <f aca="false">Y26/$R$26 -1</f>
        <v>0.00290888617809881</v>
      </c>
      <c r="Z27" s="7" t="n">
        <f aca="false">Z26/$R$26 -1</f>
        <v>-1</v>
      </c>
      <c r="AA27" s="7" t="n">
        <f aca="false">AA26/$R$26 -1</f>
        <v>-1</v>
      </c>
      <c r="AB27" s="7" t="n">
        <f aca="false">AB26/$R$26 -1</f>
        <v>2.50317475211911</v>
      </c>
      <c r="AC27" s="7"/>
      <c r="AD27" s="7"/>
      <c r="AE27" s="7"/>
      <c r="AF27" s="7"/>
    </row>
    <row r="31" customFormat="false" ht="12.8" hidden="false" customHeight="false" outlineLevel="0" collapsed="false">
      <c r="A31" s="2" t="s">
        <v>51</v>
      </c>
      <c r="B31" s="5" t="n">
        <f aca="false">$AD$23/B23</f>
        <v>4.3855421686747</v>
      </c>
      <c r="C31" s="5" t="e">
        <f aca="false">$AD$23/C23</f>
        <v>#DIV/0!</v>
      </c>
      <c r="D31" s="5" t="e">
        <f aca="false">$AD$23/D23</f>
        <v>#DIV/0!</v>
      </c>
      <c r="E31" s="5" t="e">
        <f aca="false">$AD$23/E23</f>
        <v>#DIV/0!</v>
      </c>
      <c r="F31" s="5" t="e">
        <f aca="false">$AD$23/F23</f>
        <v>#DIV/0!</v>
      </c>
      <c r="G31" s="5" t="n">
        <f aca="false">$AD$23/G23</f>
        <v>114.947368421053</v>
      </c>
      <c r="H31" s="5" t="n">
        <f aca="false">$AD$23/H23</f>
        <v>273</v>
      </c>
      <c r="I31" s="5" t="n">
        <f aca="false">$AE$23/I23</f>
        <v>3.43549060542797</v>
      </c>
      <c r="J31" s="5" t="e">
        <f aca="false">$AE$23/J23</f>
        <v>#DIV/0!</v>
      </c>
      <c r="K31" s="5" t="e">
        <f aca="false">$AE$23/K23</f>
        <v>#DIV/0!</v>
      </c>
      <c r="L31" s="5" t="e">
        <f aca="false">$AE$23/L23</f>
        <v>#DIV/0!</v>
      </c>
      <c r="M31" s="5" t="e">
        <f aca="false">$AE$23/M23</f>
        <v>#DIV/0!</v>
      </c>
      <c r="N31" s="5" t="e">
        <f aca="false">$AE$23/N23</f>
        <v>#DIV/0!</v>
      </c>
      <c r="O31" s="5" t="n">
        <f aca="false">$AE$23/O23</f>
        <v>199.466666666667</v>
      </c>
      <c r="P31" s="5" t="e">
        <f aca="false">$AE$23/P23</f>
        <v>#DIV/0!</v>
      </c>
      <c r="Q31" s="5" t="n">
        <f aca="false">$AE$23/Q23</f>
        <v>1496</v>
      </c>
      <c r="R31" s="5" t="n">
        <f aca="false">$AF$23/R23</f>
        <v>3.17567214826416</v>
      </c>
      <c r="S31" s="5" t="e">
        <f aca="false">$AF$23/S23</f>
        <v>#DIV/0!</v>
      </c>
      <c r="T31" s="5" t="e">
        <f aca="false">$AF$23/T23</f>
        <v>#DIV/0!</v>
      </c>
      <c r="U31" s="5" t="e">
        <f aca="false">$AF$23/U23</f>
        <v>#DIV/0!</v>
      </c>
      <c r="V31" s="5" t="e">
        <f aca="false">$AF$23/V23</f>
        <v>#DIV/0!</v>
      </c>
      <c r="W31" s="5" t="e">
        <f aca="false">$AF$23/W23</f>
        <v>#DIV/0!</v>
      </c>
      <c r="X31" s="5" t="e">
        <f aca="false">$AF$23/X23</f>
        <v>#DIV/0!</v>
      </c>
      <c r="Y31" s="5" t="n">
        <f aca="false">$AF$23/Y23</f>
        <v>401.766769865841</v>
      </c>
      <c r="Z31" s="5" t="e">
        <f aca="false">$AF$23/Z23</f>
        <v>#DIV/0!</v>
      </c>
      <c r="AA31" s="5" t="e">
        <f aca="false">$AF$23/AA23</f>
        <v>#DIV/0!</v>
      </c>
      <c r="AB31" s="5" t="n">
        <f aca="false">$AF$23/AB23</f>
        <v>13424.5517241379</v>
      </c>
      <c r="AC31" s="5"/>
    </row>
    <row r="32" customFormat="false" ht="12.8" hidden="false" customHeight="false" outlineLevel="0" collapsed="false">
      <c r="A32" s="2" t="s">
        <v>52</v>
      </c>
      <c r="B32" s="7" t="n">
        <f aca="false">B26/$AD$26 -1</f>
        <v>-0.453409090909091</v>
      </c>
      <c r="C32" s="7" t="n">
        <f aca="false">C26/$AD$26 -1</f>
        <v>-1</v>
      </c>
      <c r="D32" s="7" t="n">
        <f aca="false">D26/$AD$26 -1</f>
        <v>-1</v>
      </c>
      <c r="E32" s="7" t="n">
        <f aca="false">E26/$AD$26 -1</f>
        <v>-1</v>
      </c>
      <c r="F32" s="7" t="n">
        <f aca="false">F26/$AD$26 -1</f>
        <v>-1</v>
      </c>
      <c r="G32" s="7" t="n">
        <f aca="false">G26/$AD$26 -1</f>
        <v>-0.345454545454545</v>
      </c>
      <c r="H32" s="7" t="n">
        <f aca="false">H26/$AD$26 -1</f>
        <v>0.272727272727273</v>
      </c>
      <c r="I32" s="7" t="n">
        <f aca="false">I26/$AE$26 -1</f>
        <v>-0.250509803921569</v>
      </c>
      <c r="J32" s="7" t="n">
        <f aca="false">J26/$AE$26 -1</f>
        <v>-1</v>
      </c>
      <c r="K32" s="7" t="n">
        <f aca="false">K26/$AE$26 -1</f>
        <v>-1</v>
      </c>
      <c r="L32" s="7" t="n">
        <f aca="false">L26/$AE$26 -1</f>
        <v>-1</v>
      </c>
      <c r="M32" s="7" t="n">
        <f aca="false">M26/$AE$26 -1</f>
        <v>-1</v>
      </c>
      <c r="N32" s="7" t="n">
        <f aca="false">N26/$AE$26 -1</f>
        <v>-1</v>
      </c>
      <c r="O32" s="7" t="n">
        <f aca="false">O26/$AE$26 -1</f>
        <v>-0.186823529411765</v>
      </c>
      <c r="P32" s="7" t="n">
        <f aca="false">P26/$AE$26 -1</f>
        <v>-1</v>
      </c>
      <c r="Q32" s="7" t="n">
        <f aca="false">Q26/$AE$26 -1</f>
        <v>1.50980392156863</v>
      </c>
      <c r="R32" s="7" t="n">
        <f aca="false">R26/$AF$26 -1</f>
        <v>-0.341991252894263</v>
      </c>
      <c r="S32" s="7" t="n">
        <f aca="false">S26/$AF$26 -1</f>
        <v>-1</v>
      </c>
      <c r="T32" s="7" t="n">
        <f aca="false">T26/$AF$26 -1</f>
        <v>-1</v>
      </c>
      <c r="U32" s="7" t="n">
        <f aca="false">U26/$AF$26 -1</f>
        <v>-1</v>
      </c>
      <c r="V32" s="7" t="n">
        <f aca="false">V26/$AF$26 -1</f>
        <v>-1</v>
      </c>
      <c r="W32" s="7" t="n">
        <f aca="false">W26/$AF$26 -1</f>
        <v>-1</v>
      </c>
      <c r="X32" s="7" t="n">
        <f aca="false">X26/$AF$26 -1</f>
        <v>-1</v>
      </c>
      <c r="Y32" s="7" t="n">
        <f aca="false">Y26/$AF$26 -1</f>
        <v>-0.340077180344739</v>
      </c>
      <c r="Z32" s="7" t="n">
        <f aca="false">Z26/$AF$26 -1</f>
        <v>-1</v>
      </c>
      <c r="AA32" s="7" t="n">
        <f aca="false">AA26/$AF$26 -1</f>
        <v>-1</v>
      </c>
      <c r="AB32" s="7" t="n">
        <f aca="false">AB26/$AF$26 -1</f>
        <v>1.30511962953435</v>
      </c>
      <c r="AC32" s="7"/>
    </row>
    <row r="37" customFormat="false" ht="12.8" hidden="false" customHeight="false" outlineLevel="0" collapsed="false">
      <c r="A37" s="0" t="s">
        <v>63</v>
      </c>
      <c r="B37" s="0" t="n">
        <v>160</v>
      </c>
      <c r="F37" s="0" t="n">
        <v>1600</v>
      </c>
      <c r="J37" s="0" t="n">
        <v>16000</v>
      </c>
    </row>
    <row r="38" customFormat="false" ht="12.8" hidden="false" customHeight="false" outlineLevel="0" collapsed="false">
      <c r="A38" s="0" t="s">
        <v>33</v>
      </c>
      <c r="B38" s="0" t="n">
        <v>160</v>
      </c>
      <c r="C38" s="0" t="n">
        <v>32</v>
      </c>
      <c r="D38" s="0" t="n">
        <v>1</v>
      </c>
      <c r="E38" s="0" t="s">
        <v>54</v>
      </c>
      <c r="F38" s="0" t="n">
        <v>1600</v>
      </c>
      <c r="G38" s="0" t="n">
        <v>64</v>
      </c>
      <c r="H38" s="0" t="n">
        <v>1</v>
      </c>
      <c r="I38" s="0" t="s">
        <v>54</v>
      </c>
      <c r="J38" s="0" t="n">
        <v>16000</v>
      </c>
      <c r="K38" s="0" t="n">
        <v>128</v>
      </c>
      <c r="L38" s="0" t="n">
        <v>1</v>
      </c>
      <c r="M38" s="0" t="s">
        <v>54</v>
      </c>
    </row>
    <row r="39" customFormat="false" ht="12.8" hidden="false" customHeight="false" outlineLevel="0" collapsed="false">
      <c r="A39" s="0" t="s">
        <v>46</v>
      </c>
      <c r="B39" s="0" t="n">
        <v>7</v>
      </c>
      <c r="C39" s="0" t="n">
        <v>18</v>
      </c>
      <c r="D39" s="0" t="n">
        <v>481</v>
      </c>
      <c r="E39" s="0" t="n">
        <v>880</v>
      </c>
      <c r="F39" s="0" t="n">
        <v>10</v>
      </c>
      <c r="G39" s="0" t="n">
        <v>81</v>
      </c>
      <c r="H39" s="0" t="n">
        <v>4778</v>
      </c>
      <c r="I39" s="0" t="n">
        <v>6375</v>
      </c>
      <c r="J39" s="0" t="n">
        <v>14</v>
      </c>
      <c r="K39" s="0" t="n">
        <v>501</v>
      </c>
      <c r="L39" s="0" t="n">
        <v>63942</v>
      </c>
      <c r="M39" s="0" t="n">
        <v>97175</v>
      </c>
    </row>
    <row r="40" customFormat="false" ht="12.8" hidden="false" customHeight="false" outlineLevel="0" collapsed="false">
      <c r="A40" s="0" t="s">
        <v>42</v>
      </c>
      <c r="B40" s="0" t="n">
        <v>9</v>
      </c>
      <c r="C40" s="0" t="n">
        <v>20</v>
      </c>
      <c r="D40" s="0" t="n">
        <v>515</v>
      </c>
      <c r="E40" s="0" t="n">
        <v>3488</v>
      </c>
      <c r="F40" s="0" t="n">
        <v>12</v>
      </c>
      <c r="G40" s="0" t="n">
        <v>84</v>
      </c>
      <c r="H40" s="0" t="n">
        <v>4802</v>
      </c>
      <c r="I40" s="0" t="n">
        <v>26537</v>
      </c>
      <c r="J40" s="0" t="n">
        <v>15</v>
      </c>
      <c r="K40" s="0" t="n">
        <v>468</v>
      </c>
      <c r="L40" s="0" t="n">
        <v>58650</v>
      </c>
      <c r="M40" s="0" t="n">
        <v>292137</v>
      </c>
    </row>
    <row r="41" customFormat="false" ht="12.8" hidden="false" customHeight="false" outlineLevel="0" collapsed="false">
      <c r="A41" s="0" t="s">
        <v>47</v>
      </c>
      <c r="B41" s="0" t="n">
        <v>384</v>
      </c>
      <c r="C41" s="0" t="n">
        <v>912</v>
      </c>
      <c r="D41" s="0" t="n">
        <v>23904</v>
      </c>
      <c r="E41" s="0" t="n">
        <v>104832</v>
      </c>
      <c r="F41" s="0" t="n">
        <v>528</v>
      </c>
      <c r="G41" s="0" t="n">
        <v>3960</v>
      </c>
      <c r="H41" s="0" t="n">
        <v>229920</v>
      </c>
      <c r="I41" s="0" t="n">
        <v>789888</v>
      </c>
      <c r="J41" s="0" t="n">
        <v>696</v>
      </c>
      <c r="K41" s="0" t="n">
        <v>23256</v>
      </c>
      <c r="L41" s="0" t="n">
        <v>2942208</v>
      </c>
      <c r="M41" s="0" t="n">
        <v>9343488</v>
      </c>
    </row>
    <row r="42" customFormat="false" ht="12.8" hidden="false" customHeight="false" outlineLevel="0" collapsed="false">
      <c r="A42" s="0" t="s">
        <v>55</v>
      </c>
      <c r="B42" s="0" t="n">
        <v>4480</v>
      </c>
      <c r="C42" s="0" t="n">
        <v>2304</v>
      </c>
      <c r="D42" s="0" t="n">
        <v>1924</v>
      </c>
      <c r="E42" s="0" t="n">
        <v>3520</v>
      </c>
      <c r="F42" s="0" t="n">
        <v>64000</v>
      </c>
      <c r="G42" s="0" t="n">
        <v>20736</v>
      </c>
      <c r="H42" s="0" t="n">
        <v>19112</v>
      </c>
      <c r="I42" s="0" t="n">
        <v>25500</v>
      </c>
      <c r="J42" s="0" t="n">
        <v>896000</v>
      </c>
      <c r="K42" s="0" t="n">
        <v>256512</v>
      </c>
      <c r="L42" s="0" t="n">
        <v>255768</v>
      </c>
      <c r="M42" s="0" t="n">
        <v>388700</v>
      </c>
    </row>
    <row r="43" customFormat="false" ht="12.8" hidden="false" customHeight="false" outlineLevel="0" collapsed="false">
      <c r="A43" s="0" t="s">
        <v>48</v>
      </c>
      <c r="B43" s="11" t="n">
        <v>273</v>
      </c>
      <c r="C43" s="11" t="n">
        <v>114.947368421053</v>
      </c>
      <c r="D43" s="11" t="n">
        <v>4.3855421686747</v>
      </c>
      <c r="E43" s="11" t="s">
        <v>56</v>
      </c>
      <c r="F43" s="11" t="n">
        <v>1496</v>
      </c>
      <c r="G43" s="11" t="n">
        <v>199.466666666667</v>
      </c>
      <c r="H43" s="11" t="n">
        <v>3.43549060542797</v>
      </c>
      <c r="I43" s="11" t="s">
        <v>56</v>
      </c>
      <c r="J43" s="11" t="n">
        <v>13424.5517241379</v>
      </c>
      <c r="K43" s="11" t="n">
        <v>401.766769865841</v>
      </c>
      <c r="L43" s="11" t="n">
        <v>3.17567214826416</v>
      </c>
      <c r="M43" s="11" t="s">
        <v>56</v>
      </c>
    </row>
    <row r="44" customFormat="false" ht="12.8" hidden="false" customHeight="false" outlineLevel="0" collapsed="false">
      <c r="A44" s="0" t="s">
        <v>57</v>
      </c>
      <c r="B44" s="9" t="n">
        <v>0.272727272727273</v>
      </c>
      <c r="C44" s="9" t="n">
        <v>-0.345454545454545</v>
      </c>
      <c r="D44" s="9" t="n">
        <v>-0.453409090909091</v>
      </c>
      <c r="E44" s="9" t="s">
        <v>56</v>
      </c>
      <c r="F44" s="9" t="n">
        <v>1.50980392156863</v>
      </c>
      <c r="G44" s="9" t="n">
        <v>-0.186823529411765</v>
      </c>
      <c r="H44" s="9" t="n">
        <v>-0.250509803921569</v>
      </c>
      <c r="I44" s="9" t="s">
        <v>56</v>
      </c>
      <c r="J44" s="9" t="n">
        <v>1.30511962953435</v>
      </c>
      <c r="K44" s="9" t="n">
        <v>-0.340077180344739</v>
      </c>
      <c r="L44" s="9" t="n">
        <v>-0.341991252894263</v>
      </c>
      <c r="M44" s="9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64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0" t="s">
        <v>76</v>
      </c>
      <c r="N1" s="0" t="s">
        <v>77</v>
      </c>
      <c r="O1" s="0" t="s">
        <v>78</v>
      </c>
      <c r="P1" s="0" t="s">
        <v>79</v>
      </c>
      <c r="Q1" s="0" t="s">
        <v>80</v>
      </c>
      <c r="R1" s="2" t="s">
        <v>29</v>
      </c>
      <c r="S1" s="0" t="n">
        <v>3</v>
      </c>
      <c r="T1" s="0" t="n">
        <v>5</v>
      </c>
      <c r="U1" s="0" t="n">
        <v>8</v>
      </c>
      <c r="V1" s="0" t="n">
        <v>16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  <c r="J3" s="0" t="n">
        <v>1</v>
      </c>
      <c r="K3" s="0" t="n">
        <v>8</v>
      </c>
      <c r="L3" s="0" t="n">
        <v>64</v>
      </c>
      <c r="M3" s="0" t="n">
        <f aca="false">8*64</f>
        <v>512</v>
      </c>
      <c r="N3" s="0" t="n">
        <v>1</v>
      </c>
      <c r="O3" s="0" t="n">
        <v>16</v>
      </c>
      <c r="P3" s="0" t="n">
        <f aca="false">16*16</f>
        <v>256</v>
      </c>
      <c r="Q3" s="0" t="n">
        <f aca="false">16*16*16</f>
        <v>4096</v>
      </c>
      <c r="S3" s="0" t="n">
        <v>1</v>
      </c>
      <c r="T3" s="0" t="n">
        <v>1</v>
      </c>
      <c r="U3" s="0" t="n">
        <v>1</v>
      </c>
      <c r="V3" s="0" t="n">
        <v>1</v>
      </c>
    </row>
    <row r="6" customFormat="false" ht="12.8" hidden="false" customHeight="false" outlineLevel="0" collapsed="false">
      <c r="A6" s="0" t="s">
        <v>34</v>
      </c>
      <c r="B6" s="0" t="n">
        <v>9334</v>
      </c>
      <c r="D6" s="0" t="n">
        <v>340</v>
      </c>
      <c r="E6" s="0" t="n">
        <v>340</v>
      </c>
      <c r="F6" s="0" t="n">
        <v>78552</v>
      </c>
      <c r="G6" s="0" t="n">
        <v>340</v>
      </c>
      <c r="I6" s="0" t="n">
        <v>340</v>
      </c>
      <c r="K6" s="0" t="n">
        <v>6928</v>
      </c>
      <c r="L6" s="0" t="n">
        <v>6928</v>
      </c>
      <c r="M6" s="0" t="n">
        <v>340</v>
      </c>
      <c r="O6" s="0" t="n">
        <v>13856</v>
      </c>
      <c r="P6" s="0" t="n">
        <v>13856</v>
      </c>
      <c r="Q6" s="0" t="n">
        <v>866</v>
      </c>
    </row>
    <row r="7" customFormat="false" ht="12.8" hidden="false" customHeight="false" outlineLevel="0" collapsed="false">
      <c r="A7" s="0" t="s">
        <v>35</v>
      </c>
      <c r="B7" s="0" t="n">
        <v>2739</v>
      </c>
      <c r="D7" s="0" t="n">
        <v>164</v>
      </c>
      <c r="E7" s="0" t="n">
        <v>164</v>
      </c>
      <c r="F7" s="0" t="n">
        <v>11994</v>
      </c>
      <c r="G7" s="0" t="n">
        <v>164</v>
      </c>
      <c r="I7" s="0" t="n">
        <v>164</v>
      </c>
      <c r="K7" s="0" t="n">
        <v>392</v>
      </c>
      <c r="L7" s="0" t="n">
        <v>392</v>
      </c>
      <c r="M7" s="0" t="n">
        <v>164</v>
      </c>
      <c r="O7" s="0" t="n">
        <v>784</v>
      </c>
      <c r="P7" s="0" t="n">
        <v>784</v>
      </c>
      <c r="Q7" s="0" t="n">
        <v>49</v>
      </c>
    </row>
    <row r="8" customFormat="false" ht="12.8" hidden="false" customHeight="false" outlineLevel="0" collapsed="false">
      <c r="A8" s="0" t="s">
        <v>36</v>
      </c>
      <c r="B8" s="0" t="n">
        <v>17129</v>
      </c>
      <c r="D8" s="0" t="n">
        <v>629</v>
      </c>
      <c r="E8" s="0" t="n">
        <v>629</v>
      </c>
      <c r="F8" s="0" t="n">
        <v>76556</v>
      </c>
      <c r="G8" s="0" t="n">
        <v>629</v>
      </c>
      <c r="I8" s="0" t="n">
        <v>629</v>
      </c>
      <c r="K8" s="0" t="n">
        <v>3136</v>
      </c>
      <c r="L8" s="0" t="n">
        <v>3136</v>
      </c>
      <c r="M8" s="0" t="n">
        <v>629</v>
      </c>
      <c r="O8" s="0" t="n">
        <v>6272</v>
      </c>
      <c r="P8" s="0" t="n">
        <v>6272</v>
      </c>
      <c r="Q8" s="0" t="n">
        <v>392</v>
      </c>
    </row>
    <row r="9" customFormat="false" ht="12.8" hidden="false" customHeight="false" outlineLevel="0" collapsed="false">
      <c r="A9" s="0" t="s">
        <v>37</v>
      </c>
      <c r="B9" s="0" t="n">
        <v>12183</v>
      </c>
      <c r="D9" s="0" t="n">
        <v>419</v>
      </c>
      <c r="E9" s="0" t="n">
        <v>419</v>
      </c>
      <c r="F9" s="0" t="n">
        <v>48598</v>
      </c>
      <c r="G9" s="0" t="n">
        <v>419</v>
      </c>
      <c r="I9" s="0" t="n">
        <v>419</v>
      </c>
      <c r="K9" s="0" t="n">
        <v>7464</v>
      </c>
      <c r="L9" s="0" t="n">
        <v>7464</v>
      </c>
      <c r="M9" s="0" t="n">
        <v>419</v>
      </c>
      <c r="O9" s="0" t="n">
        <v>14928</v>
      </c>
      <c r="P9" s="0" t="n">
        <v>14928</v>
      </c>
      <c r="Q9" s="0" t="n">
        <v>933</v>
      </c>
    </row>
    <row r="10" customFormat="false" ht="12.8" hidden="false" customHeight="false" outlineLevel="0" collapsed="false">
      <c r="A10" s="0" t="s">
        <v>38</v>
      </c>
      <c r="B10" s="0" t="n">
        <v>10247</v>
      </c>
      <c r="D10" s="0" t="n">
        <v>408</v>
      </c>
      <c r="E10" s="0" t="n">
        <v>408</v>
      </c>
      <c r="F10" s="0" t="n">
        <v>26025</v>
      </c>
      <c r="G10" s="0" t="n">
        <v>408</v>
      </c>
      <c r="I10" s="0" t="n">
        <v>408</v>
      </c>
      <c r="K10" s="0" t="n">
        <v>1664</v>
      </c>
      <c r="L10" s="0" t="n">
        <v>1664</v>
      </c>
      <c r="M10" s="0" t="n">
        <v>408</v>
      </c>
      <c r="O10" s="0" t="n">
        <v>3328</v>
      </c>
      <c r="P10" s="0" t="n">
        <v>3328</v>
      </c>
      <c r="Q10" s="0" t="n">
        <v>208</v>
      </c>
    </row>
    <row r="11" customFormat="false" ht="12.8" hidden="false" customHeight="false" outlineLevel="0" collapsed="false">
      <c r="A11" s="0" t="s">
        <v>39</v>
      </c>
      <c r="B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I11" s="0" t="n">
        <v>0</v>
      </c>
      <c r="K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Q11" s="0" t="n">
        <v>0</v>
      </c>
    </row>
    <row r="12" customFormat="false" ht="12.8" hidden="false" customHeight="false" outlineLevel="0" collapsed="false">
      <c r="A12" s="0" t="s">
        <v>40</v>
      </c>
      <c r="B12" s="0" t="n">
        <v>207</v>
      </c>
      <c r="D12" s="0" t="n">
        <v>12</v>
      </c>
      <c r="E12" s="0" t="n">
        <v>12</v>
      </c>
      <c r="F12" s="0" t="n">
        <v>9175</v>
      </c>
      <c r="G12" s="0" t="n">
        <v>12</v>
      </c>
      <c r="I12" s="0" t="n">
        <v>12</v>
      </c>
      <c r="K12" s="0" t="n">
        <v>0</v>
      </c>
      <c r="L12" s="0" t="n">
        <v>0</v>
      </c>
      <c r="M12" s="0" t="n">
        <v>12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s">
        <v>41</v>
      </c>
      <c r="B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Q13" s="0" t="n">
        <v>0</v>
      </c>
    </row>
    <row r="14" customFormat="false" ht="12.8" hidden="false" customHeight="false" outlineLevel="0" collapsed="false">
      <c r="A14" s="0" t="s">
        <v>42</v>
      </c>
      <c r="B14" s="0" t="n">
        <v>13872</v>
      </c>
      <c r="D14" s="0" t="n">
        <v>513</v>
      </c>
      <c r="E14" s="0" t="n">
        <v>513</v>
      </c>
      <c r="F14" s="0" t="n">
        <v>68250</v>
      </c>
      <c r="G14" s="0" t="n">
        <v>513</v>
      </c>
      <c r="I14" s="0" t="n">
        <v>513</v>
      </c>
      <c r="K14" s="0" t="n">
        <v>792</v>
      </c>
      <c r="L14" s="0" t="n">
        <v>792</v>
      </c>
      <c r="M14" s="0" t="n">
        <v>513</v>
      </c>
      <c r="O14" s="0" t="n">
        <v>1584</v>
      </c>
      <c r="P14" s="0" t="n">
        <v>1584</v>
      </c>
      <c r="Q14" s="0" t="n">
        <v>99</v>
      </c>
    </row>
    <row r="15" customFormat="false" ht="12.8" hidden="false" customHeight="false" outlineLevel="0" collapsed="false">
      <c r="A15" s="0" t="s">
        <v>43</v>
      </c>
      <c r="B15" s="0" t="n">
        <v>12656</v>
      </c>
      <c r="D15" s="0" t="n">
        <v>514</v>
      </c>
      <c r="E15" s="0" t="n">
        <v>514</v>
      </c>
      <c r="F15" s="0" t="n">
        <v>77450</v>
      </c>
      <c r="G15" s="0" t="n">
        <v>514</v>
      </c>
      <c r="I15" s="0" t="n">
        <v>514</v>
      </c>
      <c r="K15" s="0" t="n">
        <v>7400</v>
      </c>
      <c r="L15" s="0" t="n">
        <v>7400</v>
      </c>
      <c r="M15" s="0" t="n">
        <v>514</v>
      </c>
      <c r="O15" s="0" t="n">
        <v>14800</v>
      </c>
      <c r="P15" s="0" t="n">
        <v>14800</v>
      </c>
      <c r="Q15" s="0" t="n">
        <v>925</v>
      </c>
    </row>
    <row r="16" customFormat="false" ht="12.8" hidden="false" customHeight="false" outlineLevel="0" collapsed="false">
      <c r="A16" s="0" t="s">
        <v>44</v>
      </c>
      <c r="B16" s="0" t="n">
        <v>465</v>
      </c>
      <c r="D16" s="0" t="n">
        <v>39</v>
      </c>
      <c r="E16" s="0" t="n">
        <v>39</v>
      </c>
      <c r="F16" s="0" t="n">
        <v>13663</v>
      </c>
      <c r="G16" s="0" t="n">
        <v>39</v>
      </c>
      <c r="I16" s="0" t="n">
        <v>39</v>
      </c>
      <c r="K16" s="0" t="n">
        <v>320</v>
      </c>
      <c r="L16" s="0" t="n">
        <v>320</v>
      </c>
      <c r="M16" s="0" t="n">
        <v>39</v>
      </c>
      <c r="O16" s="0" t="n">
        <v>640</v>
      </c>
      <c r="P16" s="0" t="n">
        <v>640</v>
      </c>
      <c r="Q16" s="0" t="n">
        <v>40</v>
      </c>
    </row>
    <row r="17" customFormat="false" ht="12.8" hidden="false" customHeight="false" outlineLevel="0" collapsed="false">
      <c r="A17" s="0" t="s">
        <v>45</v>
      </c>
      <c r="B17" s="0" t="n">
        <v>0</v>
      </c>
      <c r="D17" s="0" t="n">
        <v>32</v>
      </c>
      <c r="E17" s="0" t="n">
        <v>32</v>
      </c>
      <c r="F17" s="0" t="n">
        <v>0</v>
      </c>
      <c r="G17" s="0" t="n">
        <v>32</v>
      </c>
      <c r="I17" s="0" t="n">
        <v>32</v>
      </c>
      <c r="K17" s="0" t="n">
        <v>256</v>
      </c>
      <c r="L17" s="0" t="n">
        <v>256</v>
      </c>
      <c r="M17" s="0" t="n">
        <v>32</v>
      </c>
      <c r="O17" s="0" t="n">
        <v>512</v>
      </c>
      <c r="P17" s="0" t="n">
        <v>512</v>
      </c>
      <c r="Q17" s="0" t="n">
        <v>32</v>
      </c>
    </row>
    <row r="18" customFormat="false" ht="12.75" hidden="false" customHeight="false" outlineLevel="0" collapsed="false">
      <c r="S18" s="0" t="n">
        <v>105880</v>
      </c>
      <c r="T18" s="0" t="n">
        <v>423064</v>
      </c>
      <c r="U18" s="0" t="n">
        <v>1659808</v>
      </c>
      <c r="V18" s="0" t="n">
        <v>25592368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51839</v>
      </c>
      <c r="C20" s="0" t="n">
        <f aca="false">SUM(C6:C13)</f>
        <v>0</v>
      </c>
      <c r="D20" s="0" t="n">
        <f aca="false">SUM(D6:D13)</f>
        <v>1972</v>
      </c>
      <c r="E20" s="0" t="n">
        <f aca="false">SUM(E6:E13)</f>
        <v>1972</v>
      </c>
      <c r="F20" s="0" t="n">
        <f aca="false">SUM(F6:F13)</f>
        <v>250900</v>
      </c>
      <c r="G20" s="0" t="n">
        <f aca="false">SUM(G6:G13)</f>
        <v>1972</v>
      </c>
      <c r="H20" s="0" t="n">
        <f aca="false">SUM(H6:H13)</f>
        <v>0</v>
      </c>
      <c r="I20" s="0" t="n">
        <f aca="false">SUM(I6:I13)</f>
        <v>1972</v>
      </c>
      <c r="J20" s="0" t="n">
        <f aca="false">SUM(J6:J13)</f>
        <v>0</v>
      </c>
      <c r="K20" s="0" t="n">
        <f aca="false">SUM(K6:K13)</f>
        <v>19584</v>
      </c>
      <c r="L20" s="0" t="n">
        <f aca="false">SUM(L6:L13)</f>
        <v>19584</v>
      </c>
      <c r="M20" s="0" t="n">
        <f aca="false">SUM(M6:M13)</f>
        <v>1972</v>
      </c>
      <c r="N20" s="0" t="n">
        <f aca="false">SUM(O6:O13)</f>
        <v>39168</v>
      </c>
      <c r="O20" s="0" t="n">
        <f aca="false">SUM(O6:O13)</f>
        <v>39168</v>
      </c>
      <c r="P20" s="0" t="n">
        <f aca="false">SUM(P6:P13)</f>
        <v>39168</v>
      </c>
      <c r="Q20" s="0" t="n">
        <f aca="false">SUM(Q6:Q13)</f>
        <v>2448</v>
      </c>
      <c r="S20" s="0" t="n">
        <v>24766</v>
      </c>
      <c r="T20" s="0" t="n">
        <v>100250</v>
      </c>
      <c r="U20" s="0" t="n">
        <v>400210</v>
      </c>
      <c r="V20" s="0" t="n">
        <v>6371746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26993</v>
      </c>
      <c r="C21" s="0" t="n">
        <f aca="false">SUM(C14:C16)</f>
        <v>0</v>
      </c>
      <c r="D21" s="0" t="n">
        <f aca="false">SUM(D14:D16)</f>
        <v>1066</v>
      </c>
      <c r="E21" s="0" t="n">
        <f aca="false">SUM(E14:E16)</f>
        <v>1066</v>
      </c>
      <c r="F21" s="0" t="n">
        <f aca="false">SUM(F14:F16)</f>
        <v>159363</v>
      </c>
      <c r="G21" s="0" t="n">
        <f aca="false">SUM(G14:G16)</f>
        <v>1066</v>
      </c>
      <c r="H21" s="0" t="n">
        <f aca="false">SUM(H14:H16)</f>
        <v>0</v>
      </c>
      <c r="I21" s="0" t="n">
        <f aca="false">SUM(I14:I16)</f>
        <v>1066</v>
      </c>
      <c r="J21" s="0" t="n">
        <f aca="false">SUM(J14:J16)</f>
        <v>0</v>
      </c>
      <c r="K21" s="0" t="n">
        <f aca="false">SUM(K14:K16)</f>
        <v>8512</v>
      </c>
      <c r="L21" s="0" t="n">
        <f aca="false">SUM(L14:L16)</f>
        <v>8512</v>
      </c>
      <c r="M21" s="0" t="n">
        <f aca="false">SUM(M14:M16)</f>
        <v>1066</v>
      </c>
      <c r="N21" s="0" t="n">
        <f aca="false">SUM(O14:O16)</f>
        <v>17024</v>
      </c>
      <c r="O21" s="0" t="n">
        <f aca="false">SUM(O14:O16)</f>
        <v>17024</v>
      </c>
      <c r="P21" s="0" t="n">
        <f aca="false">SUM(P14:P16)</f>
        <v>17024</v>
      </c>
      <c r="Q21" s="0" t="n">
        <f aca="false">SUM(Q14:Q16)</f>
        <v>1064</v>
      </c>
      <c r="S21" s="0" t="n">
        <v>81114</v>
      </c>
      <c r="T21" s="0" t="n">
        <v>322814</v>
      </c>
      <c r="U21" s="0" t="n">
        <v>1259598</v>
      </c>
      <c r="V21" s="0" t="n">
        <v>19220622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1891968</v>
      </c>
      <c r="C23" s="0" t="n">
        <f aca="false">SUM(C20:C21)*3*8</f>
        <v>0</v>
      </c>
      <c r="D23" s="0" t="n">
        <f aca="false">SUM(D20:D21)*3*8</f>
        <v>72912</v>
      </c>
      <c r="E23" s="0" t="n">
        <f aca="false">SUM(E20:E21)*3*8</f>
        <v>72912</v>
      </c>
      <c r="F23" s="0" t="n">
        <f aca="false">SUM(F20:F21)*3*8</f>
        <v>9846312</v>
      </c>
      <c r="G23" s="0" t="n">
        <f aca="false">SUM(G20:G21)*3*8</f>
        <v>72912</v>
      </c>
      <c r="H23" s="0" t="n">
        <f aca="false">SUM(H20:H21)*3*8</f>
        <v>0</v>
      </c>
      <c r="I23" s="0" t="n">
        <f aca="false">SUM(I20:I21)*3*8</f>
        <v>72912</v>
      </c>
      <c r="J23" s="0" t="n">
        <f aca="false">SUM(J20:J21)*3*8</f>
        <v>0</v>
      </c>
      <c r="K23" s="0" t="n">
        <f aca="false">SUM(K20:K21)*3*8</f>
        <v>674304</v>
      </c>
      <c r="L23" s="0" t="n">
        <f aca="false">SUM(L20:L21)*3*8</f>
        <v>674304</v>
      </c>
      <c r="M23" s="0" t="n">
        <f aca="false">SUM(M20:M21)*3*8</f>
        <v>72912</v>
      </c>
      <c r="N23" s="0" t="n">
        <f aca="false">SUM(N20:N21)*3*8</f>
        <v>1348608</v>
      </c>
      <c r="O23" s="0" t="n">
        <f aca="false">SUM(O20:O21)*3*8</f>
        <v>1348608</v>
      </c>
      <c r="P23" s="0" t="n">
        <f aca="false">SUM(P20:P21)*3*8</f>
        <v>1348608</v>
      </c>
      <c r="Q23" s="0" t="n">
        <f aca="false">SUM(Q20:Q21)*3*8</f>
        <v>84288</v>
      </c>
      <c r="S23" s="0" t="n">
        <f aca="false">SUM(S20:S21)*3*8</f>
        <v>2541120</v>
      </c>
      <c r="T23" s="0" t="n">
        <f aca="false">SUM(T20:T21)*3*8</f>
        <v>10153536</v>
      </c>
      <c r="U23" s="0" t="n">
        <f aca="false">SUM(U20:U21)*3*8</f>
        <v>39835392</v>
      </c>
      <c r="V23" s="0" t="n">
        <f aca="false">SUM(V20:V21)*3*8</f>
        <v>614216832</v>
      </c>
    </row>
    <row r="24" customFormat="false" ht="12.75" hidden="false" customHeight="false" outlineLevel="0" collapsed="false">
      <c r="A24" s="2" t="s">
        <v>62</v>
      </c>
      <c r="B24" s="6" t="n">
        <f aca="false">$B$23/B23</f>
        <v>1</v>
      </c>
      <c r="C24" s="6" t="e">
        <f aca="false">$B$23/C23</f>
        <v>#DIV/0!</v>
      </c>
      <c r="D24" s="6" t="n">
        <f aca="false">$B$23/D23</f>
        <v>25.9486504279131</v>
      </c>
      <c r="E24" s="6" t="n">
        <f aca="false">$B$23/E23</f>
        <v>25.9486504279131</v>
      </c>
      <c r="F24" s="6" t="n">
        <f aca="false">$B$23/F23</f>
        <v>0.192149913592013</v>
      </c>
      <c r="G24" s="6" t="n">
        <f aca="false">$B$23/G23</f>
        <v>25.9486504279131</v>
      </c>
      <c r="H24" s="6" t="e">
        <f aca="false">$B$23/H23</f>
        <v>#DIV/0!</v>
      </c>
      <c r="I24" s="6" t="n">
        <f aca="false">$B$23/I23</f>
        <v>25.9486504279131</v>
      </c>
      <c r="J24" s="6" t="e">
        <f aca="false">$J$23/J23</f>
        <v>#DIV/0!</v>
      </c>
      <c r="K24" s="6" t="n">
        <f aca="false">$J$23/K23</f>
        <v>0</v>
      </c>
      <c r="L24" s="6" t="n">
        <f aca="false">$J$23/L23</f>
        <v>0</v>
      </c>
      <c r="M24" s="6" t="n">
        <f aca="false">$J$23/M23</f>
        <v>0</v>
      </c>
      <c r="N24" s="6" t="n">
        <f aca="false">$N$23/N23</f>
        <v>1</v>
      </c>
      <c r="O24" s="6" t="n">
        <f aca="false">$N$23/O23</f>
        <v>1</v>
      </c>
      <c r="P24" s="6" t="n">
        <f aca="false">$N$23/P23</f>
        <v>1</v>
      </c>
      <c r="Q24" s="6" t="n">
        <f aca="false">$N$23/Q23</f>
        <v>16</v>
      </c>
    </row>
    <row r="26" customFormat="false" ht="13.35" hidden="false" customHeight="true" outlineLevel="0" collapsed="false">
      <c r="A26" s="0" t="s">
        <v>49</v>
      </c>
      <c r="B26" s="0" t="n">
        <f aca="false">(B20*4)*B3</f>
        <v>207356</v>
      </c>
      <c r="C26" s="0" t="n">
        <f aca="false">(C20*4)*C3</f>
        <v>0</v>
      </c>
      <c r="D26" s="0" t="n">
        <f aca="false">(D20*4)*D3</f>
        <v>70992</v>
      </c>
      <c r="E26" s="0" t="n">
        <f aca="false">(E20*4)*E3</f>
        <v>212976</v>
      </c>
      <c r="F26" s="0" t="n">
        <f aca="false">(F20*4)*F3</f>
        <v>1003600</v>
      </c>
      <c r="G26" s="0" t="n">
        <f aca="false">(G20*4)*G3</f>
        <v>39440</v>
      </c>
      <c r="H26" s="0" t="n">
        <f aca="false">(H20*4)*H3</f>
        <v>0</v>
      </c>
      <c r="I26" s="0" t="n">
        <f aca="false">(I20*4)*I3</f>
        <v>986000</v>
      </c>
      <c r="J26" s="0" t="n">
        <f aca="false">(J20*4)*J3</f>
        <v>0</v>
      </c>
      <c r="K26" s="0" t="n">
        <f aca="false">(K20*4)*K3</f>
        <v>626688</v>
      </c>
      <c r="L26" s="0" t="n">
        <f aca="false">(L20*4)*L3</f>
        <v>5013504</v>
      </c>
      <c r="M26" s="0" t="n">
        <f aca="false">(M20*4)*M3</f>
        <v>4038656</v>
      </c>
      <c r="N26" s="0" t="n">
        <f aca="false">(N20*4)*N3</f>
        <v>156672</v>
      </c>
      <c r="O26" s="0" t="n">
        <f aca="false">(O20*4)*O3</f>
        <v>2506752</v>
      </c>
      <c r="P26" s="0" t="n">
        <f aca="false">(P20*4)*P3</f>
        <v>40108032</v>
      </c>
      <c r="Q26" s="0" t="n">
        <f aca="false">(Q20*4)*Q3</f>
        <v>40108032</v>
      </c>
      <c r="S26" s="0" t="n">
        <f aca="false">(S20*4)*S3</f>
        <v>99064</v>
      </c>
      <c r="T26" s="0" t="n">
        <f aca="false">(T20*4)*T3</f>
        <v>401000</v>
      </c>
      <c r="U26" s="0" t="n">
        <f aca="false">(U20*4)*U3</f>
        <v>1600840</v>
      </c>
      <c r="V26" s="0" t="n">
        <f aca="false">(V20*4)*V3</f>
        <v>25486984</v>
      </c>
    </row>
    <row r="27" customFormat="false" ht="12.8" hidden="false" customHeight="false" outlineLevel="0" collapsed="false">
      <c r="A27" s="2" t="s">
        <v>50</v>
      </c>
      <c r="B27" s="12" t="n">
        <f aca="false">B26/$B$26 - 1</f>
        <v>0</v>
      </c>
      <c r="C27" s="12" t="n">
        <f aca="false">C26/$B$26 - 1</f>
        <v>-1</v>
      </c>
      <c r="D27" s="12" t="n">
        <f aca="false">D26/$B$26 - 1</f>
        <v>-0.657632284573391</v>
      </c>
      <c r="E27" s="12" t="n">
        <f aca="false">E26/$B$26 - 1</f>
        <v>0.0271031462798279</v>
      </c>
      <c r="F27" s="12" t="n">
        <f aca="false">F26/$F$26 - 1</f>
        <v>0</v>
      </c>
      <c r="G27" s="12" t="n">
        <f aca="false">G26/$B$26 - 1</f>
        <v>-0.809795713651884</v>
      </c>
      <c r="H27" s="12" t="n">
        <f aca="false">H26/$B$26 - 1</f>
        <v>-1</v>
      </c>
      <c r="I27" s="12" t="n">
        <f aca="false">I26/$B$26 - 1</f>
        <v>3.75510715870291</v>
      </c>
      <c r="J27" s="12" t="n">
        <f aca="false">J26/$B$26 - 1</f>
        <v>-1</v>
      </c>
      <c r="K27" s="12" t="n">
        <f aca="false">K26/$B$26 - 1</f>
        <v>2.02228052238662</v>
      </c>
      <c r="L27" s="12" t="n">
        <f aca="false">L26/$B$26 - 1</f>
        <v>23.178244179093</v>
      </c>
      <c r="M27" s="12" t="n">
        <f aca="false">M26/$B$26 - 1</f>
        <v>18.4769189220471</v>
      </c>
      <c r="N27" s="12" t="n">
        <f aca="false">N26/$B$26 - 1</f>
        <v>-0.244429869403345</v>
      </c>
      <c r="O27" s="12" t="n">
        <f aca="false">O26/$B$26 - 1</f>
        <v>11.0891220895465</v>
      </c>
      <c r="P27" s="12" t="n">
        <f aca="false">P26/$B$26 - 1</f>
        <v>192.425953432744</v>
      </c>
      <c r="Q27" s="12" t="n">
        <f aca="false">Q26/$B$26 - 1</f>
        <v>192.425953432744</v>
      </c>
      <c r="R27" s="7"/>
      <c r="S27" s="7"/>
      <c r="T27" s="7"/>
      <c r="U27" s="7"/>
    </row>
    <row r="31" customFormat="false" ht="12.8" hidden="false" customHeight="false" outlineLevel="0" collapsed="false">
      <c r="A31" s="2" t="s">
        <v>51</v>
      </c>
      <c r="B31" s="5" t="n">
        <f aca="false">$S$23/B23</f>
        <v>1.34310939719911</v>
      </c>
      <c r="C31" s="5" t="e">
        <f aca="false">$S$23/C23</f>
        <v>#DIV/0!</v>
      </c>
      <c r="D31" s="5" t="n">
        <f aca="false">$S$23/D23</f>
        <v>34.8518762343647</v>
      </c>
      <c r="E31" s="5" t="n">
        <f aca="false">$S$23/E23</f>
        <v>34.8518762343647</v>
      </c>
      <c r="F31" s="5" t="n">
        <f aca="false">$T$23/F23</f>
        <v>1.0312019363189</v>
      </c>
      <c r="G31" s="5" t="n">
        <f aca="false">$T$23/G23</f>
        <v>139.257406188282</v>
      </c>
      <c r="H31" s="5" t="e">
        <f aca="false">$T$23/H23</f>
        <v>#DIV/0!</v>
      </c>
      <c r="I31" s="5" t="n">
        <f aca="false">$T$23/I23</f>
        <v>139.257406188282</v>
      </c>
      <c r="J31" s="5" t="e">
        <f aca="false">$U$23/J23</f>
        <v>#DIV/0!</v>
      </c>
      <c r="K31" s="5" t="n">
        <f aca="false">$U$23/K23</f>
        <v>59.0763097949886</v>
      </c>
      <c r="L31" s="5" t="n">
        <f aca="false">$U$23/L23</f>
        <v>59.0763097949886</v>
      </c>
      <c r="M31" s="5" t="n">
        <f aca="false">$U$23/M23</f>
        <v>546.348913759052</v>
      </c>
      <c r="N31" s="5" t="n">
        <f aca="false">$V$23/N23</f>
        <v>455.445045558087</v>
      </c>
      <c r="O31" s="5" t="n">
        <f aca="false">$V$23/O23</f>
        <v>455.445045558087</v>
      </c>
      <c r="P31" s="5" t="n">
        <f aca="false">$V$23/P23</f>
        <v>455.445045558087</v>
      </c>
      <c r="Q31" s="5" t="n">
        <f aca="false">$V$23/Q23</f>
        <v>7287.12072892939</v>
      </c>
      <c r="R31" s="5"/>
      <c r="V31" s="5"/>
      <c r="W31" s="5"/>
      <c r="X31" s="5"/>
      <c r="Y31" s="5"/>
      <c r="Z31" s="5"/>
      <c r="AA31" s="5"/>
      <c r="AB31" s="5"/>
      <c r="AC31" s="5"/>
    </row>
    <row r="32" customFormat="false" ht="12.8" hidden="false" customHeight="false" outlineLevel="0" collapsed="false">
      <c r="A32" s="2" t="s">
        <v>52</v>
      </c>
      <c r="B32" s="7" t="n">
        <f aca="false">B26/$S$26 -1</f>
        <v>1.09315190180086</v>
      </c>
      <c r="C32" s="7" t="n">
        <f aca="false">C26/$S$26 -1</f>
        <v>-1</v>
      </c>
      <c r="D32" s="7" t="n">
        <f aca="false">D26/$S$26 -1</f>
        <v>-0.283372365339578</v>
      </c>
      <c r="E32" s="7" t="n">
        <f aca="false">E26/$S$26 -1</f>
        <v>1.14988290398126</v>
      </c>
      <c r="F32" s="7" t="n">
        <f aca="false">F26/$T$26 -1</f>
        <v>1.50274314214464</v>
      </c>
      <c r="G32" s="7" t="n">
        <f aca="false">G26/$T$26 -1</f>
        <v>-0.901645885286783</v>
      </c>
      <c r="H32" s="7" t="n">
        <f aca="false">H26/$T$26 -1</f>
        <v>-1</v>
      </c>
      <c r="I32" s="7" t="n">
        <f aca="false">I26/$T$26 -1</f>
        <v>1.45885286783042</v>
      </c>
      <c r="J32" s="7" t="n">
        <f aca="false">J26/$U$26 -1</f>
        <v>-1</v>
      </c>
      <c r="K32" s="7" t="n">
        <f aca="false">K26/$U$26 -1</f>
        <v>-0.608525524099847</v>
      </c>
      <c r="L32" s="7" t="n">
        <f aca="false">L26/$U$26 -1</f>
        <v>2.13179580720122</v>
      </c>
      <c r="M32" s="7" t="n">
        <f aca="false">M26/$U$26 -1</f>
        <v>1.52283551135654</v>
      </c>
      <c r="N32" s="7" t="n">
        <f aca="false">N26/$V$26 -1</f>
        <v>-0.993852862308071</v>
      </c>
      <c r="O32" s="7" t="n">
        <f aca="false">O26/$V$26 -1</f>
        <v>-0.901645796929131</v>
      </c>
      <c r="P32" s="7" t="n">
        <f aca="false">P26/$V$26 -1</f>
        <v>0.573667249133911</v>
      </c>
      <c r="Q32" s="7" t="n">
        <f aca="false">Q26/$V$26 -1</f>
        <v>0.573667249133911</v>
      </c>
      <c r="R32" s="7"/>
      <c r="V32" s="7"/>
      <c r="W32" s="7"/>
      <c r="X32" s="7"/>
      <c r="Y32" s="7"/>
      <c r="Z32" s="7"/>
      <c r="AA32" s="7"/>
      <c r="AB32" s="7"/>
      <c r="AC3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75"/>
  <cols>
    <col collapsed="false" hidden="false" max="1" min="1" style="0" width="42"/>
    <col collapsed="false" hidden="false" max="2" min="2" style="0" width="13.7040816326531"/>
    <col collapsed="false" hidden="false" max="1025" min="3" style="0" width="11.5714285714286"/>
  </cols>
  <sheetData>
    <row r="1" customFormat="false" ht="12.75" hidden="false" customHeight="false" outlineLevel="0" collapsed="false">
      <c r="A1" s="0" t="s">
        <v>81</v>
      </c>
      <c r="B1" s="0" t="n">
        <v>16384</v>
      </c>
      <c r="C1" s="0" t="n">
        <v>1684</v>
      </c>
      <c r="D1" s="0" t="n">
        <v>1684</v>
      </c>
      <c r="E1" s="0" t="n">
        <v>1684</v>
      </c>
      <c r="F1" s="0" t="n">
        <v>1684</v>
      </c>
      <c r="G1" s="0" t="n">
        <v>1684</v>
      </c>
      <c r="H1" s="0" t="n">
        <v>1684</v>
      </c>
      <c r="I1" s="0" t="n">
        <v>1684</v>
      </c>
      <c r="J1" s="0" t="n">
        <v>1684</v>
      </c>
      <c r="K1" s="0" t="n">
        <v>1684</v>
      </c>
      <c r="L1" s="0" t="n">
        <v>1684</v>
      </c>
      <c r="M1" s="0" t="n">
        <v>1684</v>
      </c>
      <c r="N1" s="0" t="n">
        <v>1684</v>
      </c>
      <c r="O1" s="0" t="n">
        <v>1684</v>
      </c>
      <c r="P1" s="0" t="n">
        <v>1684</v>
      </c>
      <c r="Q1" s="2" t="s">
        <v>29</v>
      </c>
      <c r="R1" s="0" t="n">
        <v>16384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2048</v>
      </c>
      <c r="N3" s="0" t="n">
        <f aca="false">2*M3</f>
        <v>4096</v>
      </c>
      <c r="O3" s="0" t="n">
        <f aca="false">2*N3</f>
        <v>8192</v>
      </c>
      <c r="P3" s="0" t="n">
        <f aca="false">2*O3</f>
        <v>16384</v>
      </c>
      <c r="R3" s="0" t="n">
        <v>1</v>
      </c>
    </row>
    <row r="6" customFormat="false" ht="12.8" hidden="false" customHeight="false" outlineLevel="0" collapsed="false">
      <c r="A6" s="0" t="s">
        <v>34</v>
      </c>
      <c r="C6" s="0" t="n">
        <v>24565</v>
      </c>
      <c r="E6" s="0" t="n">
        <v>1368</v>
      </c>
      <c r="G6" s="0" t="n">
        <v>59</v>
      </c>
      <c r="I6" s="0" t="n">
        <v>70</v>
      </c>
      <c r="K6" s="0" t="n">
        <v>22</v>
      </c>
      <c r="M6" s="0" t="n">
        <v>3</v>
      </c>
      <c r="P6" s="0" t="n">
        <v>0</v>
      </c>
    </row>
    <row r="7" customFormat="false" ht="12.8" hidden="false" customHeight="false" outlineLevel="0" collapsed="false">
      <c r="A7" s="0" t="s">
        <v>35</v>
      </c>
      <c r="C7" s="0" t="n">
        <v>3</v>
      </c>
      <c r="E7" s="0" t="n">
        <v>2045</v>
      </c>
      <c r="G7" s="0" t="n">
        <v>318</v>
      </c>
      <c r="I7" s="0" t="n">
        <v>128</v>
      </c>
      <c r="K7" s="0" t="n">
        <v>32</v>
      </c>
      <c r="M7" s="0" t="n">
        <v>10</v>
      </c>
      <c r="P7" s="0" t="n">
        <v>1</v>
      </c>
    </row>
    <row r="8" customFormat="false" ht="12.8" hidden="false" customHeight="false" outlineLevel="0" collapsed="false">
      <c r="A8" s="0" t="s">
        <v>36</v>
      </c>
      <c r="C8" s="0" t="n">
        <v>20483</v>
      </c>
      <c r="E8" s="0" t="n">
        <v>3263</v>
      </c>
      <c r="G8" s="0" t="n">
        <v>501</v>
      </c>
      <c r="I8" s="0" t="n">
        <v>68</v>
      </c>
      <c r="K8" s="0" t="n">
        <v>20</v>
      </c>
      <c r="M8" s="0" t="n">
        <v>6</v>
      </c>
      <c r="P8" s="0" t="n">
        <v>2</v>
      </c>
    </row>
    <row r="9" customFormat="false" ht="12.8" hidden="false" customHeight="false" outlineLevel="0" collapsed="false">
      <c r="A9" s="0" t="s">
        <v>37</v>
      </c>
      <c r="C9" s="0" t="n">
        <v>37406</v>
      </c>
      <c r="E9" s="0" t="n">
        <v>6125</v>
      </c>
      <c r="G9" s="0" t="n">
        <v>1448</v>
      </c>
      <c r="I9" s="0" t="n">
        <v>189</v>
      </c>
      <c r="K9" s="0" t="n">
        <v>45</v>
      </c>
      <c r="M9" s="0" t="n">
        <v>14</v>
      </c>
      <c r="P9" s="0" t="n">
        <v>3</v>
      </c>
    </row>
    <row r="10" customFormat="false" ht="12.8" hidden="false" customHeight="false" outlineLevel="0" collapsed="false">
      <c r="A10" s="0" t="s">
        <v>38</v>
      </c>
      <c r="C10" s="0" t="n">
        <v>4097</v>
      </c>
      <c r="E10" s="0" t="n">
        <v>609</v>
      </c>
      <c r="G10" s="0" t="n">
        <v>105</v>
      </c>
      <c r="I10" s="0" t="n">
        <v>62</v>
      </c>
      <c r="K10" s="0" t="n">
        <v>14</v>
      </c>
      <c r="M10" s="0" t="n">
        <v>3</v>
      </c>
      <c r="P10" s="0" t="n">
        <v>1</v>
      </c>
    </row>
    <row r="11" customFormat="false" ht="12.8" hidden="false" customHeight="false" outlineLevel="0" collapsed="false">
      <c r="A11" s="0" t="s">
        <v>39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P11" s="0" t="n">
        <v>0</v>
      </c>
    </row>
    <row r="12" customFormat="false" ht="12.8" hidden="false" customHeight="false" outlineLevel="0" collapsed="false">
      <c r="A12" s="0" t="s">
        <v>40</v>
      </c>
      <c r="C12" s="0" t="n">
        <v>0</v>
      </c>
      <c r="E12" s="0" t="n">
        <v>139</v>
      </c>
      <c r="G12" s="0" t="n">
        <v>182</v>
      </c>
      <c r="I12" s="0" t="n">
        <v>62</v>
      </c>
      <c r="K12" s="0" t="n">
        <v>14</v>
      </c>
      <c r="M12" s="0" t="n">
        <v>1</v>
      </c>
      <c r="P12" s="0" t="n">
        <v>0</v>
      </c>
    </row>
    <row r="13" customFormat="false" ht="12.8" hidden="false" customHeight="false" outlineLevel="0" collapsed="false">
      <c r="A13" s="0" t="s">
        <v>41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P13" s="0" t="n">
        <v>0</v>
      </c>
    </row>
    <row r="14" customFormat="false" ht="12.8" hidden="false" customHeight="false" outlineLevel="0" collapsed="false">
      <c r="A14" s="0" t="s">
        <v>42</v>
      </c>
      <c r="C14" s="0" t="n">
        <v>4094</v>
      </c>
      <c r="E14" s="0" t="n">
        <v>62</v>
      </c>
      <c r="G14" s="0" t="n">
        <v>1</v>
      </c>
      <c r="I14" s="0" t="n">
        <v>0</v>
      </c>
      <c r="K14" s="0" t="n">
        <v>0</v>
      </c>
      <c r="M14" s="0" t="n">
        <v>0</v>
      </c>
      <c r="P14" s="0" t="n">
        <v>0</v>
      </c>
    </row>
    <row r="15" customFormat="false" ht="12.8" hidden="false" customHeight="false" outlineLevel="0" collapsed="false">
      <c r="A15" s="0" t="s">
        <v>43</v>
      </c>
      <c r="C15" s="0" t="n">
        <v>3545</v>
      </c>
      <c r="E15" s="0" t="n">
        <v>301</v>
      </c>
      <c r="G15" s="0" t="n">
        <v>14</v>
      </c>
      <c r="I15" s="0" t="n">
        <v>65</v>
      </c>
      <c r="K15" s="0" t="n">
        <v>17</v>
      </c>
      <c r="M15" s="0" t="n">
        <v>6</v>
      </c>
      <c r="P15" s="0" t="n">
        <v>1</v>
      </c>
    </row>
    <row r="16" customFormat="false" ht="12.8" hidden="false" customHeight="false" outlineLevel="0" collapsed="false">
      <c r="A16" s="0" t="s">
        <v>44</v>
      </c>
      <c r="C16" s="0" t="n">
        <v>4097</v>
      </c>
      <c r="E16" s="0" t="n">
        <v>163</v>
      </c>
      <c r="G16" s="0" t="n">
        <v>5</v>
      </c>
      <c r="I16" s="0" t="n">
        <v>1</v>
      </c>
      <c r="K16" s="0" t="n">
        <v>1</v>
      </c>
      <c r="M16" s="0" t="n">
        <v>1</v>
      </c>
      <c r="P16" s="0" t="n">
        <v>1</v>
      </c>
    </row>
    <row r="17" customFormat="false" ht="12.8" hidden="false" customHeight="false" outlineLevel="0" collapsed="false">
      <c r="A17" s="0" t="s">
        <v>45</v>
      </c>
      <c r="C17" s="0" t="n">
        <v>2</v>
      </c>
      <c r="E17" s="0" t="n">
        <v>2</v>
      </c>
      <c r="G17" s="0" t="n">
        <v>2</v>
      </c>
      <c r="I17" s="0" t="n">
        <v>2</v>
      </c>
      <c r="K17" s="0" t="n">
        <v>2</v>
      </c>
      <c r="M17" s="0" t="n">
        <v>2</v>
      </c>
      <c r="P17" s="0" t="n">
        <v>2</v>
      </c>
    </row>
    <row r="18" customFormat="false" ht="12.75" hidden="false" customHeight="false" outlineLevel="0" collapsed="false">
      <c r="R18" s="0" t="n">
        <v>97733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0</v>
      </c>
      <c r="C20" s="0" t="n">
        <f aca="false">SUM(C6:C13)</f>
        <v>86554</v>
      </c>
      <c r="D20" s="0" t="n">
        <f aca="false">SUM(D6:D13)</f>
        <v>0</v>
      </c>
      <c r="E20" s="0" t="n">
        <f aca="false">SUM(E6:E13)</f>
        <v>13549</v>
      </c>
      <c r="F20" s="0" t="n">
        <f aca="false">SUM(F6:F13)</f>
        <v>0</v>
      </c>
      <c r="G20" s="0" t="n">
        <f aca="false">SUM(G6:G13)</f>
        <v>2613</v>
      </c>
      <c r="H20" s="0" t="n">
        <f aca="false">SUM(H6:H13)</f>
        <v>0</v>
      </c>
      <c r="I20" s="0" t="n">
        <f aca="false">SUM(I6:I13)</f>
        <v>579</v>
      </c>
      <c r="J20" s="0" t="n">
        <f aca="false">SUM(J6:J13)</f>
        <v>0</v>
      </c>
      <c r="K20" s="0" t="n">
        <f aca="false">SUM(K6:K13)</f>
        <v>147</v>
      </c>
      <c r="L20" s="0" t="n">
        <f aca="false">SUM(L6:L13)</f>
        <v>0</v>
      </c>
      <c r="M20" s="0" t="n">
        <f aca="false">SUM(M6:M13)</f>
        <v>37</v>
      </c>
      <c r="N20" s="0" t="n">
        <f aca="false">SUM(N6:N13)</f>
        <v>0</v>
      </c>
      <c r="O20" s="0" t="n">
        <f aca="false">SUM(O6:O13)</f>
        <v>0</v>
      </c>
      <c r="P20" s="0" t="n">
        <f aca="false">SUM(P6:P13)</f>
        <v>7</v>
      </c>
      <c r="R20" s="0" t="n">
        <v>3229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0</v>
      </c>
      <c r="C21" s="0" t="n">
        <f aca="false">SUM(C14:C16)</f>
        <v>11736</v>
      </c>
      <c r="D21" s="0" t="n">
        <f aca="false">SUM(D14:D16)</f>
        <v>0</v>
      </c>
      <c r="E21" s="0" t="n">
        <f aca="false">SUM(E14:E16)</f>
        <v>526</v>
      </c>
      <c r="F21" s="0" t="n">
        <f aca="false">SUM(F14:F16)</f>
        <v>0</v>
      </c>
      <c r="G21" s="0" t="n">
        <f aca="false">SUM(G14:G16)</f>
        <v>20</v>
      </c>
      <c r="H21" s="0" t="n">
        <f aca="false">SUM(H14:H16)</f>
        <v>0</v>
      </c>
      <c r="I21" s="0" t="n">
        <f aca="false">SUM(I14:I16)</f>
        <v>66</v>
      </c>
      <c r="J21" s="0" t="n">
        <f aca="false">SUM(J14:J16)</f>
        <v>0</v>
      </c>
      <c r="K21" s="0" t="n">
        <f aca="false">SUM(K14:K16)</f>
        <v>18</v>
      </c>
      <c r="L21" s="0" t="n">
        <f aca="false">SUM(L14:L16)</f>
        <v>0</v>
      </c>
      <c r="M21" s="0" t="n">
        <f aca="false">SUM(M14:M16)</f>
        <v>7</v>
      </c>
      <c r="N21" s="0" t="n">
        <f aca="false">SUM(N14:N16)</f>
        <v>0</v>
      </c>
      <c r="O21" s="0" t="n">
        <f aca="false">SUM(O14:O16)</f>
        <v>0</v>
      </c>
      <c r="P21" s="0" t="n">
        <f aca="false">SUM(P14:P16)</f>
        <v>2</v>
      </c>
      <c r="R21" s="0" t="n">
        <v>94504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0</v>
      </c>
      <c r="C23" s="0" t="n">
        <f aca="false">SUM(C20:C21)*3*8</f>
        <v>2358960</v>
      </c>
      <c r="D23" s="0" t="n">
        <f aca="false">SUM(D20:D21)*3*8</f>
        <v>0</v>
      </c>
      <c r="E23" s="0" t="n">
        <f aca="false">SUM(E20:E21)*3*8</f>
        <v>337800</v>
      </c>
      <c r="F23" s="0" t="n">
        <f aca="false">SUM(F20:F21)*3*8</f>
        <v>0</v>
      </c>
      <c r="G23" s="0" t="n">
        <f aca="false">SUM(G20:G21)*3*8</f>
        <v>63192</v>
      </c>
      <c r="H23" s="0" t="n">
        <f aca="false">SUM(H20:H21)*3*8</f>
        <v>0</v>
      </c>
      <c r="I23" s="0" t="n">
        <f aca="false">SUM(I20:I21)*3*8</f>
        <v>15480</v>
      </c>
      <c r="J23" s="0" t="n">
        <f aca="false">SUM(J20:J21)*3*8</f>
        <v>0</v>
      </c>
      <c r="K23" s="0" t="n">
        <f aca="false">SUM(K20:K21)*3*8</f>
        <v>3960</v>
      </c>
      <c r="L23" s="0" t="n">
        <f aca="false">SUM(L20:L21)*3*8</f>
        <v>0</v>
      </c>
      <c r="M23" s="0" t="n">
        <f aca="false">SUM(M20:M21)*3*8</f>
        <v>1056</v>
      </c>
      <c r="N23" s="0" t="n">
        <f aca="false">SUM(N20:N21)*3*8</f>
        <v>0</v>
      </c>
      <c r="O23" s="0" t="n">
        <f aca="false">SUM(O20:O21)*3*8</f>
        <v>0</v>
      </c>
      <c r="P23" s="0" t="n">
        <f aca="false">SUM(P20:P21)*3*8</f>
        <v>216</v>
      </c>
      <c r="R23" s="0" t="n">
        <f aca="false">SUM(R20:R21)*3*8</f>
        <v>2345592</v>
      </c>
    </row>
    <row r="24" customFormat="false" ht="12.75" hidden="false" customHeight="false" outlineLevel="0" collapsed="false">
      <c r="A24" s="2" t="s">
        <v>62</v>
      </c>
      <c r="B24" s="6" t="e">
        <f aca="false">$B$23/B23</f>
        <v>#DIV/0!</v>
      </c>
      <c r="C24" s="6" t="n">
        <f aca="false">$B$23/C23</f>
        <v>0</v>
      </c>
      <c r="D24" s="6" t="e">
        <f aca="false">$B$23/D23</f>
        <v>#DIV/0!</v>
      </c>
      <c r="E24" s="6" t="n">
        <f aca="false">$B$23/E23</f>
        <v>0</v>
      </c>
      <c r="F24" s="6" t="e">
        <f aca="false">$B$23/F23</f>
        <v>#DIV/0!</v>
      </c>
      <c r="G24" s="6" t="n">
        <f aca="false">$B$23/G23</f>
        <v>0</v>
      </c>
      <c r="H24" s="6" t="e">
        <f aca="false">$B$23/H23</f>
        <v>#DIV/0!</v>
      </c>
      <c r="I24" s="6" t="n">
        <f aca="false">$B$23/I23</f>
        <v>0</v>
      </c>
      <c r="J24" s="6" t="e">
        <f aca="false">$B$23/J23</f>
        <v>#DIV/0!</v>
      </c>
      <c r="K24" s="6" t="n">
        <f aca="false">$B$23/K23</f>
        <v>0</v>
      </c>
      <c r="L24" s="6" t="e">
        <f aca="false">$B$23/L23</f>
        <v>#DIV/0!</v>
      </c>
      <c r="M24" s="6" t="n">
        <f aca="false">$B$23/M23</f>
        <v>0</v>
      </c>
      <c r="N24" s="6" t="e">
        <f aca="false">$B$23/N23</f>
        <v>#DIV/0!</v>
      </c>
      <c r="O24" s="6" t="e">
        <f aca="false">$B$23/O23</f>
        <v>#DIV/0!</v>
      </c>
      <c r="P24" s="6" t="n">
        <f aca="false">$B$23/P23</f>
        <v>0</v>
      </c>
    </row>
    <row r="26" customFormat="false" ht="13.35" hidden="false" customHeight="true" outlineLevel="0" collapsed="false">
      <c r="A26" s="0" t="s">
        <v>49</v>
      </c>
      <c r="B26" s="0" t="n">
        <f aca="false">(B20*4)*B3</f>
        <v>0</v>
      </c>
      <c r="C26" s="0" t="n">
        <f aca="false">(C20*4)*C3</f>
        <v>692432</v>
      </c>
      <c r="D26" s="0" t="n">
        <f aca="false">(D20*4)*D3</f>
        <v>0</v>
      </c>
      <c r="E26" s="0" t="n">
        <f aca="false">(E20*4)*E3</f>
        <v>433568</v>
      </c>
      <c r="F26" s="0" t="n">
        <f aca="false">(F20*4)*F3</f>
        <v>0</v>
      </c>
      <c r="G26" s="0" t="n">
        <f aca="false">(G20*4)*G3</f>
        <v>334464</v>
      </c>
      <c r="H26" s="0" t="n">
        <f aca="false">(H20*4)*H3</f>
        <v>0</v>
      </c>
      <c r="I26" s="0" t="n">
        <f aca="false">(I20*4)*I3</f>
        <v>296448</v>
      </c>
      <c r="J26" s="0" t="n">
        <f aca="false">(J20*4)*J3</f>
        <v>0</v>
      </c>
      <c r="K26" s="0" t="n">
        <f aca="false">(K20*4)*K3</f>
        <v>301056</v>
      </c>
      <c r="L26" s="0" t="n">
        <f aca="false">(L20*4)*L3</f>
        <v>0</v>
      </c>
      <c r="M26" s="0" t="n">
        <f aca="false">(M20*4)*M3</f>
        <v>303104</v>
      </c>
      <c r="N26" s="0" t="n">
        <f aca="false">(N20*4)*N3</f>
        <v>0</v>
      </c>
      <c r="O26" s="0" t="n">
        <f aca="false">(O20*4)*O3</f>
        <v>0</v>
      </c>
      <c r="P26" s="0" t="n">
        <f aca="false">(P20*4)*P3</f>
        <v>458752</v>
      </c>
      <c r="R26" s="0" t="n">
        <f aca="false">(R20*4)*R3</f>
        <v>12916</v>
      </c>
    </row>
    <row r="27" customFormat="false" ht="12.75" hidden="false" customHeight="false" outlineLevel="0" collapsed="false">
      <c r="A27" s="2" t="s">
        <v>50</v>
      </c>
      <c r="B27" s="12" t="e">
        <f aca="false">B26/$B$26 - 1</f>
        <v>#DIV/0!</v>
      </c>
      <c r="C27" s="12" t="e">
        <f aca="false">C26/$B$26 - 1</f>
        <v>#DIV/0!</v>
      </c>
      <c r="D27" s="12" t="e">
        <f aca="false">D26/$B$26 - 1</f>
        <v>#DIV/0!</v>
      </c>
      <c r="E27" s="12" t="e">
        <f aca="false">E26/$B$26 - 1</f>
        <v>#DIV/0!</v>
      </c>
      <c r="F27" s="12" t="e">
        <f aca="false">F26/$B$26 - 1</f>
        <v>#DIV/0!</v>
      </c>
      <c r="G27" s="12" t="e">
        <f aca="false">G26/$B$26 - 1</f>
        <v>#DIV/0!</v>
      </c>
      <c r="H27" s="12" t="e">
        <f aca="false">H26/$B$26 - 1</f>
        <v>#DIV/0!</v>
      </c>
      <c r="I27" s="12" t="e">
        <f aca="false">I26/$B$26 - 1</f>
        <v>#DIV/0!</v>
      </c>
      <c r="J27" s="12" t="e">
        <f aca="false">J26/$B$26 - 1</f>
        <v>#DIV/0!</v>
      </c>
      <c r="K27" s="12" t="e">
        <f aca="false">K26/$B$26 - 1</f>
        <v>#DIV/0!</v>
      </c>
      <c r="L27" s="12" t="e">
        <f aca="false">L26/$B$26 - 1</f>
        <v>#DIV/0!</v>
      </c>
      <c r="M27" s="12" t="e">
        <f aca="false">M26/$B$26 - 1</f>
        <v>#DIV/0!</v>
      </c>
      <c r="N27" s="12" t="e">
        <f aca="false">N26/$B$26 - 1</f>
        <v>#DIV/0!</v>
      </c>
      <c r="O27" s="12" t="e">
        <f aca="false">O26/$B$26 - 1</f>
        <v>#DIV/0!</v>
      </c>
      <c r="P27" s="12" t="e">
        <f aca="false">P26/$B$26 - 1</f>
        <v>#DIV/0!</v>
      </c>
      <c r="Q27" s="7"/>
      <c r="R27" s="7"/>
      <c r="S27" s="7"/>
      <c r="T27" s="7"/>
    </row>
    <row r="31" customFormat="false" ht="12.8" hidden="false" customHeight="false" outlineLevel="0" collapsed="false">
      <c r="A31" s="2" t="s">
        <v>51</v>
      </c>
      <c r="B31" s="5" t="e">
        <f aca="false">$R$23/B23</f>
        <v>#DIV/0!</v>
      </c>
      <c r="C31" s="5" t="n">
        <f aca="false">$R$23/C23</f>
        <v>0.994333095940584</v>
      </c>
      <c r="D31" s="5" t="e">
        <f aca="false">$R$23/D23</f>
        <v>#DIV/0!</v>
      </c>
      <c r="E31" s="5" t="n">
        <f aca="false">$R$23/E23</f>
        <v>6.94373001776199</v>
      </c>
      <c r="F31" s="5" t="e">
        <f aca="false">$R$23/F23</f>
        <v>#DIV/0!</v>
      </c>
      <c r="G31" s="5" t="n">
        <f aca="false">$R$23/G23</f>
        <v>37.1184960121534</v>
      </c>
      <c r="H31" s="5" t="e">
        <f aca="false">$R$23/H23</f>
        <v>#DIV/0!</v>
      </c>
      <c r="I31" s="5" t="n">
        <f aca="false">$R$23/I23</f>
        <v>151.524031007752</v>
      </c>
      <c r="J31" s="5" t="e">
        <f aca="false">$R$23/J23</f>
        <v>#DIV/0!</v>
      </c>
      <c r="K31" s="5" t="n">
        <f aca="false">$R$23/K23</f>
        <v>592.321212121212</v>
      </c>
      <c r="L31" s="5" t="e">
        <f aca="false">$R$23/L23</f>
        <v>#DIV/0!</v>
      </c>
      <c r="M31" s="5" t="n">
        <f aca="false">$R$23/M23</f>
        <v>2221.20454545455</v>
      </c>
      <c r="N31" s="5" t="e">
        <f aca="false">$R$23/N23</f>
        <v>#DIV/0!</v>
      </c>
      <c r="O31" s="5" t="e">
        <f aca="false">$R$23/O23</f>
        <v>#DIV/0!</v>
      </c>
      <c r="P31" s="5" t="n">
        <f aca="false">$R$23/P23</f>
        <v>10859.2222222222</v>
      </c>
      <c r="Q31" s="5"/>
      <c r="U31" s="5"/>
      <c r="W31" s="5"/>
      <c r="X31" s="5"/>
      <c r="Y31" s="5"/>
      <c r="Z31" s="5"/>
      <c r="AA31" s="5"/>
      <c r="AB31" s="5"/>
      <c r="AC31" s="5"/>
    </row>
    <row r="32" customFormat="false" ht="12.8" hidden="false" customHeight="false" outlineLevel="0" collapsed="false">
      <c r="A32" s="2" t="s">
        <v>52</v>
      </c>
      <c r="B32" s="7" t="n">
        <f aca="false">B26/$R$26 -1</f>
        <v>-1</v>
      </c>
      <c r="C32" s="7" t="n">
        <f aca="false">C26/$R$26 -1</f>
        <v>52.6104056983586</v>
      </c>
      <c r="D32" s="7" t="n">
        <f aca="false">D26/$R$26 -1</f>
        <v>-1</v>
      </c>
      <c r="E32" s="7" t="n">
        <f aca="false">E26/$R$26 -1</f>
        <v>32.5682873954785</v>
      </c>
      <c r="F32" s="7" t="n">
        <f aca="false">F26/$R$26 -1</f>
        <v>-1</v>
      </c>
      <c r="G32" s="7" t="n">
        <f aca="false">G26/$R$26 -1</f>
        <v>24.8953236296067</v>
      </c>
      <c r="H32" s="7" t="n">
        <f aca="false">H26/$R$26 -1</f>
        <v>-1</v>
      </c>
      <c r="I32" s="7" t="n">
        <f aca="false">I26/$R$26 -1</f>
        <v>21.9519975224528</v>
      </c>
      <c r="J32" s="7" t="n">
        <f aca="false">J26/$R$26 -1</f>
        <v>-1</v>
      </c>
      <c r="K32" s="7" t="n">
        <f aca="false">K26/$R$26 -1</f>
        <v>22.3087643233199</v>
      </c>
      <c r="L32" s="7" t="n">
        <f aca="false">L26/$R$26 -1</f>
        <v>-1</v>
      </c>
      <c r="M32" s="7" t="n">
        <f aca="false">M26/$R$26 -1</f>
        <v>22.4673273459275</v>
      </c>
      <c r="N32" s="7" t="n">
        <f aca="false">N26/$R$26 -1</f>
        <v>-1</v>
      </c>
      <c r="O32" s="7" t="n">
        <f aca="false">O26/$R$26 -1</f>
        <v>-1</v>
      </c>
      <c r="P32" s="7" t="n">
        <f aca="false">P26/$R$26 -1</f>
        <v>34.5181170641065</v>
      </c>
      <c r="Q32" s="7"/>
      <c r="U32" s="7"/>
      <c r="W32" s="7"/>
      <c r="X32" s="7"/>
      <c r="Y32" s="7"/>
      <c r="Z32" s="7"/>
      <c r="AA32" s="7"/>
      <c r="AB32" s="7"/>
      <c r="AC3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O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8"/>
  <cols>
    <col collapsed="false" hidden="false" max="1" min="1" style="0" width="49.5714285714286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82</v>
      </c>
      <c r="B1" s="0" t="n">
        <v>64</v>
      </c>
      <c r="C1" s="0" t="n">
        <v>64</v>
      </c>
      <c r="D1" s="0" t="n">
        <v>64</v>
      </c>
      <c r="E1" s="0" t="n">
        <v>64</v>
      </c>
      <c r="F1" s="0" t="n">
        <v>64</v>
      </c>
      <c r="G1" s="0" t="n">
        <v>64</v>
      </c>
      <c r="H1" s="0" t="n">
        <v>64</v>
      </c>
      <c r="I1" s="0" t="n">
        <v>128</v>
      </c>
      <c r="J1" s="0" t="n">
        <v>128</v>
      </c>
      <c r="K1" s="0" t="n">
        <v>128</v>
      </c>
      <c r="L1" s="0" t="n">
        <v>128</v>
      </c>
      <c r="M1" s="0" t="n">
        <v>128</v>
      </c>
      <c r="N1" s="0" t="n">
        <v>128</v>
      </c>
      <c r="O1" s="0" t="n">
        <v>128</v>
      </c>
      <c r="P1" s="0" t="n">
        <v>128</v>
      </c>
      <c r="Q1" s="0" t="n">
        <v>256</v>
      </c>
      <c r="R1" s="0" t="n">
        <v>256</v>
      </c>
      <c r="S1" s="0" t="n">
        <v>256</v>
      </c>
      <c r="T1" s="0" t="n">
        <v>256</v>
      </c>
      <c r="U1" s="0" t="n">
        <v>256</v>
      </c>
      <c r="V1" s="0" t="n">
        <v>256</v>
      </c>
      <c r="W1" s="0" t="n">
        <v>256</v>
      </c>
      <c r="X1" s="0" t="n">
        <v>256</v>
      </c>
      <c r="Y1" s="0" t="n">
        <v>256</v>
      </c>
      <c r="Z1" s="0" t="n">
        <v>1024</v>
      </c>
      <c r="AA1" s="0" t="n">
        <v>1024</v>
      </c>
      <c r="AB1" s="0" t="n">
        <v>1024</v>
      </c>
      <c r="AC1" s="0" t="n">
        <v>1024</v>
      </c>
      <c r="AD1" s="0" t="n">
        <v>1024</v>
      </c>
      <c r="AE1" s="0" t="n">
        <v>1024</v>
      </c>
      <c r="AF1" s="0" t="n">
        <v>1024</v>
      </c>
      <c r="AG1" s="0" t="n">
        <v>1024</v>
      </c>
      <c r="AH1" s="0" t="n">
        <v>1024</v>
      </c>
      <c r="AI1" s="0" t="n">
        <v>1024</v>
      </c>
      <c r="AJ1" s="0" t="n">
        <v>1024</v>
      </c>
      <c r="AK1" s="2" t="s">
        <v>29</v>
      </c>
      <c r="AL1" s="0" t="n">
        <v>64</v>
      </c>
      <c r="AM1" s="0" t="n">
        <v>128</v>
      </c>
      <c r="AN1" s="0" t="n">
        <v>256</v>
      </c>
      <c r="AO1" s="0" t="n">
        <v>1024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128</v>
      </c>
      <c r="Q3" s="0" t="n">
        <v>1</v>
      </c>
      <c r="R3" s="0" t="n">
        <v>2</v>
      </c>
      <c r="S3" s="0" t="n">
        <v>4</v>
      </c>
      <c r="T3" s="0" t="n">
        <v>8</v>
      </c>
      <c r="U3" s="0" t="n">
        <v>16</v>
      </c>
      <c r="V3" s="0" t="n">
        <v>32</v>
      </c>
      <c r="W3" s="0" t="n">
        <v>64</v>
      </c>
      <c r="X3" s="0" t="n">
        <v>128</v>
      </c>
      <c r="Y3" s="0" t="n">
        <v>256</v>
      </c>
      <c r="Z3" s="0" t="n">
        <v>1</v>
      </c>
      <c r="AA3" s="0" t="n">
        <v>2</v>
      </c>
      <c r="AB3" s="0" t="n">
        <v>4</v>
      </c>
      <c r="AC3" s="0" t="n">
        <v>8</v>
      </c>
      <c r="AD3" s="0" t="n">
        <v>16</v>
      </c>
      <c r="AE3" s="0" t="n">
        <v>32</v>
      </c>
      <c r="AF3" s="0" t="n">
        <v>64</v>
      </c>
      <c r="AG3" s="0" t="n">
        <v>128</v>
      </c>
      <c r="AH3" s="0" t="n">
        <v>256</v>
      </c>
      <c r="AI3" s="0" t="n">
        <v>512</v>
      </c>
      <c r="AJ3" s="0" t="n">
        <v>1024</v>
      </c>
      <c r="AL3" s="0" t="n">
        <v>1</v>
      </c>
      <c r="AM3" s="0" t="n">
        <v>1</v>
      </c>
      <c r="AN3" s="0" t="n">
        <v>1</v>
      </c>
      <c r="AO3" s="0" t="n">
        <v>1</v>
      </c>
    </row>
    <row r="6" customFormat="false" ht="12.8" hidden="false" customHeight="false" outlineLevel="0" collapsed="false">
      <c r="A6" s="0" t="s">
        <v>34</v>
      </c>
      <c r="B6" s="0" t="n">
        <v>1550</v>
      </c>
      <c r="E6" s="0" t="n">
        <v>209</v>
      </c>
      <c r="H6" s="0" t="n">
        <v>63</v>
      </c>
      <c r="I6" s="0" t="n">
        <v>4475</v>
      </c>
      <c r="M6" s="0" t="n">
        <v>419</v>
      </c>
      <c r="P6" s="0" t="n">
        <v>127</v>
      </c>
      <c r="S6" s="0" t="n">
        <v>6081</v>
      </c>
      <c r="W6" s="0" t="n">
        <v>965</v>
      </c>
      <c r="Y6" s="0" t="n">
        <v>255</v>
      </c>
      <c r="AE6" s="0" t="n">
        <v>13422</v>
      </c>
      <c r="AG6" s="0" t="n">
        <v>4098</v>
      </c>
      <c r="AJ6" s="0" t="n">
        <v>1020</v>
      </c>
    </row>
    <row r="7" customFormat="false" ht="12.8" hidden="false" customHeight="false" outlineLevel="0" collapsed="false">
      <c r="A7" s="0" t="s">
        <v>35</v>
      </c>
      <c r="B7" s="0" t="n">
        <v>1577</v>
      </c>
      <c r="E7" s="0" t="n">
        <v>17</v>
      </c>
      <c r="H7" s="0" t="n">
        <v>0</v>
      </c>
      <c r="I7" s="0" t="n">
        <v>4821</v>
      </c>
      <c r="M7" s="0" t="n">
        <v>11</v>
      </c>
      <c r="P7" s="0" t="n">
        <v>0</v>
      </c>
      <c r="S7" s="0" t="n">
        <v>98</v>
      </c>
      <c r="W7" s="0" t="n">
        <v>5</v>
      </c>
      <c r="Y7" s="0" t="n">
        <v>0</v>
      </c>
      <c r="AE7" s="0" t="n">
        <v>3009</v>
      </c>
      <c r="AG7" s="0" t="n">
        <v>14</v>
      </c>
      <c r="AJ7" s="0" t="n">
        <v>3</v>
      </c>
    </row>
    <row r="8" customFormat="false" ht="12.8" hidden="false" customHeight="false" outlineLevel="0" collapsed="false">
      <c r="A8" s="0" t="s">
        <v>36</v>
      </c>
      <c r="B8" s="0" t="n">
        <v>5843</v>
      </c>
      <c r="E8" s="0" t="n">
        <v>865</v>
      </c>
      <c r="H8" s="0" t="n">
        <v>65</v>
      </c>
      <c r="I8" s="0" t="n">
        <v>28094</v>
      </c>
      <c r="M8" s="0" t="n">
        <v>1503</v>
      </c>
      <c r="P8" s="0" t="n">
        <v>129</v>
      </c>
      <c r="S8" s="0" t="n">
        <v>20490</v>
      </c>
      <c r="W8" s="0" t="n">
        <v>1568</v>
      </c>
      <c r="Y8" s="0" t="n">
        <v>257</v>
      </c>
      <c r="AE8" s="0" t="n">
        <v>24745</v>
      </c>
      <c r="AG8" s="0" t="n">
        <v>11299</v>
      </c>
      <c r="AJ8" s="0" t="n">
        <v>1027</v>
      </c>
    </row>
    <row r="9" customFormat="false" ht="12.8" hidden="false" customHeight="false" outlineLevel="0" collapsed="false">
      <c r="A9" s="0" t="s">
        <v>37</v>
      </c>
      <c r="B9" s="0" t="n">
        <v>4064</v>
      </c>
      <c r="E9" s="0" t="n">
        <v>599</v>
      </c>
      <c r="H9" s="0" t="n">
        <v>64</v>
      </c>
      <c r="I9" s="0" t="n">
        <v>12793</v>
      </c>
      <c r="M9" s="0" t="n">
        <v>1538</v>
      </c>
      <c r="P9" s="0" t="n">
        <v>128</v>
      </c>
      <c r="S9" s="0" t="n">
        <v>20050</v>
      </c>
      <c r="W9" s="0" t="n">
        <v>969</v>
      </c>
      <c r="Y9" s="0" t="n">
        <v>256</v>
      </c>
      <c r="AE9" s="0" t="n">
        <v>48976</v>
      </c>
      <c r="AG9" s="0" t="n">
        <v>11240</v>
      </c>
      <c r="AJ9" s="0" t="n">
        <v>1025</v>
      </c>
    </row>
    <row r="10" customFormat="false" ht="12.8" hidden="false" customHeight="false" outlineLevel="0" collapsed="false">
      <c r="A10" s="0" t="s">
        <v>38</v>
      </c>
      <c r="B10" s="0" t="n">
        <v>3293</v>
      </c>
      <c r="E10" s="0" t="n">
        <v>149</v>
      </c>
      <c r="H10" s="0" t="n">
        <v>62</v>
      </c>
      <c r="I10" s="0" t="n">
        <v>15309</v>
      </c>
      <c r="M10" s="0" t="n">
        <v>154</v>
      </c>
      <c r="P10" s="0" t="n">
        <v>126</v>
      </c>
      <c r="S10" s="0" t="n">
        <v>3950</v>
      </c>
      <c r="W10" s="0" t="n">
        <v>586</v>
      </c>
      <c r="Y10" s="0" t="n">
        <v>254</v>
      </c>
      <c r="AE10" s="0" t="n">
        <v>14477</v>
      </c>
      <c r="AG10" s="0" t="n">
        <v>2054</v>
      </c>
      <c r="AJ10" s="0" t="n">
        <v>1021</v>
      </c>
    </row>
    <row r="11" customFormat="false" ht="12.8" hidden="false" customHeight="false" outlineLevel="0" collapsed="false">
      <c r="A11" s="0" t="s">
        <v>39</v>
      </c>
      <c r="B11" s="0" t="n">
        <v>0</v>
      </c>
      <c r="E11" s="0" t="n">
        <v>0</v>
      </c>
      <c r="H11" s="0" t="n">
        <v>0</v>
      </c>
      <c r="I11" s="0" t="n">
        <v>0</v>
      </c>
      <c r="M11" s="0" t="n">
        <v>0</v>
      </c>
      <c r="P11" s="0" t="n">
        <v>0</v>
      </c>
      <c r="S11" s="0" t="n">
        <v>0</v>
      </c>
      <c r="W11" s="0" t="n">
        <v>0</v>
      </c>
      <c r="Y11" s="0" t="n">
        <v>0</v>
      </c>
      <c r="AE11" s="0" t="n">
        <v>0</v>
      </c>
      <c r="AG11" s="0" t="n">
        <v>0</v>
      </c>
      <c r="AJ11" s="0" t="n">
        <v>0</v>
      </c>
    </row>
    <row r="12" customFormat="false" ht="12.8" hidden="false" customHeight="false" outlineLevel="0" collapsed="false">
      <c r="A12" s="0" t="s">
        <v>40</v>
      </c>
      <c r="B12" s="0" t="n">
        <v>15</v>
      </c>
      <c r="E12" s="0" t="n">
        <v>3</v>
      </c>
      <c r="H12" s="0" t="n">
        <v>0</v>
      </c>
      <c r="I12" s="0" t="n">
        <v>42</v>
      </c>
      <c r="M12" s="0" t="n">
        <v>1</v>
      </c>
      <c r="P12" s="0" t="n">
        <v>0</v>
      </c>
      <c r="S12" s="0" t="n">
        <v>14</v>
      </c>
      <c r="W12" s="0" t="n">
        <v>1</v>
      </c>
      <c r="Y12" s="0" t="n">
        <v>0</v>
      </c>
      <c r="AE12" s="0" t="n">
        <v>3036</v>
      </c>
      <c r="AG12" s="0" t="n">
        <v>2</v>
      </c>
      <c r="AJ12" s="0" t="n">
        <v>0</v>
      </c>
    </row>
    <row r="13" customFormat="false" ht="12.8" hidden="false" customHeight="false" outlineLevel="0" collapsed="false">
      <c r="A13" s="0" t="s">
        <v>41</v>
      </c>
      <c r="B13" s="0" t="n">
        <v>0</v>
      </c>
      <c r="E13" s="0" t="n">
        <v>0</v>
      </c>
      <c r="H13" s="0" t="n">
        <v>0</v>
      </c>
      <c r="I13" s="0" t="n">
        <v>0</v>
      </c>
      <c r="M13" s="0" t="n">
        <v>0</v>
      </c>
      <c r="P13" s="0" t="n">
        <v>0</v>
      </c>
      <c r="S13" s="0" t="n">
        <v>0</v>
      </c>
      <c r="W13" s="0" t="n">
        <v>0</v>
      </c>
      <c r="Y13" s="0" t="n">
        <v>0</v>
      </c>
      <c r="AE13" s="0" t="n">
        <v>0</v>
      </c>
      <c r="AG13" s="0" t="n">
        <v>0</v>
      </c>
      <c r="AJ13" s="0" t="n">
        <v>0</v>
      </c>
    </row>
    <row r="14" customFormat="false" ht="12.8" hidden="false" customHeight="false" outlineLevel="0" collapsed="false">
      <c r="A14" s="0" t="s">
        <v>42</v>
      </c>
      <c r="B14" s="0" t="n">
        <v>4109</v>
      </c>
      <c r="E14" s="0" t="n">
        <v>359</v>
      </c>
      <c r="H14" s="0" t="n">
        <v>126</v>
      </c>
      <c r="I14" s="0" t="n">
        <v>17695</v>
      </c>
      <c r="M14" s="0" t="n">
        <v>676</v>
      </c>
      <c r="P14" s="0" t="n">
        <v>254</v>
      </c>
      <c r="S14" s="0" t="n">
        <v>8512</v>
      </c>
      <c r="W14" s="0" t="n">
        <v>1245</v>
      </c>
      <c r="Y14" s="0" t="n">
        <v>510</v>
      </c>
      <c r="AE14" s="0" t="n">
        <v>21390</v>
      </c>
      <c r="AG14" s="0" t="n">
        <v>7168</v>
      </c>
      <c r="AJ14" s="0" t="n">
        <v>2045</v>
      </c>
    </row>
    <row r="15" customFormat="false" ht="12.8" hidden="false" customHeight="false" outlineLevel="0" collapsed="false">
      <c r="A15" s="0" t="s">
        <v>43</v>
      </c>
      <c r="B15" s="0" t="n">
        <v>3934</v>
      </c>
      <c r="E15" s="0" t="n">
        <v>573</v>
      </c>
      <c r="H15" s="0" t="n">
        <v>2</v>
      </c>
      <c r="I15" s="0" t="n">
        <v>14891</v>
      </c>
      <c r="M15" s="0" t="n">
        <v>1161</v>
      </c>
      <c r="P15" s="0" t="n">
        <v>2</v>
      </c>
      <c r="S15" s="0" t="n">
        <v>16955</v>
      </c>
      <c r="W15" s="0" t="n">
        <v>925</v>
      </c>
      <c r="Y15" s="0" t="n">
        <v>2</v>
      </c>
      <c r="AE15" s="0" t="n">
        <v>34094</v>
      </c>
      <c r="AG15" s="0" t="n">
        <v>7201</v>
      </c>
      <c r="AJ15" s="0" t="n">
        <v>2</v>
      </c>
    </row>
    <row r="16" customFormat="false" ht="12.8" hidden="false" customHeight="false" outlineLevel="0" collapsed="false">
      <c r="A16" s="0" t="s">
        <v>44</v>
      </c>
      <c r="B16" s="0" t="n">
        <v>83</v>
      </c>
      <c r="E16" s="0" t="n">
        <v>18</v>
      </c>
      <c r="H16" s="0" t="n">
        <v>0</v>
      </c>
      <c r="I16" s="0" t="n">
        <v>303</v>
      </c>
      <c r="M16" s="0" t="n">
        <v>18</v>
      </c>
      <c r="P16" s="0" t="n">
        <v>0</v>
      </c>
      <c r="S16" s="0" t="n">
        <v>275</v>
      </c>
      <c r="W16" s="0" t="n">
        <v>4</v>
      </c>
      <c r="Y16" s="0" t="n">
        <v>0</v>
      </c>
      <c r="AE16" s="0" t="n">
        <v>5428</v>
      </c>
      <c r="AG16" s="0" t="n">
        <v>244</v>
      </c>
      <c r="AJ16" s="0" t="n">
        <v>0</v>
      </c>
    </row>
    <row r="17" customFormat="false" ht="12.8" hidden="false" customHeight="false" outlineLevel="0" collapsed="false">
      <c r="A17" s="0" t="s">
        <v>45</v>
      </c>
      <c r="B17" s="0" t="n">
        <v>0</v>
      </c>
      <c r="E17" s="0" t="n">
        <v>120</v>
      </c>
      <c r="H17" s="0" t="n">
        <v>127</v>
      </c>
      <c r="I17" s="0" t="n">
        <v>0</v>
      </c>
      <c r="M17" s="0" t="n">
        <v>248</v>
      </c>
      <c r="P17" s="0" t="n">
        <v>255</v>
      </c>
      <c r="S17" s="0" t="n">
        <v>448</v>
      </c>
      <c r="W17" s="0" t="n">
        <v>508</v>
      </c>
      <c r="Y17" s="0" t="n">
        <v>511</v>
      </c>
      <c r="AE17" s="0" t="n">
        <v>2016</v>
      </c>
      <c r="AG17" s="0" t="n">
        <v>2040</v>
      </c>
      <c r="AJ17" s="0" t="n">
        <v>2047</v>
      </c>
    </row>
    <row r="18" customFormat="false" ht="12.8" hidden="false" customHeight="false" outlineLevel="0" collapsed="false">
      <c r="AK18" s="0" t="s">
        <v>83</v>
      </c>
      <c r="AL18" s="13" t="n">
        <v>105880</v>
      </c>
      <c r="AM18" s="13" t="n">
        <v>423064</v>
      </c>
      <c r="AN18" s="13" t="n">
        <v>1659808</v>
      </c>
      <c r="AO18" s="0" t="n">
        <v>25592368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16342</v>
      </c>
      <c r="C20" s="0" t="n">
        <f aca="false">SUM(C6:C13)</f>
        <v>0</v>
      </c>
      <c r="D20" s="0" t="n">
        <f aca="false">SUM(D6:D13)</f>
        <v>0</v>
      </c>
      <c r="E20" s="0" t="n">
        <f aca="false">SUM(E6:E13)</f>
        <v>1842</v>
      </c>
      <c r="F20" s="0" t="n">
        <f aca="false">SUM(F6:F13)</f>
        <v>0</v>
      </c>
      <c r="G20" s="0" t="n">
        <f aca="false">SUM(G6:G13)</f>
        <v>0</v>
      </c>
      <c r="H20" s="0" t="n">
        <f aca="false">SUM(H6:H13)</f>
        <v>254</v>
      </c>
      <c r="I20" s="0" t="n">
        <f aca="false">SUM(I6:I13)</f>
        <v>65534</v>
      </c>
      <c r="J20" s="0" t="n">
        <f aca="false">SUM(J6:J13)</f>
        <v>0</v>
      </c>
      <c r="K20" s="0" t="n">
        <f aca="false">SUM(K6:K13)</f>
        <v>0</v>
      </c>
      <c r="L20" s="0" t="n">
        <f aca="false">SUM(L6:L13)</f>
        <v>0</v>
      </c>
      <c r="M20" s="0" t="n">
        <f aca="false">SUM(M6:M13)</f>
        <v>3626</v>
      </c>
      <c r="N20" s="0" t="n">
        <f aca="false">SUM(N6:N13)</f>
        <v>0</v>
      </c>
      <c r="O20" s="0" t="n">
        <f aca="false">SUM(O6:O13)</f>
        <v>0</v>
      </c>
      <c r="P20" s="0" t="n">
        <f aca="false">SUM(P6:P13)</f>
        <v>510</v>
      </c>
      <c r="Q20" s="0" t="n">
        <f aca="false">SUM(Q6:Q13)</f>
        <v>0</v>
      </c>
      <c r="R20" s="0" t="n">
        <f aca="false">SUM(R6:R13)</f>
        <v>0</v>
      </c>
      <c r="S20" s="0" t="n">
        <f aca="false">SUM(S6:S13)</f>
        <v>50683</v>
      </c>
      <c r="T20" s="0" t="n">
        <f aca="false">SUM(T6:T13)</f>
        <v>0</v>
      </c>
      <c r="U20" s="0" t="n">
        <f aca="false">SUM(U6:U13)</f>
        <v>0</v>
      </c>
      <c r="V20" s="0" t="n">
        <f aca="false">SUM(V6:V13)</f>
        <v>0</v>
      </c>
      <c r="W20" s="0" t="n">
        <f aca="false">SUM(W6:W13)</f>
        <v>4094</v>
      </c>
      <c r="X20" s="0" t="n">
        <f aca="false">SUM(X6:X13)</f>
        <v>0</v>
      </c>
      <c r="Y20" s="0" t="n">
        <f aca="false">SUM(Y6:Y13)</f>
        <v>1022</v>
      </c>
      <c r="Z20" s="0" t="n">
        <f aca="false">SUM(Z6:Z13)</f>
        <v>0</v>
      </c>
      <c r="AA20" s="0" t="n">
        <f aca="false">SUM(AA6:AA13)</f>
        <v>0</v>
      </c>
      <c r="AB20" s="0" t="n">
        <f aca="false">SUM(AB6:AB13)</f>
        <v>0</v>
      </c>
      <c r="AC20" s="0" t="n">
        <f aca="false">SUM(AC6:AC13)</f>
        <v>0</v>
      </c>
      <c r="AD20" s="0" t="n">
        <f aca="false">SUM(AD6:AD13)</f>
        <v>0</v>
      </c>
      <c r="AE20" s="0" t="n">
        <f aca="false">SUM(AE6:AE13)</f>
        <v>107665</v>
      </c>
      <c r="AF20" s="0" t="n">
        <f aca="false">SUM(AF6:AF13)</f>
        <v>0</v>
      </c>
      <c r="AG20" s="0" t="n">
        <f aca="false">SUM(AG6:AG13)</f>
        <v>28707</v>
      </c>
      <c r="AH20" s="0" t="n">
        <f aca="false">SUM(AH6:AH13)</f>
        <v>0</v>
      </c>
      <c r="AI20" s="0" t="n">
        <f aca="false">SUM(AI6:AI13)</f>
        <v>0</v>
      </c>
      <c r="AJ20" s="0" t="n">
        <f aca="false">SUM(AJ6:AJ13)</f>
        <v>4096</v>
      </c>
      <c r="AL20" s="0" t="n">
        <v>24766</v>
      </c>
      <c r="AM20" s="0" t="n">
        <v>100250</v>
      </c>
      <c r="AN20" s="0" t="n">
        <v>400210</v>
      </c>
      <c r="AO20" s="0" t="n">
        <v>6371746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8126</v>
      </c>
      <c r="C21" s="0" t="n">
        <f aca="false">SUM(C14:C16)</f>
        <v>0</v>
      </c>
      <c r="D21" s="0" t="n">
        <f aca="false">SUM(D14:D16)</f>
        <v>0</v>
      </c>
      <c r="E21" s="0" t="n">
        <f aca="false">SUM(E14:E16)</f>
        <v>950</v>
      </c>
      <c r="F21" s="0" t="n">
        <f aca="false">SUM(F14:F16)</f>
        <v>0</v>
      </c>
      <c r="G21" s="0" t="n">
        <f aca="false">SUM(G14:G16)</f>
        <v>0</v>
      </c>
      <c r="H21" s="0" t="n">
        <f aca="false">SUM(H14:H16)</f>
        <v>128</v>
      </c>
      <c r="I21" s="0" t="n">
        <f aca="false">SUM(I14:I16)</f>
        <v>32889</v>
      </c>
      <c r="J21" s="0" t="n">
        <f aca="false">SUM(J14:J16)</f>
        <v>0</v>
      </c>
      <c r="K21" s="0" t="n">
        <f aca="false">SUM(K14:K16)</f>
        <v>0</v>
      </c>
      <c r="L21" s="0" t="n">
        <f aca="false">SUM(L14:L16)</f>
        <v>0</v>
      </c>
      <c r="M21" s="0" t="n">
        <f aca="false">SUM(M14:M16)</f>
        <v>1855</v>
      </c>
      <c r="N21" s="0" t="n">
        <f aca="false">SUM(N14:N16)</f>
        <v>0</v>
      </c>
      <c r="O21" s="0" t="n">
        <f aca="false">SUM(O14:O16)</f>
        <v>0</v>
      </c>
      <c r="P21" s="0" t="n">
        <f aca="false">SUM(P14:P16)</f>
        <v>256</v>
      </c>
      <c r="Q21" s="0" t="n">
        <f aca="false">SUM(Q14:Q16)</f>
        <v>0</v>
      </c>
      <c r="R21" s="0" t="n">
        <f aca="false">SUM(R14:R16)</f>
        <v>0</v>
      </c>
      <c r="S21" s="0" t="n">
        <f aca="false">SUM(S14:S16)</f>
        <v>25742</v>
      </c>
      <c r="T21" s="0" t="n">
        <f aca="false">SUM(T14:T16)</f>
        <v>0</v>
      </c>
      <c r="U21" s="0" t="n">
        <f aca="false">SUM(U14:U16)</f>
        <v>0</v>
      </c>
      <c r="V21" s="0" t="n">
        <f aca="false">SUM(V14:V16)</f>
        <v>0</v>
      </c>
      <c r="W21" s="0" t="n">
        <f aca="false">SUM(W14:W16)</f>
        <v>2174</v>
      </c>
      <c r="X21" s="0" t="n">
        <f aca="false">SUM(X14:X16)</f>
        <v>0</v>
      </c>
      <c r="Y21" s="0" t="n">
        <f aca="false">SUM(Y14:Y16)</f>
        <v>512</v>
      </c>
      <c r="Z21" s="0" t="n">
        <f aca="false">SUM(Z14:Z16)</f>
        <v>0</v>
      </c>
      <c r="AA21" s="0" t="n">
        <f aca="false">SUM(AA14:AA16)</f>
        <v>0</v>
      </c>
      <c r="AB21" s="0" t="n">
        <f aca="false">SUM(AB14:AB16)</f>
        <v>0</v>
      </c>
      <c r="AC21" s="0" t="n">
        <f aca="false">SUM(AC14:AC16)</f>
        <v>0</v>
      </c>
      <c r="AD21" s="0" t="n">
        <f aca="false">SUM(AD14:AD16)</f>
        <v>0</v>
      </c>
      <c r="AE21" s="0" t="n">
        <f aca="false">SUM(AE14:AE16)</f>
        <v>60912</v>
      </c>
      <c r="AF21" s="0" t="n">
        <f aca="false">SUM(AF14:AF16)</f>
        <v>0</v>
      </c>
      <c r="AG21" s="0" t="n">
        <f aca="false">SUM(AG14:AG16)</f>
        <v>14613</v>
      </c>
      <c r="AH21" s="0" t="n">
        <f aca="false">SUM(AH14:AH16)</f>
        <v>0</v>
      </c>
      <c r="AI21" s="0" t="n">
        <f aca="false">SUM(AI14:AI16)</f>
        <v>0</v>
      </c>
      <c r="AJ21" s="0" t="n">
        <f aca="false">SUM(AJ14:AJ16)</f>
        <v>2047</v>
      </c>
      <c r="AK21" s="0" t="s">
        <v>84</v>
      </c>
      <c r="AL21" s="0" t="n">
        <v>81114</v>
      </c>
      <c r="AM21" s="0" t="n">
        <v>322814</v>
      </c>
      <c r="AN21" s="0" t="n">
        <v>1259598</v>
      </c>
      <c r="AO21" s="0" t="n">
        <f aca="false">AO18-AO20</f>
        <v>19220622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587232</v>
      </c>
      <c r="C23" s="0" t="n">
        <f aca="false">SUM(C20:C21)*3*8</f>
        <v>0</v>
      </c>
      <c r="D23" s="0" t="n">
        <f aca="false">SUM(D20:D21)*3*8</f>
        <v>0</v>
      </c>
      <c r="E23" s="0" t="n">
        <f aca="false">SUM(E20:E21)*3*8</f>
        <v>67008</v>
      </c>
      <c r="F23" s="0" t="n">
        <f aca="false">SUM(F20:F21)*3*8</f>
        <v>0</v>
      </c>
      <c r="G23" s="0" t="n">
        <f aca="false">SUM(G20:G21)*3*8</f>
        <v>0</v>
      </c>
      <c r="H23" s="0" t="n">
        <f aca="false">SUM(H20:H21)*3*8</f>
        <v>9168</v>
      </c>
      <c r="I23" s="0" t="n">
        <f aca="false">SUM(I20:I21)*3*8</f>
        <v>2362152</v>
      </c>
      <c r="J23" s="0" t="n">
        <f aca="false">SUM(J20:J21)*3*8</f>
        <v>0</v>
      </c>
      <c r="K23" s="0" t="n">
        <f aca="false">SUM(K20:K21)*3*8</f>
        <v>0</v>
      </c>
      <c r="L23" s="0" t="n">
        <f aca="false">SUM(L20:L21)*3*8</f>
        <v>0</v>
      </c>
      <c r="M23" s="0" t="n">
        <f aca="false">SUM(M20:M21)*3*8</f>
        <v>131544</v>
      </c>
      <c r="N23" s="0" t="n">
        <f aca="false">SUM(N20:N21)*3*8</f>
        <v>0</v>
      </c>
      <c r="O23" s="0" t="n">
        <f aca="false">SUM(O20:O21)*3*8</f>
        <v>0</v>
      </c>
      <c r="P23" s="0" t="n">
        <f aca="false">SUM(P20:P21)*3*8</f>
        <v>18384</v>
      </c>
      <c r="Q23" s="0" t="n">
        <f aca="false">SUM(Q20:Q21)*3*8</f>
        <v>0</v>
      </c>
      <c r="R23" s="0" t="n">
        <f aca="false">SUM(R20:R21)*3*8</f>
        <v>0</v>
      </c>
      <c r="S23" s="0" t="n">
        <f aca="false">SUM(S20:S21)*3*8</f>
        <v>1834200</v>
      </c>
      <c r="T23" s="0" t="n">
        <f aca="false">SUM(T20:T21)*3*8</f>
        <v>0</v>
      </c>
      <c r="U23" s="0" t="n">
        <f aca="false">SUM(U20:U21)*3*8</f>
        <v>0</v>
      </c>
      <c r="V23" s="0" t="n">
        <f aca="false">SUM(V20:V21)*3*8</f>
        <v>0</v>
      </c>
      <c r="W23" s="0" t="n">
        <f aca="false">SUM(W20:W21)*3*8</f>
        <v>150432</v>
      </c>
      <c r="X23" s="0" t="n">
        <f aca="false">SUM(X20:X21)*3*8</f>
        <v>0</v>
      </c>
      <c r="Y23" s="0" t="n">
        <f aca="false">SUM(Y20:Y21)*3*8</f>
        <v>36816</v>
      </c>
      <c r="Z23" s="0" t="n">
        <f aca="false">SUM(Z20:Z21)*3*8</f>
        <v>0</v>
      </c>
      <c r="AA23" s="0" t="n">
        <f aca="false">SUM(AA20:AA21)*3*8</f>
        <v>0</v>
      </c>
      <c r="AB23" s="0" t="n">
        <f aca="false">SUM(AB20:AB21)*3*8</f>
        <v>0</v>
      </c>
      <c r="AC23" s="0" t="n">
        <f aca="false">SUM(AC20:AC21)*3*8</f>
        <v>0</v>
      </c>
      <c r="AD23" s="0" t="n">
        <f aca="false">SUM(AD20:AD21)*3*8</f>
        <v>0</v>
      </c>
      <c r="AE23" s="0" t="n">
        <f aca="false">SUM(AE20:AE21)*3*8</f>
        <v>4045848</v>
      </c>
      <c r="AF23" s="0" t="n">
        <f aca="false">SUM(AF20:AF21)*3*8</f>
        <v>0</v>
      </c>
      <c r="AG23" s="0" t="n">
        <f aca="false">SUM(AG20:AG21)*3*8</f>
        <v>1039680</v>
      </c>
      <c r="AH23" s="0" t="n">
        <f aca="false">SUM(AH20:AH21)*3*8</f>
        <v>0</v>
      </c>
      <c r="AI23" s="0" t="n">
        <f aca="false">SUM(AI20:AI21)*3*8</f>
        <v>0</v>
      </c>
      <c r="AJ23" s="0" t="n">
        <f aca="false">SUM(AJ20:AJ21)*3*8</f>
        <v>147432</v>
      </c>
      <c r="AL23" s="0" t="n">
        <f aca="false">SUM(AL20:AL21)*3*8</f>
        <v>2541120</v>
      </c>
      <c r="AM23" s="0" t="n">
        <f aca="false">SUM(AM20:AM21)*3*8</f>
        <v>10153536</v>
      </c>
      <c r="AN23" s="0" t="n">
        <f aca="false">SUM(AN20:AN21)*3*8</f>
        <v>39835392</v>
      </c>
      <c r="AO23" s="0" t="n">
        <f aca="false">SUM(AO20:AO21)*3*8</f>
        <v>614216832</v>
      </c>
    </row>
    <row r="24" customFormat="false" ht="12.8" hidden="false" customHeight="false" outlineLevel="0" collapsed="false">
      <c r="A24" s="2" t="s">
        <v>62</v>
      </c>
      <c r="B24" s="6" t="n">
        <f aca="false">$B$23/B23</f>
        <v>1</v>
      </c>
      <c r="C24" s="6" t="e">
        <f aca="false">$B$23/C23</f>
        <v>#DIV/0!</v>
      </c>
      <c r="D24" s="6" t="e">
        <f aca="false">$B$23/D23</f>
        <v>#DIV/0!</v>
      </c>
      <c r="E24" s="6" t="n">
        <f aca="false">$B$23/E23</f>
        <v>8.76361031518625</v>
      </c>
      <c r="F24" s="6" t="e">
        <f aca="false">$B$23/F23</f>
        <v>#DIV/0!</v>
      </c>
      <c r="G24" s="6" t="e">
        <f aca="false">$B$23/G23</f>
        <v>#DIV/0!</v>
      </c>
      <c r="H24" s="6" t="n">
        <f aca="false">$B$23/H23</f>
        <v>64.0523560209424</v>
      </c>
      <c r="I24" s="6" t="n">
        <f aca="false">$B$23/I23</f>
        <v>0.24860042876157</v>
      </c>
      <c r="J24" s="6" t="e">
        <f aca="false">$J$23/J23</f>
        <v>#DIV/0!</v>
      </c>
      <c r="K24" s="6" t="e">
        <f aca="false">$J$23/K23</f>
        <v>#DIV/0!</v>
      </c>
      <c r="L24" s="6" t="e">
        <f aca="false">$J$23/L23</f>
        <v>#DIV/0!</v>
      </c>
      <c r="M24" s="6" t="n">
        <f aca="false">$J$23/M23</f>
        <v>0</v>
      </c>
      <c r="N24" s="6" t="e">
        <f aca="false">$N$23/N23</f>
        <v>#DIV/0!</v>
      </c>
      <c r="O24" s="6" t="e">
        <f aca="false">$N$23/O23</f>
        <v>#DIV/0!</v>
      </c>
      <c r="P24" s="6" t="n">
        <f aca="false">$N$23/P23</f>
        <v>0</v>
      </c>
      <c r="Q24" s="6" t="e">
        <f aca="false">$N$23/Q23</f>
        <v>#DIV/0!</v>
      </c>
      <c r="R24" s="6" t="e">
        <f aca="false">$N$23/R23</f>
        <v>#DIV/0!</v>
      </c>
      <c r="S24" s="6" t="n">
        <f aca="false">$N$23/S23</f>
        <v>0</v>
      </c>
      <c r="T24" s="6" t="e">
        <f aca="false">$N$23/T23</f>
        <v>#DIV/0!</v>
      </c>
      <c r="U24" s="6" t="e">
        <f aca="false">$N$23/U23</f>
        <v>#DIV/0!</v>
      </c>
      <c r="V24" s="6" t="e">
        <f aca="false">$N$23/V23</f>
        <v>#DIV/0!</v>
      </c>
      <c r="W24" s="6" t="n">
        <f aca="false">$N$23/W23</f>
        <v>0</v>
      </c>
      <c r="X24" s="6" t="e">
        <f aca="false">$N$23/X23</f>
        <v>#DIV/0!</v>
      </c>
      <c r="Y24" s="6" t="n">
        <f aca="false">$N$23/Y23</f>
        <v>0</v>
      </c>
      <c r="Z24" s="6" t="e">
        <f aca="false">$N$23/Z23</f>
        <v>#DIV/0!</v>
      </c>
      <c r="AA24" s="6" t="e">
        <f aca="false">$N$23/AA23</f>
        <v>#DIV/0!</v>
      </c>
      <c r="AB24" s="6" t="e">
        <f aca="false">$N$23/AB23</f>
        <v>#DIV/0!</v>
      </c>
      <c r="AC24" s="6" t="e">
        <f aca="false">$N$23/AC23</f>
        <v>#DIV/0!</v>
      </c>
      <c r="AD24" s="6" t="e">
        <f aca="false">$N$23/AD23</f>
        <v>#DIV/0!</v>
      </c>
      <c r="AE24" s="6" t="n">
        <f aca="false">$N$23/AE23</f>
        <v>0</v>
      </c>
      <c r="AF24" s="6" t="e">
        <f aca="false">$N$23/AF23</f>
        <v>#DIV/0!</v>
      </c>
      <c r="AG24" s="6" t="n">
        <f aca="false">$N$23/AG23</f>
        <v>0</v>
      </c>
      <c r="AH24" s="6" t="e">
        <f aca="false">$N$23/AH23</f>
        <v>#DIV/0!</v>
      </c>
      <c r="AI24" s="6" t="e">
        <f aca="false">$N$23/AI23</f>
        <v>#DIV/0!</v>
      </c>
      <c r="AJ24" s="6" t="n">
        <f aca="false">$N$23/AJ23</f>
        <v>0</v>
      </c>
      <c r="AK24" s="6"/>
      <c r="AL24" s="6"/>
      <c r="AM24" s="6"/>
      <c r="AN24" s="6"/>
    </row>
    <row r="26" customFormat="false" ht="13.35" hidden="false" customHeight="true" outlineLevel="0" collapsed="false">
      <c r="A26" s="0" t="s">
        <v>49</v>
      </c>
      <c r="B26" s="0" t="n">
        <f aca="false">(B20*4)*B3</f>
        <v>65368</v>
      </c>
      <c r="C26" s="0" t="n">
        <f aca="false">(C20*4)*C3</f>
        <v>0</v>
      </c>
      <c r="D26" s="0" t="n">
        <f aca="false">(D20*4)*D3</f>
        <v>0</v>
      </c>
      <c r="E26" s="0" t="n">
        <f aca="false">(E20*4)*E3</f>
        <v>58944</v>
      </c>
      <c r="F26" s="0" t="n">
        <f aca="false">(F20*4)*F3</f>
        <v>0</v>
      </c>
      <c r="G26" s="0" t="n">
        <f aca="false">(G20*4)*G3</f>
        <v>0</v>
      </c>
      <c r="H26" s="0" t="n">
        <f aca="false">(H20*4)*H3</f>
        <v>65024</v>
      </c>
      <c r="I26" s="0" t="n">
        <f aca="false">(I20*4)*I3</f>
        <v>262136</v>
      </c>
      <c r="J26" s="0" t="n">
        <f aca="false">(J20*4)*J3</f>
        <v>0</v>
      </c>
      <c r="K26" s="0" t="n">
        <f aca="false">(K20*4)*K3</f>
        <v>0</v>
      </c>
      <c r="L26" s="0" t="n">
        <f aca="false">(L20*4)*L3</f>
        <v>0</v>
      </c>
      <c r="M26" s="0" t="n">
        <f aca="false">(M20*4)*M3</f>
        <v>232064</v>
      </c>
      <c r="N26" s="0" t="n">
        <f aca="false">(N20*4)*N3</f>
        <v>0</v>
      </c>
      <c r="O26" s="0" t="n">
        <f aca="false">(O20*4)*O3</f>
        <v>0</v>
      </c>
      <c r="P26" s="0" t="n">
        <f aca="false">(P20*4)*P3</f>
        <v>261120</v>
      </c>
      <c r="Q26" s="0" t="n">
        <f aca="false">(Q20*4)*Q3</f>
        <v>0</v>
      </c>
      <c r="R26" s="0" t="n">
        <f aca="false">(R20*4)*R3</f>
        <v>0</v>
      </c>
      <c r="S26" s="0" t="n">
        <f aca="false">(S20*4)*S3</f>
        <v>810928</v>
      </c>
      <c r="T26" s="0" t="n">
        <f aca="false">(T20*4)*T3</f>
        <v>0</v>
      </c>
      <c r="U26" s="0" t="n">
        <f aca="false">(U20*4)*U3</f>
        <v>0</v>
      </c>
      <c r="V26" s="0" t="n">
        <f aca="false">(V20*4)*V3</f>
        <v>0</v>
      </c>
      <c r="W26" s="0" t="n">
        <f aca="false">(W20*4)*W3</f>
        <v>1048064</v>
      </c>
      <c r="X26" s="0" t="n">
        <f aca="false">(X20*4)*X3</f>
        <v>0</v>
      </c>
      <c r="Y26" s="0" t="n">
        <f aca="false">(Y20*4)*Y3</f>
        <v>1046528</v>
      </c>
      <c r="Z26" s="0" t="n">
        <f aca="false">(Z20*4)*Z3</f>
        <v>0</v>
      </c>
      <c r="AA26" s="0" t="n">
        <f aca="false">(AA20*4)*AA3</f>
        <v>0</v>
      </c>
      <c r="AB26" s="0" t="n">
        <f aca="false">(AB20*4)*AB3</f>
        <v>0</v>
      </c>
      <c r="AC26" s="0" t="n">
        <f aca="false">(AC20*4)*AC3</f>
        <v>0</v>
      </c>
      <c r="AD26" s="0" t="n">
        <f aca="false">(AD20*4)*AD3</f>
        <v>0</v>
      </c>
      <c r="AE26" s="0" t="n">
        <f aca="false">(AE20*4)*AE3</f>
        <v>13781120</v>
      </c>
      <c r="AF26" s="0" t="n">
        <f aca="false">(AF20*4)*AF3</f>
        <v>0</v>
      </c>
      <c r="AG26" s="0" t="n">
        <f aca="false">(AG20*4)*AG3</f>
        <v>14697984</v>
      </c>
      <c r="AH26" s="0" t="n">
        <f aca="false">(AH20*4)*AH3</f>
        <v>0</v>
      </c>
      <c r="AI26" s="0" t="n">
        <f aca="false">(AI20*4)*AI3</f>
        <v>0</v>
      </c>
      <c r="AJ26" s="0" t="n">
        <f aca="false">(AJ20*4)*AJ3</f>
        <v>16777216</v>
      </c>
      <c r="AL26" s="0" t="n">
        <f aca="false">(AL20*4)*AL3</f>
        <v>99064</v>
      </c>
      <c r="AM26" s="0" t="n">
        <f aca="false">(AM20*4)*AM3</f>
        <v>401000</v>
      </c>
      <c r="AN26" s="0" t="n">
        <f aca="false">(AN20*4)*AN3</f>
        <v>1600840</v>
      </c>
      <c r="AO26" s="0" t="n">
        <f aca="false">(AO20*4)*AO3</f>
        <v>25486984</v>
      </c>
    </row>
    <row r="27" customFormat="false" ht="12.8" hidden="false" customHeight="false" outlineLevel="0" collapsed="false">
      <c r="A27" s="2" t="s">
        <v>50</v>
      </c>
      <c r="B27" s="12" t="n">
        <f aca="false">B26/$B$26 - 1</f>
        <v>0</v>
      </c>
      <c r="C27" s="12" t="n">
        <f aca="false">C26/$B$26 - 1</f>
        <v>-1</v>
      </c>
      <c r="D27" s="12" t="n">
        <f aca="false">D26/$B$26 - 1</f>
        <v>-1</v>
      </c>
      <c r="E27" s="12" t="n">
        <f aca="false">E26/$B$26 - 1</f>
        <v>-0.0982743850201934</v>
      </c>
      <c r="F27" s="12" t="e">
        <f aca="false">F26/$F$26 - 1</f>
        <v>#DIV/0!</v>
      </c>
      <c r="G27" s="12" t="n">
        <f aca="false">G26/$B$26 - 1</f>
        <v>-1</v>
      </c>
      <c r="H27" s="12" t="n">
        <f aca="false">H26/$B$26 - 1</f>
        <v>-0.00526251376820464</v>
      </c>
      <c r="I27" s="12" t="n">
        <f aca="false">I26/$B$26 - 1</f>
        <v>3.01015787541305</v>
      </c>
      <c r="J27" s="12" t="n">
        <f aca="false">J26/$B$26 - 1</f>
        <v>-1</v>
      </c>
      <c r="K27" s="12" t="n">
        <f aca="false">K26/$B$26 - 1</f>
        <v>-1</v>
      </c>
      <c r="L27" s="12" t="n">
        <f aca="false">L26/$B$26 - 1</f>
        <v>-1</v>
      </c>
      <c r="M27" s="12" t="n">
        <f aca="false">M26/$B$26 - 1</f>
        <v>2.55011626483906</v>
      </c>
      <c r="N27" s="12" t="n">
        <f aca="false">N26/$B$26 - 1</f>
        <v>-1</v>
      </c>
      <c r="O27" s="12" t="n">
        <f aca="false">O26/$B$26 - 1</f>
        <v>-1</v>
      </c>
      <c r="P27" s="12" t="n">
        <f aca="false">P26/$B$26 - 1</f>
        <v>2.99461510219067</v>
      </c>
      <c r="Q27" s="12" t="n">
        <f aca="false">Q26/$B$26 - 1</f>
        <v>-1</v>
      </c>
      <c r="R27" s="12" t="n">
        <f aca="false">R26/$B$26 - 1</f>
        <v>-1</v>
      </c>
      <c r="S27" s="12" t="n">
        <f aca="false">S26/$B$26 - 1</f>
        <v>11.4055807122751</v>
      </c>
      <c r="T27" s="12" t="n">
        <f aca="false">T26/$B$26 - 1</f>
        <v>-1</v>
      </c>
      <c r="U27" s="12" t="n">
        <f aca="false">U26/$B$26 - 1</f>
        <v>-1</v>
      </c>
      <c r="V27" s="12" t="n">
        <f aca="false">V26/$B$26 - 1</f>
        <v>-1</v>
      </c>
      <c r="W27" s="12" t="n">
        <f aca="false">W26/$B$26 - 1</f>
        <v>15.0332884591849</v>
      </c>
      <c r="X27" s="12" t="n">
        <f aca="false">X26/$B$26 - 1</f>
        <v>-1</v>
      </c>
      <c r="Y27" s="12" t="n">
        <f aca="false">Y26/$B$26 - 1</f>
        <v>15.0097907232897</v>
      </c>
      <c r="Z27" s="12" t="n">
        <f aca="false">Z26/$B$26 - 1</f>
        <v>-1</v>
      </c>
      <c r="AA27" s="12" t="n">
        <f aca="false">AA26/$B$26 - 1</f>
        <v>-1</v>
      </c>
      <c r="AB27" s="12" t="n">
        <f aca="false">AB26/$B$26 - 1</f>
        <v>-1</v>
      </c>
      <c r="AC27" s="12" t="n">
        <f aca="false">AC26/$B$26 - 1</f>
        <v>-1</v>
      </c>
      <c r="AD27" s="12" t="n">
        <f aca="false">AD26/$B$26 - 1</f>
        <v>-1</v>
      </c>
      <c r="AE27" s="12" t="n">
        <f aca="false">AE26/$B$26 - 1</f>
        <v>209.823644596745</v>
      </c>
      <c r="AF27" s="12" t="n">
        <f aca="false">AF26/$B$26 - 1</f>
        <v>-1</v>
      </c>
      <c r="AG27" s="12" t="n">
        <f aca="false">AG26/$B$26 - 1</f>
        <v>223.849834781544</v>
      </c>
      <c r="AH27" s="12" t="n">
        <f aca="false">AH26/$B$26 - 1</f>
        <v>-1</v>
      </c>
      <c r="AI27" s="12" t="n">
        <f aca="false">AI26/$B$26 - 1</f>
        <v>-1</v>
      </c>
      <c r="AJ27" s="12" t="n">
        <f aca="false">AJ26/$B$26 - 1</f>
        <v>255.657936605067</v>
      </c>
    </row>
    <row r="31" customFormat="false" ht="12.8" hidden="false" customHeight="false" outlineLevel="0" collapsed="false">
      <c r="A31" s="2" t="s">
        <v>51</v>
      </c>
      <c r="B31" s="5" t="n">
        <f aca="false">$AL$23/B23</f>
        <v>4.32728461664215</v>
      </c>
      <c r="C31" s="5" t="e">
        <f aca="false">$AL$23/C23</f>
        <v>#DIV/0!</v>
      </c>
      <c r="D31" s="5" t="e">
        <f aca="false">$AL$23/D23</f>
        <v>#DIV/0!</v>
      </c>
      <c r="E31" s="5" t="n">
        <f aca="false">$AL$23/E23</f>
        <v>37.9226361031519</v>
      </c>
      <c r="F31" s="5" t="e">
        <f aca="false">$AL$23/F23</f>
        <v>#DIV/0!</v>
      </c>
      <c r="G31" s="5" t="e">
        <f aca="false">$AL$23/G23</f>
        <v>#DIV/0!</v>
      </c>
      <c r="H31" s="5" t="n">
        <f aca="false">$AM$23/H23</f>
        <v>1107.49738219895</v>
      </c>
      <c r="I31" s="5" t="n">
        <f aca="false">$AM$23/I23</f>
        <v>4.29842618087236</v>
      </c>
      <c r="J31" s="5" t="e">
        <f aca="false">$AM$23/J23</f>
        <v>#DIV/0!</v>
      </c>
      <c r="K31" s="5" t="e">
        <f aca="false">$AM$23/K23</f>
        <v>#DIV/0!</v>
      </c>
      <c r="L31" s="5" t="e">
        <f aca="false">$AM$23/L23</f>
        <v>#DIV/0!</v>
      </c>
      <c r="M31" s="5" t="n">
        <f aca="false">$AM$23/M23</f>
        <v>77.1873745666849</v>
      </c>
      <c r="N31" s="5" t="e">
        <f aca="false">$AM$23/N23</f>
        <v>#DIV/0!</v>
      </c>
      <c r="O31" s="5" t="e">
        <f aca="false">$AM$23/O23</f>
        <v>#DIV/0!</v>
      </c>
      <c r="P31" s="5" t="n">
        <f aca="false">$AM$23/P23</f>
        <v>552.302872062663</v>
      </c>
      <c r="Q31" s="5" t="e">
        <f aca="false">$AN$23/Q23</f>
        <v>#DIV/0!</v>
      </c>
      <c r="R31" s="5" t="e">
        <f aca="false">$AN$23/R23</f>
        <v>#DIV/0!</v>
      </c>
      <c r="S31" s="5" t="n">
        <f aca="false">$AN$23/S23</f>
        <v>21.7181288845273</v>
      </c>
      <c r="T31" s="5" t="e">
        <f aca="false">$AN$23/T23</f>
        <v>#DIV/0!</v>
      </c>
      <c r="U31" s="5" t="e">
        <f aca="false">$AN$23/U23</f>
        <v>#DIV/0!</v>
      </c>
      <c r="V31" s="5" t="e">
        <f aca="false">$AN$23/V23</f>
        <v>#DIV/0!</v>
      </c>
      <c r="W31" s="5" t="n">
        <f aca="false">$AN$23/W23</f>
        <v>264.806636885769</v>
      </c>
      <c r="X31" s="5" t="e">
        <f aca="false">$AN$23/X23</f>
        <v>#DIV/0!</v>
      </c>
      <c r="Y31" s="5" t="n">
        <f aca="false">$AN$23/Y23</f>
        <v>1082.01303780965</v>
      </c>
      <c r="Z31" s="5" t="e">
        <f aca="false">$AO$23/Z23</f>
        <v>#DIV/0!</v>
      </c>
      <c r="AA31" s="5" t="e">
        <f aca="false">$AO$23/AA23</f>
        <v>#DIV/0!</v>
      </c>
      <c r="AB31" s="5" t="e">
        <f aca="false">$AO$23/AB23</f>
        <v>#DIV/0!</v>
      </c>
      <c r="AC31" s="5" t="e">
        <f aca="false">$AO$23/AC23</f>
        <v>#DIV/0!</v>
      </c>
      <c r="AD31" s="5" t="e">
        <f aca="false">$AO$23/AD23</f>
        <v>#DIV/0!</v>
      </c>
      <c r="AE31" s="5" t="n">
        <f aca="false">$AO$23/AE23</f>
        <v>151.814114618246</v>
      </c>
      <c r="AF31" s="5" t="e">
        <f aca="false">$AO$23/AF23</f>
        <v>#DIV/0!</v>
      </c>
      <c r="AG31" s="5" t="n">
        <f aca="false">$AO$23/AG23</f>
        <v>590.774884579871</v>
      </c>
      <c r="AH31" s="5" t="e">
        <f aca="false">$AO$23/AH23</f>
        <v>#DIV/0!</v>
      </c>
      <c r="AI31" s="5" t="e">
        <f aca="false">$AO$23/AI23</f>
        <v>#DIV/0!</v>
      </c>
      <c r="AJ31" s="5" t="n">
        <f aca="false">$AO$23/AJ23</f>
        <v>4166.10255575452</v>
      </c>
    </row>
    <row r="32" customFormat="false" ht="12.8" hidden="false" customHeight="false" outlineLevel="0" collapsed="false">
      <c r="A32" s="2" t="s">
        <v>52</v>
      </c>
      <c r="B32" s="7" t="n">
        <f aca="false">B26/$AL$26 -1</f>
        <v>-0.340143745457482</v>
      </c>
      <c r="C32" s="7" t="n">
        <f aca="false">C26/$AL$26 -1</f>
        <v>-1</v>
      </c>
      <c r="D32" s="7" t="n">
        <f aca="false">D26/$AL$26 -1</f>
        <v>-1</v>
      </c>
      <c r="E32" s="7" t="n">
        <f aca="false">E26/$AL$26 -1</f>
        <v>-0.404990713074376</v>
      </c>
      <c r="F32" s="7" t="n">
        <f aca="false">F26/$AL$26 -1</f>
        <v>-1</v>
      </c>
      <c r="G32" s="7" t="n">
        <f aca="false">G26/$AL$26 -1</f>
        <v>-1</v>
      </c>
      <c r="H32" s="7" t="n">
        <f aca="false">H26/$AL$26 -1</f>
        <v>-0.343616248082048</v>
      </c>
      <c r="I32" s="7" t="n">
        <f aca="false">I26/$AM$26 -1</f>
        <v>-0.346294264339152</v>
      </c>
      <c r="J32" s="7" t="n">
        <f aca="false">J26/$AM$26 -1</f>
        <v>-1</v>
      </c>
      <c r="K32" s="7" t="n">
        <f aca="false">K26/$AM$26 -1</f>
        <v>-1</v>
      </c>
      <c r="L32" s="7" t="n">
        <f aca="false">L26/$AM$26 -1</f>
        <v>-1</v>
      </c>
      <c r="M32" s="7" t="n">
        <f aca="false">M26/$AM$26 -1</f>
        <v>-0.421286783042394</v>
      </c>
      <c r="N32" s="7" t="n">
        <f aca="false">N26/$AM$26 -1</f>
        <v>-1</v>
      </c>
      <c r="O32" s="7" t="n">
        <f aca="false">O26/$AM$26 -1</f>
        <v>-1</v>
      </c>
      <c r="P32" s="7" t="n">
        <f aca="false">P26/$AM$26 -1</f>
        <v>-0.348827930174564</v>
      </c>
      <c r="Q32" s="7" t="n">
        <f aca="false">Q26/$AN$26 -1</f>
        <v>-1</v>
      </c>
      <c r="R32" s="7" t="n">
        <f aca="false">R26/$AN$26 -1</f>
        <v>-1</v>
      </c>
      <c r="S32" s="7" t="n">
        <f aca="false">S26/$AN$26 -1</f>
        <v>-0.493435946128283</v>
      </c>
      <c r="T32" s="7" t="n">
        <f aca="false">T26/$AN$26 -1</f>
        <v>-1</v>
      </c>
      <c r="U32" s="7" t="n">
        <f aca="false">U26/$AN$26 -1</f>
        <v>-1</v>
      </c>
      <c r="V32" s="7" t="n">
        <f aca="false">V26/$AN$26 -1</f>
        <v>-1</v>
      </c>
      <c r="W32" s="7" t="n">
        <f aca="false">W26/$AN$26 -1</f>
        <v>-0.345303715549337</v>
      </c>
      <c r="X32" s="7" t="n">
        <f aca="false">X26/$AN$26 -1</f>
        <v>-1</v>
      </c>
      <c r="Y32" s="7" t="n">
        <f aca="false">Y26/$AN$26 -1</f>
        <v>-0.346263211813798</v>
      </c>
      <c r="Z32" s="7" t="n">
        <f aca="false">Z26/$AO$26 -1</f>
        <v>-1</v>
      </c>
      <c r="AA32" s="7" t="n">
        <f aca="false">AA26/$AO$26 -1</f>
        <v>-1</v>
      </c>
      <c r="AB32" s="7" t="n">
        <f aca="false">AB26/$AO$26 -1</f>
        <v>-1</v>
      </c>
      <c r="AC32" s="7" t="n">
        <f aca="false">AC26/$AO$26 -1</f>
        <v>-1</v>
      </c>
      <c r="AD32" s="7" t="n">
        <f aca="false">AD26/$AO$26 -1</f>
        <v>-1</v>
      </c>
      <c r="AE32" s="7" t="n">
        <f aca="false">AE26/$AO$26 -1</f>
        <v>-0.459287925162114</v>
      </c>
      <c r="AF32" s="7" t="n">
        <f aca="false">AF26/$AO$26 -1</f>
        <v>-1</v>
      </c>
      <c r="AG32" s="7" t="n">
        <f aca="false">AG26/$AO$26 -1</f>
        <v>-0.423314112018903</v>
      </c>
      <c r="AH32" s="7" t="n">
        <f aca="false">AH26/$AO$26 -1</f>
        <v>-1</v>
      </c>
      <c r="AI32" s="7" t="n">
        <f aca="false">AI26/$AO$26 -1</f>
        <v>-1</v>
      </c>
      <c r="AJ32" s="7" t="n">
        <f aca="false">AJ26/$AO$26 -1</f>
        <v>-0.341733961146599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RowHeight="12.8"/>
  <cols>
    <col collapsed="false" hidden="false" max="1" min="1" style="0" width="46.265306122449"/>
    <col collapsed="false" hidden="false" max="5" min="2" style="0" width="11.5714285714286"/>
    <col collapsed="false" hidden="false" max="6" min="6" style="0" width="25.6122448979592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85</v>
      </c>
      <c r="B1" s="0" t="n">
        <v>1</v>
      </c>
      <c r="C1" s="0" t="n">
        <v>2</v>
      </c>
      <c r="D1" s="0" t="n">
        <v>5</v>
      </c>
      <c r="E1" s="0" t="n">
        <v>10</v>
      </c>
      <c r="F1" s="2" t="s">
        <v>86</v>
      </c>
      <c r="G1" s="0" t="n">
        <v>1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5</v>
      </c>
      <c r="E3" s="0" t="n">
        <v>10</v>
      </c>
      <c r="G3" s="0" t="n">
        <v>1</v>
      </c>
    </row>
    <row r="6" customFormat="false" ht="12.8" hidden="false" customHeight="false" outlineLevel="0" collapsed="false">
      <c r="A6" s="0" t="s">
        <v>34</v>
      </c>
      <c r="B6" s="0" t="n">
        <v>1160</v>
      </c>
      <c r="C6" s="0" t="n">
        <v>580</v>
      </c>
      <c r="D6" s="0" t="n">
        <v>94</v>
      </c>
      <c r="E6" s="0" t="n">
        <v>116</v>
      </c>
    </row>
    <row r="7" customFormat="false" ht="12.8" hidden="false" customHeight="false" outlineLevel="0" collapsed="false">
      <c r="A7" s="0" t="s">
        <v>35</v>
      </c>
      <c r="B7" s="0" t="n">
        <v>540</v>
      </c>
      <c r="C7" s="0" t="n">
        <v>270</v>
      </c>
      <c r="D7" s="0" t="n">
        <v>310</v>
      </c>
      <c r="E7" s="0" t="n">
        <v>54</v>
      </c>
    </row>
    <row r="8" customFormat="false" ht="12.8" hidden="false" customHeight="false" outlineLevel="0" collapsed="false">
      <c r="A8" s="0" t="s">
        <v>36</v>
      </c>
      <c r="B8" s="0" t="n">
        <v>2780</v>
      </c>
      <c r="C8" s="0" t="n">
        <v>1518</v>
      </c>
      <c r="D8" s="0" t="n">
        <v>342</v>
      </c>
      <c r="E8" s="0" t="n">
        <v>662</v>
      </c>
    </row>
    <row r="9" customFormat="false" ht="12.8" hidden="false" customHeight="false" outlineLevel="0" collapsed="false">
      <c r="A9" s="0" t="s">
        <v>37</v>
      </c>
      <c r="B9" s="0" t="n">
        <v>1790</v>
      </c>
      <c r="C9" s="0" t="n">
        <v>1151</v>
      </c>
      <c r="D9" s="0" t="n">
        <v>938</v>
      </c>
      <c r="E9" s="0" t="n">
        <v>179</v>
      </c>
    </row>
    <row r="10" customFormat="false" ht="12.8" hidden="false" customHeight="false" outlineLevel="0" collapsed="false">
      <c r="A10" s="0" t="s">
        <v>38</v>
      </c>
      <c r="B10" s="0" t="n">
        <v>390</v>
      </c>
      <c r="C10" s="0" t="n">
        <v>195</v>
      </c>
      <c r="D10" s="0" t="n">
        <v>158</v>
      </c>
      <c r="E10" s="0" t="n">
        <v>39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40</v>
      </c>
      <c r="B12" s="0" t="n">
        <v>40</v>
      </c>
      <c r="C12" s="0" t="n">
        <v>20</v>
      </c>
      <c r="D12" s="0" t="n">
        <v>94</v>
      </c>
      <c r="E12" s="0" t="n">
        <v>4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42</v>
      </c>
      <c r="B14" s="0" t="n">
        <v>7529</v>
      </c>
      <c r="C14" s="0" t="n">
        <v>3960</v>
      </c>
      <c r="D14" s="0" t="n">
        <v>1809</v>
      </c>
      <c r="E14" s="0" t="n">
        <v>785</v>
      </c>
    </row>
    <row r="15" customFormat="false" ht="12.8" hidden="false" customHeight="false" outlineLevel="0" collapsed="false">
      <c r="A15" s="0" t="s">
        <v>43</v>
      </c>
      <c r="B15" s="0" t="n">
        <v>10585</v>
      </c>
      <c r="C15" s="0" t="n">
        <v>4949</v>
      </c>
      <c r="D15" s="0" t="n">
        <v>1501</v>
      </c>
      <c r="E15" s="0" t="n">
        <v>760</v>
      </c>
    </row>
    <row r="16" customFormat="false" ht="12.8" hidden="false" customHeight="false" outlineLevel="0" collapsed="false">
      <c r="A16" s="0" t="s">
        <v>44</v>
      </c>
      <c r="B16" s="0" t="n">
        <v>1778</v>
      </c>
      <c r="C16" s="0" t="n">
        <v>870</v>
      </c>
      <c r="D16" s="0" t="n">
        <v>327</v>
      </c>
      <c r="E16" s="0" t="n">
        <v>156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129</v>
      </c>
      <c r="D17" s="0" t="n">
        <v>129</v>
      </c>
      <c r="E17" s="0" t="n">
        <v>129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6700</v>
      </c>
      <c r="C20" s="0" t="n">
        <f aca="false">SUM(C6:C13)</f>
        <v>3734</v>
      </c>
      <c r="D20" s="0" t="n">
        <f aca="false">SUM(D6:D13)</f>
        <v>1936</v>
      </c>
      <c r="E20" s="0" t="n">
        <f aca="false">SUM(E6:E13)</f>
        <v>1054</v>
      </c>
      <c r="G20" s="0" t="n">
        <v>5760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19892</v>
      </c>
      <c r="C21" s="0" t="n">
        <f aca="false">SUM(C14:C16)</f>
        <v>9779</v>
      </c>
      <c r="D21" s="0" t="n">
        <f aca="false">SUM(D14:D16)</f>
        <v>3637</v>
      </c>
      <c r="E21" s="0" t="n">
        <f aca="false">SUM(E14:E16)</f>
        <v>1701</v>
      </c>
      <c r="G21" s="0" t="n">
        <v>30288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638208</v>
      </c>
      <c r="C23" s="0" t="n">
        <f aca="false">SUM(C20:C21)*3*8</f>
        <v>324312</v>
      </c>
      <c r="D23" s="0" t="n">
        <f aca="false">SUM(D20:D21)*3*8</f>
        <v>133752</v>
      </c>
      <c r="E23" s="0" t="n">
        <f aca="false">SUM(E20:E21)*3*8</f>
        <v>66120</v>
      </c>
      <c r="G23" s="0" t="n">
        <f aca="false">SUM(G20:G21)*3*8</f>
        <v>865152</v>
      </c>
    </row>
    <row r="24" customFormat="false" ht="12.8" hidden="false" customHeight="false" outlineLevel="0" collapsed="false">
      <c r="A24" s="2" t="s">
        <v>62</v>
      </c>
      <c r="B24" s="5" t="n">
        <f aca="false">$B$23/B23</f>
        <v>1</v>
      </c>
      <c r="C24" s="5" t="n">
        <f aca="false">$B$23/C23</f>
        <v>1.96788277954562</v>
      </c>
      <c r="D24" s="5" t="n">
        <f aca="false">$B$23/D23</f>
        <v>4.77157724744303</v>
      </c>
      <c r="E24" s="5" t="n">
        <f aca="false">$B$23/E23</f>
        <v>9.65226860254083</v>
      </c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6" customFormat="false" ht="12.8" hidden="false" customHeight="false" outlineLevel="0" collapsed="false">
      <c r="A26" s="0" t="s">
        <v>49</v>
      </c>
      <c r="B26" s="0" t="n">
        <f aca="false">(4*B20)*B3</f>
        <v>26800</v>
      </c>
      <c r="C26" s="0" t="n">
        <f aca="false">(4*C20)*C3</f>
        <v>29872</v>
      </c>
      <c r="D26" s="0" t="n">
        <f aca="false">(4*D20)*D3</f>
        <v>38720</v>
      </c>
      <c r="E26" s="0" t="n">
        <f aca="false">(4*E20)*E3</f>
        <v>42160</v>
      </c>
      <c r="G26" s="0" t="n">
        <f aca="false">(4*G20)*G3</f>
        <v>23040</v>
      </c>
    </row>
    <row r="27" s="2" customFormat="true" ht="12.8" hidden="false" customHeight="false" outlineLevel="0" collapsed="false">
      <c r="A27" s="2" t="s">
        <v>50</v>
      </c>
      <c r="B27" s="7" t="n">
        <f aca="false">B26/$B$26 -1</f>
        <v>0</v>
      </c>
      <c r="C27" s="7" t="n">
        <f aca="false">C26/$B$26 -1</f>
        <v>0.114626865671642</v>
      </c>
      <c r="D27" s="7" t="n">
        <f aca="false">D26/$B$26 -1</f>
        <v>0.444776119402985</v>
      </c>
      <c r="E27" s="7" t="n">
        <f aca="false">E26/$B$26 -1</f>
        <v>0.573134328358209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0"/>
      <c r="AE27" s="0"/>
      <c r="AF27" s="0"/>
      <c r="AG27" s="0"/>
    </row>
    <row r="31" customFormat="false" ht="12.8" hidden="false" customHeight="false" outlineLevel="0" collapsed="false">
      <c r="A31" s="2" t="s">
        <v>87</v>
      </c>
      <c r="B31" s="5" t="n">
        <f aca="false">$G$23/B23</f>
        <v>1.35559566787004</v>
      </c>
      <c r="C31" s="5" t="n">
        <f aca="false">$G$23/C23</f>
        <v>2.66765337082809</v>
      </c>
      <c r="D31" s="5" t="n">
        <f aca="false">$G$23/D23</f>
        <v>6.468329445541</v>
      </c>
      <c r="E31" s="5" t="n">
        <f aca="false">$G$23/E23</f>
        <v>13.0845735027223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customFormat="false" ht="12.8" hidden="false" customHeight="false" outlineLevel="0" collapsed="false">
      <c r="A32" s="2" t="s">
        <v>88</v>
      </c>
      <c r="B32" s="7" t="n">
        <f aca="false">B26/$G$26 -1</f>
        <v>0.163194444444444</v>
      </c>
      <c r="C32" s="7" t="n">
        <f aca="false">C26/$G$26 -1</f>
        <v>0.296527777777778</v>
      </c>
      <c r="D32" s="7" t="n">
        <f aca="false">D26/$G$26 -1</f>
        <v>0.680555555555556</v>
      </c>
      <c r="E32" s="7" t="n">
        <f aca="false">E26/$G$26 -1</f>
        <v>0.829861111111111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8"/>
  <cols>
    <col collapsed="false" hidden="false" max="1" min="1" style="0" width="46.265306122449"/>
    <col collapsed="false" hidden="false" max="4" min="2" style="0" width="11.5204081632653"/>
    <col collapsed="false" hidden="false" max="6" min="5" style="0" width="14.9030612244898"/>
    <col collapsed="false" hidden="false" max="8" min="7" style="0" width="9.75510204081633"/>
    <col collapsed="false" hidden="false" max="9" min="9" style="0" width="13.780612244898"/>
    <col collapsed="false" hidden="false" max="10" min="10" style="0" width="14.9030612244898"/>
    <col collapsed="false" hidden="false" max="11" min="11" style="0" width="16.0357142857143"/>
    <col collapsed="false" hidden="false" max="1025" min="12" style="0" width="11.5714285714286"/>
  </cols>
  <sheetData>
    <row r="1" customFormat="false" ht="12.8" hidden="false" customHeight="false" outlineLevel="0" collapsed="false">
      <c r="A1" s="0" t="s">
        <v>89</v>
      </c>
      <c r="B1" s="0" t="n">
        <v>256</v>
      </c>
      <c r="C1" s="0" t="n">
        <v>256</v>
      </c>
      <c r="D1" s="0" t="n">
        <v>512</v>
      </c>
      <c r="E1" s="0" t="n">
        <v>512</v>
      </c>
      <c r="F1" s="0" t="n">
        <v>1024</v>
      </c>
      <c r="G1" s="0" t="n">
        <v>1024</v>
      </c>
      <c r="H1" s="2" t="s">
        <v>29</v>
      </c>
      <c r="I1" s="0" t="n">
        <v>256</v>
      </c>
      <c r="J1" s="0" t="n">
        <v>512</v>
      </c>
      <c r="K1" s="0" t="n">
        <v>1024</v>
      </c>
    </row>
    <row r="3" customFormat="false" ht="12.8" hidden="false" customHeight="false" outlineLevel="0" collapsed="false">
      <c r="A3" s="0" t="s">
        <v>33</v>
      </c>
      <c r="B3" s="0" t="n">
        <f aca="false">256*256*2</f>
        <v>131072</v>
      </c>
      <c r="C3" s="0" t="n">
        <f aca="false">256*256</f>
        <v>65536</v>
      </c>
      <c r="D3" s="0" t="n">
        <f aca="false">512*512*2</f>
        <v>524288</v>
      </c>
      <c r="E3" s="0" t="n">
        <f aca="false">512*512</f>
        <v>262144</v>
      </c>
      <c r="F3" s="0" t="n">
        <f aca="false">1024*1024*2</f>
        <v>2097152</v>
      </c>
      <c r="G3" s="0" t="n">
        <f aca="false">1024*1024</f>
        <v>1048576</v>
      </c>
      <c r="I3" s="0" t="n">
        <v>1</v>
      </c>
      <c r="J3" s="0" t="n">
        <v>1</v>
      </c>
      <c r="K3" s="0" t="n">
        <v>1</v>
      </c>
    </row>
    <row r="6" customFormat="false" ht="12.8" hidden="false" customHeight="false" outlineLevel="0" collapsed="false">
      <c r="A6" s="0" t="s">
        <v>34</v>
      </c>
    </row>
    <row r="7" customFormat="false" ht="12.8" hidden="false" customHeight="false" outlineLevel="0" collapsed="false">
      <c r="A7" s="0" t="s">
        <v>35</v>
      </c>
    </row>
    <row r="8" customFormat="false" ht="12.8" hidden="false" customHeight="false" outlineLevel="0" collapsed="false">
      <c r="A8" s="0" t="s">
        <v>36</v>
      </c>
    </row>
    <row r="9" customFormat="false" ht="12.8" hidden="false" customHeight="false" outlineLevel="0" collapsed="false">
      <c r="A9" s="0" t="s">
        <v>37</v>
      </c>
    </row>
    <row r="10" customFormat="false" ht="12.8" hidden="false" customHeight="false" outlineLevel="0" collapsed="false">
      <c r="A10" s="0" t="s">
        <v>38</v>
      </c>
    </row>
    <row r="11" customFormat="false" ht="12.8" hidden="false" customHeight="false" outlineLevel="0" collapsed="false">
      <c r="A11" s="0" t="s">
        <v>39</v>
      </c>
    </row>
    <row r="12" customFormat="false" ht="12.8" hidden="false" customHeight="false" outlineLevel="0" collapsed="false">
      <c r="A12" s="0" t="s">
        <v>40</v>
      </c>
    </row>
    <row r="13" customFormat="false" ht="12.8" hidden="false" customHeight="false" outlineLevel="0" collapsed="false">
      <c r="A13" s="0" t="s">
        <v>41</v>
      </c>
    </row>
    <row r="14" customFormat="false" ht="12.8" hidden="false" customHeight="false" outlineLevel="0" collapsed="false">
      <c r="A14" s="0" t="s">
        <v>42</v>
      </c>
    </row>
    <row r="15" customFormat="false" ht="12.8" hidden="false" customHeight="false" outlineLevel="0" collapsed="false">
      <c r="A15" s="0" t="s">
        <v>43</v>
      </c>
    </row>
    <row r="16" customFormat="false" ht="12.8" hidden="false" customHeight="false" outlineLevel="0" collapsed="false">
      <c r="A16" s="0" t="s">
        <v>44</v>
      </c>
    </row>
    <row r="17" customFormat="false" ht="12.8" hidden="false" customHeight="false" outlineLevel="0" collapsed="false">
      <c r="A17" s="0" t="s">
        <v>45</v>
      </c>
    </row>
    <row r="18" customFormat="false" ht="12.8" hidden="false" customHeight="false" outlineLevel="0" collapsed="false">
      <c r="I18" s="14" t="n">
        <v>673105990</v>
      </c>
      <c r="J18" s="14" t="n">
        <v>5397821470</v>
      </c>
      <c r="K18" s="14" t="n">
        <v>42151698718</v>
      </c>
    </row>
    <row r="19" customFormat="false" ht="12.8" hidden="false" customHeight="false" outlineLevel="0" collapsed="false">
      <c r="I19" s="14"/>
      <c r="J19" s="14"/>
      <c r="K19" s="14"/>
    </row>
    <row r="20" customFormat="false" ht="12.8" hidden="false" customHeight="false" outlineLevel="0" collapsed="false">
      <c r="A20" s="0" t="s">
        <v>46</v>
      </c>
      <c r="B20" s="0" t="n">
        <f aca="false">SUM(B6:B13)</f>
        <v>0</v>
      </c>
      <c r="C20" s="0" t="n">
        <f aca="false">SUM(C6:C13)</f>
        <v>0</v>
      </c>
      <c r="D20" s="0" t="n">
        <f aca="false">SUM(D6:D13)</f>
        <v>0</v>
      </c>
      <c r="E20" s="0" t="n">
        <f aca="false">SUM(E6:E13)</f>
        <v>0</v>
      </c>
      <c r="F20" s="0" t="n">
        <f aca="false">SUM(F6:F13)</f>
        <v>0</v>
      </c>
      <c r="G20" s="0" t="n">
        <f aca="false">SUM(G6:G13)</f>
        <v>0</v>
      </c>
      <c r="H20" s="0" t="s">
        <v>90</v>
      </c>
      <c r="I20" s="14" t="n">
        <v>235925023</v>
      </c>
      <c r="J20" s="14" t="n">
        <v>1916813808</v>
      </c>
      <c r="K20" s="14" t="n">
        <v>15149856895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0</v>
      </c>
      <c r="C21" s="0" t="n">
        <f aca="false">SUM(C14:C16)</f>
        <v>0</v>
      </c>
      <c r="D21" s="0" t="n">
        <f aca="false">SUM(D14:D16)</f>
        <v>0</v>
      </c>
      <c r="E21" s="0" t="n">
        <f aca="false">SUM(E14:E16)</f>
        <v>0</v>
      </c>
      <c r="F21" s="0" t="n">
        <f aca="false">SUM(F14:F16)</f>
        <v>0</v>
      </c>
      <c r="G21" s="0" t="n">
        <f aca="false">SUM(G14:G16)</f>
        <v>0</v>
      </c>
      <c r="H21" s="0" t="s">
        <v>84</v>
      </c>
      <c r="I21" s="14" t="n">
        <f aca="false">I18-I20</f>
        <v>437180967</v>
      </c>
      <c r="J21" s="14" t="n">
        <f aca="false">J18-J20</f>
        <v>3481007662</v>
      </c>
      <c r="K21" s="14" t="n">
        <f aca="false">K18-K20</f>
        <v>27001841823</v>
      </c>
    </row>
    <row r="22" customFormat="false" ht="12.8" hidden="false" customHeight="false" outlineLevel="0" collapsed="false">
      <c r="I22" s="14"/>
      <c r="J22" s="14"/>
      <c r="K22" s="14"/>
    </row>
    <row r="23" customFormat="false" ht="12.8" hidden="false" customHeight="false" outlineLevel="0" collapsed="false">
      <c r="A23" s="0" t="s">
        <v>47</v>
      </c>
      <c r="B23" s="0" t="n">
        <f aca="false">SUM(B20:B21)*3*8</f>
        <v>0</v>
      </c>
      <c r="C23" s="0" t="n">
        <f aca="false">SUM(C20:C21)*3*8</f>
        <v>0</v>
      </c>
      <c r="D23" s="0" t="n">
        <f aca="false">SUM(D20:D21)*3*8</f>
        <v>0</v>
      </c>
      <c r="E23" s="0" t="n">
        <f aca="false">SUM(E20:E21)*3*8</f>
        <v>0</v>
      </c>
      <c r="F23" s="0" t="n">
        <f aca="false">SUM(F20:F21)*3*8</f>
        <v>0</v>
      </c>
      <c r="G23" s="0" t="n">
        <f aca="false">SUM(G20:G21)*3*8</f>
        <v>0</v>
      </c>
      <c r="I23" s="14" t="n">
        <f aca="false">SUM(I20:I21)*3*8</f>
        <v>16154543760</v>
      </c>
      <c r="J23" s="14" t="n">
        <f aca="false">SUM(J20:J21)*3*8</f>
        <v>129547715280</v>
      </c>
      <c r="K23" s="14" t="n">
        <f aca="false">SUM(K20:K21)*3*8</f>
        <v>1011640769232</v>
      </c>
    </row>
    <row r="24" customFormat="false" ht="12.8" hidden="false" customHeight="false" outlineLevel="0" collapsed="false">
      <c r="A24" s="2" t="s">
        <v>62</v>
      </c>
      <c r="B24" s="5" t="e">
        <f aca="false">$B$23/B23</f>
        <v>#DIV/0!</v>
      </c>
      <c r="C24" s="5" t="e">
        <f aca="false">$B$23/C23</f>
        <v>#DIV/0!</v>
      </c>
      <c r="D24" s="5" t="e">
        <f aca="false">$B$23/D23</f>
        <v>#DIV/0!</v>
      </c>
      <c r="E24" s="5" t="e">
        <f aca="false">$B$23/E23</f>
        <v>#DIV/0!</v>
      </c>
      <c r="F24" s="5" t="e">
        <f aca="false">$B$23/F23</f>
        <v>#DIV/0!</v>
      </c>
      <c r="G24" s="5" t="e">
        <f aca="false">$B$23/G23</f>
        <v>#DIV/0!</v>
      </c>
      <c r="I24" s="14"/>
      <c r="J24" s="14"/>
      <c r="K24" s="14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customFormat="false" ht="12.8" hidden="false" customHeight="false" outlineLevel="0" collapsed="false">
      <c r="I25" s="14"/>
      <c r="J25" s="14"/>
      <c r="K25" s="14"/>
    </row>
    <row r="26" customFormat="false" ht="12.8" hidden="false" customHeight="false" outlineLevel="0" collapsed="false">
      <c r="A26" s="0" t="s">
        <v>49</v>
      </c>
      <c r="B26" s="14" t="n">
        <f aca="false">(4*B20)*D3</f>
        <v>0</v>
      </c>
      <c r="C26" s="14" t="n">
        <f aca="false">(4*C20)*E3</f>
        <v>0</v>
      </c>
      <c r="D26" s="14" t="n">
        <f aca="false">(4*D20)*F3</f>
        <v>0</v>
      </c>
      <c r="E26" s="14" t="n">
        <f aca="false">(4*E20)*G3</f>
        <v>0</v>
      </c>
      <c r="F26" s="14" t="n">
        <f aca="false">(4*F20)*H3</f>
        <v>0</v>
      </c>
      <c r="G26" s="14" t="n">
        <f aca="false">(4*G20)*I3</f>
        <v>0</v>
      </c>
      <c r="I26" s="14" t="n">
        <f aca="false">(5*I20+I21)*I3</f>
        <v>1616806082</v>
      </c>
      <c r="J26" s="14" t="n">
        <f aca="false">(5*J20+J21)*J3</f>
        <v>13065076702</v>
      </c>
      <c r="K26" s="14" t="n">
        <f aca="false">(5*K20+K21)*K3</f>
        <v>102751126298</v>
      </c>
    </row>
    <row r="27" s="2" customFormat="true" ht="12.8" hidden="false" customHeight="false" outlineLevel="0" collapsed="false">
      <c r="A27" s="2" t="s">
        <v>50</v>
      </c>
      <c r="B27" s="7" t="e">
        <f aca="false">B26/$B$26 -1</f>
        <v>#DIV/0!</v>
      </c>
      <c r="C27" s="7" t="e">
        <f aca="false">C26/$B$26 -1</f>
        <v>#DIV/0!</v>
      </c>
      <c r="D27" s="7" t="e">
        <f aca="false">D26/$B$26 -1</f>
        <v>#DIV/0!</v>
      </c>
      <c r="E27" s="7" t="e">
        <f aca="false">E26/$B$26 -1</f>
        <v>#DIV/0!</v>
      </c>
      <c r="F27" s="7" t="e">
        <f aca="false">F26/$B$26 -1</f>
        <v>#DIV/0!</v>
      </c>
      <c r="G27" s="7" t="e">
        <f aca="false">G26/$B$26 -1</f>
        <v>#DIV/0!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0"/>
      <c r="AE27" s="0"/>
      <c r="AF27" s="0"/>
      <c r="AG27" s="0"/>
    </row>
    <row r="31" customFormat="false" ht="12.8" hidden="false" customHeight="false" outlineLevel="0" collapsed="false">
      <c r="A31" s="2" t="s">
        <v>51</v>
      </c>
      <c r="B31" s="5" t="e">
        <f aca="false">$I$23/B23</f>
        <v>#DIV/0!</v>
      </c>
      <c r="C31" s="5" t="e">
        <f aca="false">$I$23/C23</f>
        <v>#DIV/0!</v>
      </c>
      <c r="D31" s="5" t="e">
        <f aca="false">$J$23/D23</f>
        <v>#DIV/0!</v>
      </c>
      <c r="E31" s="5" t="e">
        <f aca="false">$J$23/E23</f>
        <v>#DIV/0!</v>
      </c>
      <c r="F31" s="5" t="e">
        <f aca="false">$K$23/F23</f>
        <v>#DIV/0!</v>
      </c>
      <c r="G31" s="5" t="e">
        <f aca="false">$K$23/G23</f>
        <v>#DIV/0!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customFormat="false" ht="12.8" hidden="false" customHeight="false" outlineLevel="0" collapsed="false">
      <c r="A32" s="2" t="s">
        <v>52</v>
      </c>
      <c r="B32" s="7" t="n">
        <f aca="false">B26/$I$26 -1</f>
        <v>-1</v>
      </c>
      <c r="C32" s="7" t="n">
        <f aca="false">C26/$I$26 -1</f>
        <v>-1</v>
      </c>
      <c r="D32" s="7" t="n">
        <f aca="false">D26/$K$26 -1</f>
        <v>-1</v>
      </c>
      <c r="E32" s="7" t="n">
        <f aca="false">E26/$K$26 -1</f>
        <v>-1</v>
      </c>
      <c r="F32" s="7" t="n">
        <f aca="false">F26/$K$26 -1</f>
        <v>-1</v>
      </c>
      <c r="G32" s="7" t="n">
        <f aca="false">G26/$K$26 -1</f>
        <v>-1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11.0714285714286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91</v>
      </c>
      <c r="B1" s="0" t="n">
        <v>4</v>
      </c>
      <c r="C1" s="0" t="n">
        <v>8</v>
      </c>
      <c r="D1" s="0" t="n">
        <v>16</v>
      </c>
      <c r="E1" s="0" t="n">
        <v>32</v>
      </c>
      <c r="F1" s="1" t="n">
        <v>64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</row>
    <row r="6" customFormat="false" ht="12.8" hidden="false" customHeight="false" outlineLevel="0" collapsed="false">
      <c r="A6" s="0" t="s">
        <v>34</v>
      </c>
      <c r="B6" s="0" t="n">
        <v>50</v>
      </c>
      <c r="C6" s="0" t="n">
        <v>102</v>
      </c>
      <c r="D6" s="0" t="n">
        <v>222</v>
      </c>
      <c r="E6" s="0" t="n">
        <v>544</v>
      </c>
      <c r="F6" s="0" t="n">
        <v>1994</v>
      </c>
    </row>
    <row r="7" customFormat="false" ht="12.8" hidden="false" customHeight="false" outlineLevel="0" collapsed="false">
      <c r="A7" s="0" t="s">
        <v>35</v>
      </c>
      <c r="B7" s="0" t="n">
        <v>18</v>
      </c>
      <c r="C7" s="0" t="n">
        <v>20</v>
      </c>
      <c r="D7" s="0" t="n">
        <v>90</v>
      </c>
      <c r="E7" s="0" t="n">
        <v>303</v>
      </c>
      <c r="F7" s="0" t="n">
        <v>355</v>
      </c>
    </row>
    <row r="8" customFormat="false" ht="12.8" hidden="false" customHeight="false" outlineLevel="0" collapsed="false">
      <c r="A8" s="0" t="s">
        <v>36</v>
      </c>
      <c r="B8" s="0" t="n">
        <v>49</v>
      </c>
      <c r="C8" s="0" t="n">
        <v>146</v>
      </c>
      <c r="D8" s="0" t="n">
        <v>584</v>
      </c>
      <c r="E8" s="0" t="n">
        <v>1449</v>
      </c>
      <c r="F8" s="0" t="n">
        <v>2487</v>
      </c>
    </row>
    <row r="9" customFormat="false" ht="12.8" hidden="false" customHeight="false" outlineLevel="0" collapsed="false">
      <c r="A9" s="0" t="s">
        <v>37</v>
      </c>
      <c r="B9" s="0" t="n">
        <v>122</v>
      </c>
      <c r="C9" s="0" t="n">
        <v>214</v>
      </c>
      <c r="D9" s="0" t="n">
        <v>328</v>
      </c>
      <c r="E9" s="0" t="n">
        <v>740</v>
      </c>
      <c r="F9" s="0" t="n">
        <v>3970</v>
      </c>
    </row>
    <row r="10" customFormat="false" ht="12.8" hidden="false" customHeight="false" outlineLevel="0" collapsed="false">
      <c r="A10" s="0" t="s">
        <v>38</v>
      </c>
      <c r="B10" s="0" t="n">
        <v>11</v>
      </c>
      <c r="C10" s="0" t="n">
        <v>25</v>
      </c>
      <c r="D10" s="0" t="n">
        <v>55</v>
      </c>
      <c r="E10" s="0" t="n">
        <v>554</v>
      </c>
      <c r="F10" s="0" t="n">
        <v>2426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</row>
    <row r="12" customFormat="false" ht="12.8" hidden="false" customHeight="false" outlineLevel="0" collapsed="false">
      <c r="A12" s="0" t="s">
        <v>40</v>
      </c>
      <c r="B12" s="0" t="n">
        <v>8</v>
      </c>
      <c r="C12" s="0" t="n">
        <v>10</v>
      </c>
      <c r="D12" s="0" t="n">
        <v>8</v>
      </c>
      <c r="E12" s="0" t="n">
        <v>3</v>
      </c>
      <c r="F12" s="0" t="n">
        <v>75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0" t="s">
        <v>42</v>
      </c>
      <c r="B14" s="0" t="n">
        <v>8</v>
      </c>
      <c r="C14" s="0" t="n">
        <v>47</v>
      </c>
      <c r="D14" s="0" t="n">
        <v>166</v>
      </c>
      <c r="E14" s="0" t="n">
        <v>406</v>
      </c>
      <c r="F14" s="0" t="n">
        <v>1572</v>
      </c>
    </row>
    <row r="15" customFormat="false" ht="12.8" hidden="false" customHeight="false" outlineLevel="0" collapsed="false">
      <c r="A15" s="0" t="s">
        <v>43</v>
      </c>
      <c r="B15" s="0" t="n">
        <v>9</v>
      </c>
      <c r="C15" s="0" t="n">
        <v>27</v>
      </c>
      <c r="D15" s="0" t="n">
        <v>110</v>
      </c>
      <c r="E15" s="0" t="n">
        <v>653</v>
      </c>
      <c r="F15" s="0" t="n">
        <v>2568</v>
      </c>
    </row>
    <row r="16" customFormat="false" ht="12.8" hidden="false" customHeight="false" outlineLevel="0" collapsed="false">
      <c r="A16" s="0" t="s">
        <v>44</v>
      </c>
      <c r="B16" s="0" t="n">
        <v>13</v>
      </c>
      <c r="C16" s="0" t="n">
        <v>12</v>
      </c>
      <c r="D16" s="0" t="n">
        <v>33</v>
      </c>
      <c r="E16" s="0" t="n">
        <v>39</v>
      </c>
      <c r="F16" s="0" t="n">
        <v>98</v>
      </c>
    </row>
    <row r="17" customFormat="false" ht="12.8" hidden="false" customHeight="false" outlineLevel="0" collapsed="false">
      <c r="A17" s="0" t="s">
        <v>45</v>
      </c>
      <c r="B17" s="0" t="n">
        <v>32</v>
      </c>
      <c r="C17" s="0" t="n">
        <v>64</v>
      </c>
      <c r="D17" s="0" t="n">
        <v>128</v>
      </c>
      <c r="E17" s="0" t="n">
        <v>256</v>
      </c>
      <c r="F17" s="0" t="n">
        <v>512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258</v>
      </c>
      <c r="C20" s="0" t="n">
        <f aca="false">SUM(C6:C13)</f>
        <v>517</v>
      </c>
      <c r="D20" s="0" t="n">
        <f aca="false">SUM(D6:D13)</f>
        <v>1287</v>
      </c>
      <c r="E20" s="0" t="n">
        <f aca="false">SUM(E6:E13)</f>
        <v>3593</v>
      </c>
      <c r="F20" s="0" t="n">
        <f aca="false">SUM(F6:F13)</f>
        <v>11307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30</v>
      </c>
      <c r="C21" s="0" t="n">
        <f aca="false">SUM(C14:C16)</f>
        <v>86</v>
      </c>
      <c r="D21" s="0" t="n">
        <f aca="false">SUM(D14:D16)</f>
        <v>309</v>
      </c>
      <c r="E21" s="0" t="n">
        <f aca="false">SUM(E14:E16)</f>
        <v>1098</v>
      </c>
      <c r="F21" s="0" t="n">
        <f aca="false">SUM(F14:F16)</f>
        <v>4238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6912</v>
      </c>
      <c r="C23" s="0" t="n">
        <f aca="false">SUM(C20:C21)*3*8</f>
        <v>14472</v>
      </c>
      <c r="D23" s="0" t="n">
        <f aca="false">SUM(D20:D21)*3*8</f>
        <v>38304</v>
      </c>
      <c r="E23" s="0" t="n">
        <f aca="false">SUM(E20:E21)*3*8</f>
        <v>112584</v>
      </c>
      <c r="F23" s="0" t="n">
        <f aca="false">SUM(F20:F21)*3*8</f>
        <v>373080</v>
      </c>
    </row>
    <row r="24" customFormat="false" ht="12.8" hidden="false" customHeight="false" outlineLevel="0" collapsed="false">
      <c r="A24" s="2" t="s">
        <v>62</v>
      </c>
      <c r="B24" s="5" t="n">
        <f aca="false">$B$23/B23</f>
        <v>1</v>
      </c>
      <c r="C24" s="5" t="n">
        <f aca="false">$C$23/C23</f>
        <v>1</v>
      </c>
      <c r="D24" s="5" t="n">
        <f aca="false">$D$23/D23</f>
        <v>1</v>
      </c>
      <c r="E24" s="5" t="n">
        <f aca="false">$E$23/E23</f>
        <v>1</v>
      </c>
      <c r="F24" s="5" t="n">
        <f aca="false">$F$23/F23</f>
        <v>1</v>
      </c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6" customFormat="false" ht="12.8" hidden="false" customHeight="false" outlineLevel="0" collapsed="false">
      <c r="A26" s="0" t="s">
        <v>49</v>
      </c>
      <c r="B26" s="0" t="n">
        <f aca="false">(4*B20)*B3</f>
        <v>1032</v>
      </c>
      <c r="C26" s="0" t="n">
        <f aca="false">(4*C20)*C3</f>
        <v>2068</v>
      </c>
      <c r="D26" s="0" t="n">
        <f aca="false">(4*D20)*D3</f>
        <v>5148</v>
      </c>
      <c r="E26" s="0" t="n">
        <f aca="false">(4*E20)*E3</f>
        <v>14372</v>
      </c>
      <c r="F26" s="0" t="n">
        <f aca="false">(4*F20)*F3</f>
        <v>45228</v>
      </c>
    </row>
    <row r="27" s="2" customFormat="true" ht="12.8" hidden="false" customHeight="false" outlineLevel="0" collapsed="false">
      <c r="A27" s="2" t="s">
        <v>50</v>
      </c>
      <c r="B27" s="7" t="n">
        <f aca="false">B26/$B$26 -1</f>
        <v>0</v>
      </c>
      <c r="C27" s="7" t="n">
        <f aca="false">C26/$C$26 -1</f>
        <v>0</v>
      </c>
      <c r="D27" s="7" t="n">
        <f aca="false">D26/$D$26 -1</f>
        <v>0</v>
      </c>
      <c r="E27" s="7" t="n">
        <f aca="false">E26/$E$26 -1</f>
        <v>0</v>
      </c>
      <c r="F27" s="7" t="n">
        <f aca="false">F26/$F$26 -1</f>
        <v>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0"/>
      <c r="AE27" s="0"/>
      <c r="AF27" s="0"/>
      <c r="AG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9.75510204081633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92</v>
      </c>
      <c r="B1" s="0" t="n">
        <v>1</v>
      </c>
      <c r="C1" s="0" t="n">
        <v>2</v>
      </c>
      <c r="D1" s="0" t="n">
        <v>3</v>
      </c>
      <c r="E1" s="0" t="n">
        <v>6</v>
      </c>
      <c r="F1" s="1" t="n">
        <v>12</v>
      </c>
      <c r="G1" s="0" t="n">
        <v>24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3</v>
      </c>
      <c r="E3" s="0" t="n">
        <v>6</v>
      </c>
      <c r="F3" s="0" t="n">
        <v>12</v>
      </c>
      <c r="G3" s="0" t="n">
        <v>24</v>
      </c>
    </row>
    <row r="6" customFormat="false" ht="12.8" hidden="false" customHeight="false" outlineLevel="0" collapsed="false">
      <c r="A6" s="0" t="s">
        <v>34</v>
      </c>
      <c r="B6" s="0" t="n">
        <v>2041</v>
      </c>
      <c r="C6" s="0" t="n">
        <v>3688</v>
      </c>
      <c r="D6" s="0" t="n">
        <v>3333</v>
      </c>
      <c r="E6" s="0" t="n">
        <v>2983</v>
      </c>
      <c r="F6" s="0" t="n">
        <v>282</v>
      </c>
      <c r="G6" s="0" t="n">
        <v>89</v>
      </c>
    </row>
    <row r="7" customFormat="false" ht="12.8" hidden="false" customHeight="false" outlineLevel="0" collapsed="false">
      <c r="A7" s="0" t="s">
        <v>35</v>
      </c>
      <c r="B7" s="0" t="n">
        <v>7769</v>
      </c>
      <c r="C7" s="0" t="n">
        <v>3783</v>
      </c>
      <c r="D7" s="0" t="n">
        <v>2521</v>
      </c>
      <c r="E7" s="0" t="n">
        <v>1261</v>
      </c>
      <c r="F7" s="0" t="n">
        <v>3229</v>
      </c>
      <c r="G7" s="0" t="n">
        <v>2981</v>
      </c>
    </row>
    <row r="8" customFormat="false" ht="12.8" hidden="false" customHeight="false" outlineLevel="0" collapsed="false">
      <c r="A8" s="0" t="s">
        <v>36</v>
      </c>
      <c r="B8" s="0" t="n">
        <v>4071</v>
      </c>
      <c r="C8" s="0" t="n">
        <v>3861</v>
      </c>
      <c r="D8" s="0" t="n">
        <v>3138</v>
      </c>
      <c r="E8" s="0" t="n">
        <v>2435</v>
      </c>
      <c r="F8" s="0" t="n">
        <v>1431</v>
      </c>
      <c r="G8" s="0" t="n">
        <v>754</v>
      </c>
    </row>
    <row r="9" customFormat="false" ht="12.8" hidden="false" customHeight="false" outlineLevel="0" collapsed="false">
      <c r="A9" s="0" t="s">
        <v>37</v>
      </c>
      <c r="B9" s="0" t="n">
        <v>14893</v>
      </c>
      <c r="C9" s="0" t="n">
        <v>7313</v>
      </c>
      <c r="D9" s="0" t="n">
        <v>4900</v>
      </c>
      <c r="E9" s="0" t="n">
        <v>2450</v>
      </c>
      <c r="F9" s="0" t="n">
        <v>1778</v>
      </c>
      <c r="G9" s="0" t="n">
        <v>1773</v>
      </c>
    </row>
    <row r="10" customFormat="false" ht="12.8" hidden="false" customHeight="false" outlineLevel="0" collapsed="false">
      <c r="A10" s="0" t="s">
        <v>38</v>
      </c>
      <c r="B10" s="0" t="n">
        <v>4070</v>
      </c>
      <c r="C10" s="0" t="n">
        <v>2032</v>
      </c>
      <c r="D10" s="0" t="n">
        <v>1352</v>
      </c>
      <c r="E10" s="0" t="n">
        <v>693</v>
      </c>
      <c r="F10" s="0" t="n">
        <v>372</v>
      </c>
      <c r="G10" s="0" t="n">
        <v>176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r="12" customFormat="false" ht="12.8" hidden="false" customHeight="false" outlineLevel="0" collapsed="false">
      <c r="A12" s="0" t="s">
        <v>40</v>
      </c>
      <c r="B12" s="0" t="n">
        <v>5556</v>
      </c>
      <c r="C12" s="0" t="n">
        <v>2878</v>
      </c>
      <c r="D12" s="0" t="n">
        <v>1915</v>
      </c>
      <c r="E12" s="0" t="n">
        <v>959</v>
      </c>
      <c r="F12" s="0" t="n">
        <v>509</v>
      </c>
      <c r="G12" s="0" t="n">
        <v>248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s">
        <v>42</v>
      </c>
      <c r="B14" s="0" t="n">
        <v>55952</v>
      </c>
      <c r="C14" s="0" t="n">
        <v>28188</v>
      </c>
      <c r="D14" s="0" t="n">
        <v>18794</v>
      </c>
      <c r="E14" s="0" t="n">
        <v>9400</v>
      </c>
      <c r="F14" s="0" t="n">
        <v>2956</v>
      </c>
      <c r="G14" s="0" t="n">
        <v>2349</v>
      </c>
    </row>
    <row r="15" customFormat="false" ht="12.8" hidden="false" customHeight="false" outlineLevel="0" collapsed="false">
      <c r="A15" s="0" t="s">
        <v>43</v>
      </c>
      <c r="B15" s="0" t="n">
        <v>57200</v>
      </c>
      <c r="C15" s="0" t="n">
        <v>29478</v>
      </c>
      <c r="D15" s="0" t="n">
        <v>19655</v>
      </c>
      <c r="E15" s="0" t="n">
        <v>9827</v>
      </c>
      <c r="F15" s="0" t="n">
        <v>6658</v>
      </c>
      <c r="G15" s="0" t="n">
        <v>2458</v>
      </c>
    </row>
    <row r="16" customFormat="false" ht="12.8" hidden="false" customHeight="false" outlineLevel="0" collapsed="false">
      <c r="A16" s="0" t="s">
        <v>44</v>
      </c>
      <c r="B16" s="0" t="n">
        <v>8502</v>
      </c>
      <c r="C16" s="0" t="n">
        <v>4316</v>
      </c>
      <c r="D16" s="0" t="n">
        <v>2921</v>
      </c>
      <c r="E16" s="0" t="n">
        <v>1509</v>
      </c>
      <c r="F16" s="0" t="n">
        <v>781</v>
      </c>
      <c r="G16" s="0" t="n">
        <v>496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1603</v>
      </c>
      <c r="D17" s="0" t="n">
        <v>1604</v>
      </c>
      <c r="E17" s="0" t="n">
        <v>1607</v>
      </c>
      <c r="F17" s="0" t="n">
        <v>1613</v>
      </c>
      <c r="G17" s="0" t="n">
        <v>1625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38400</v>
      </c>
      <c r="C20" s="0" t="n">
        <f aca="false">SUM(C6:C13)</f>
        <v>23555</v>
      </c>
      <c r="D20" s="0" t="n">
        <f aca="false">SUM(D6:D13)</f>
        <v>17159</v>
      </c>
      <c r="E20" s="0" t="n">
        <f aca="false">SUM(E6:E13)</f>
        <v>10781</v>
      </c>
      <c r="F20" s="0" t="n">
        <f aca="false">SUM(F6:F13)</f>
        <v>7601</v>
      </c>
      <c r="G20" s="0" t="n">
        <f aca="false">SUM(G6:G13)</f>
        <v>6021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121654</v>
      </c>
      <c r="C21" s="0" t="n">
        <f aca="false">SUM(C14:C16)</f>
        <v>61982</v>
      </c>
      <c r="D21" s="0" t="n">
        <f aca="false">SUM(D14:D16)</f>
        <v>41370</v>
      </c>
      <c r="E21" s="0" t="n">
        <f aca="false">SUM(E14:E16)</f>
        <v>20736</v>
      </c>
      <c r="F21" s="0" t="n">
        <f aca="false">SUM(F14:F16)</f>
        <v>10395</v>
      </c>
      <c r="G21" s="0" t="n">
        <f aca="false">SUM(G14:G16)</f>
        <v>5303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3841296</v>
      </c>
      <c r="C23" s="0" t="n">
        <f aca="false">SUM(C20:C21)*3*8</f>
        <v>2052888</v>
      </c>
      <c r="D23" s="0" t="n">
        <f aca="false">SUM(D20:D21)*3*8</f>
        <v>1404696</v>
      </c>
      <c r="E23" s="0" t="n">
        <f aca="false">SUM(E20:E21)*3*8</f>
        <v>756408</v>
      </c>
      <c r="F23" s="0" t="n">
        <f aca="false">SUM(F20:F21)*3*8</f>
        <v>431904</v>
      </c>
      <c r="G23" s="0" t="n">
        <f aca="false">SUM(G20:G21)*3*8</f>
        <v>271776</v>
      </c>
    </row>
    <row r="24" customFormat="false" ht="12.8" hidden="false" customHeight="false" outlineLevel="0" collapsed="false">
      <c r="A24" s="2" t="s">
        <v>62</v>
      </c>
      <c r="B24" s="5" t="n">
        <f aca="false">$B$23/B23</f>
        <v>1</v>
      </c>
      <c r="C24" s="5" t="n">
        <f aca="false">$B$23/C23</f>
        <v>1.8711668634626</v>
      </c>
      <c r="D24" s="5" t="n">
        <f aca="false">$B$23/D23</f>
        <v>2.73461019323754</v>
      </c>
      <c r="E24" s="5" t="n">
        <f aca="false">$B$23/E23</f>
        <v>5.07833867436622</v>
      </c>
      <c r="F24" s="5" t="n">
        <f aca="false">$B$23/F23</f>
        <v>8.89386530340076</v>
      </c>
      <c r="G24" s="5" t="n">
        <f aca="false">$B$23/G23</f>
        <v>14.1340515718827</v>
      </c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6" customFormat="false" ht="12.8" hidden="false" customHeight="false" outlineLevel="0" collapsed="false">
      <c r="A26" s="0" t="s">
        <v>49</v>
      </c>
      <c r="B26" s="0" t="n">
        <f aca="false">(4*B20)*B3</f>
        <v>153600</v>
      </c>
      <c r="C26" s="0" t="n">
        <f aca="false">(4*C20)*C3</f>
        <v>188440</v>
      </c>
      <c r="D26" s="0" t="n">
        <f aca="false">(4*D20)*D3</f>
        <v>205908</v>
      </c>
      <c r="E26" s="0" t="n">
        <f aca="false">(4*E20)*E3</f>
        <v>258744</v>
      </c>
      <c r="F26" s="0" t="n">
        <f aca="false">(4*F20)*F3</f>
        <v>364848</v>
      </c>
      <c r="G26" s="0" t="n">
        <f aca="false">(4*G20)*G3</f>
        <v>578016</v>
      </c>
    </row>
    <row r="27" s="2" customFormat="true" ht="12.8" hidden="false" customHeight="false" outlineLevel="0" collapsed="false">
      <c r="A27" s="2" t="s">
        <v>50</v>
      </c>
      <c r="B27" s="7" t="n">
        <f aca="false">B26/$B$26 -1</f>
        <v>0</v>
      </c>
      <c r="C27" s="7" t="n">
        <f aca="false">C26/$B$26 -1</f>
        <v>0.226822916666667</v>
      </c>
      <c r="D27" s="7" t="n">
        <f aca="false">D26/$B$26 -1</f>
        <v>0.340546875</v>
      </c>
      <c r="E27" s="7" t="n">
        <f aca="false">E26/$B$26 -1</f>
        <v>0.68453125</v>
      </c>
      <c r="F27" s="7" t="n">
        <f aca="false">F26/$B$26 -1</f>
        <v>1.3753125</v>
      </c>
      <c r="G27" s="7" t="n">
        <f aca="false">G26/$B$26 -1</f>
        <v>2.763125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0"/>
      <c r="AE27" s="0"/>
      <c r="AF27" s="0"/>
      <c r="AG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20911</TotalTime>
  <Application>LibreOffice/4.3.2.2$Linux_X86_64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2014-10-05T22:43:46Z</dcterms:created>
  <dc:language>en-US</dc:language>
  <dcterms:modified xsi:type="dcterms:W3CDTF">2014-10-29T04:12:50Z</dcterms:modified>
  <cp:revision>18</cp:revision>
</cp:coreProperties>
</file>