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4" sheetId="1" r:id="rId4"/>
    <sheet state="hidden" name="Sheet5" sheetId="2" r:id="rId5"/>
    <sheet state="hidden" name="llff-old" sheetId="3" r:id="rId6"/>
    <sheet state="visible" name="llff" sheetId="4" r:id="rId7"/>
    <sheet state="visible" name="custom, 4k" sheetId="5" r:id="rId8"/>
    <sheet state="visible" name="custom, phone,polycam" sheetId="6" r:id="rId9"/>
    <sheet state="visible" name="custom, 360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Printing profiling stats, from longest to shortest duration in seconds
ViewerState._render_image_in_viewer: 0.3886              
Trainer.train_iteration: 0.0157              
VanillaPipeline.get_train_loss_dict: 0.0089</t>
      </text>
    </comment>
    <comment authorId="0" ref="A3">
      <text>
        <t xml:space="preserve">Printing profiling stats, from longest to shortest duration in seconds
VanillaPipeline.get_average_eval_image_metrics: 1.2362              
VanillaPipeline.get_eval_image_metrics_and_images: 0.6379              
VanillaPipeline.get_eval_loss_dict: 0.0186              
Trainer.train_iteration: 0.0183              
VanillaPipeline.get_train_loss_dict: 0.0106              
Trainer.eval_iteration: 0.0014            </t>
      </text>
    </comment>
    <comment authorId="0" ref="A4">
      <text>
        <t xml:space="preserve">VanillaPipeline.get_average_eval_image_metrics: 1.2295              
VanillaPipeline.get_eval_image_metrics_and_images: 0.6298              
VanillaPipeline.get_eval_loss_dict: 0.0156              
Trainer.train_iteration: 0.0155              
VanillaPipeline.get_train_loss_dict: 0.0086              
Trainer.eval_iteration: 0.0013 </t>
      </text>
    </comment>
    <comment authorId="0" ref="A5">
      <text>
        <t xml:space="preserve">VanillaPipeline.get_average_eval_image_metrics: 1.2262              
VanillaPipeline.get_eval_image_metrics_and_images: 0.6276              
Trainer.train_iteration: 0.0156              
VanillaPipeline.get_eval_loss_dict: 0.0151              
VanillaPipeline.get_train_loss_dict: 0.0087              
Trainer.eval_iteration: 0.0013   </t>
      </text>
    </comment>
    <comment authorId="0" ref="A6">
      <text>
        <t xml:space="preserve">VanillaPipeline.get_average_eval_image_metrics: 1.2269              
VanillaPipeline.get_eval_image_metrics_and_images: 0.6270              
Trainer.train_iteration: 0.0153              
VanillaPipeline.get_eval_loss_dict: 0.0151              
VanillaPipeline.get_train_loss_dict: 0.0085              
Trainer.eval_iteration: 0.0013   </t>
      </text>
    </comment>
    <comment authorId="0" ref="A14">
      <text>
        <t xml:space="preserve">VanillaPipeline.get_average_eval_image_metrics: 1.8307              
VanillaPipeline.get_eval_image_metrics_and_images: 0.6235              
VanillaPipeline.get_eval_loss_dict: 0.0157              
Trainer.train_iteration: 0.0151              
VanillaPipeline.get_train_loss_dict: 0.0083              
Trainer.eval_iteration: 0.0013  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Printing profiling stats, from longest to shortest duration in seconds
ViewerState._render_image_in_viewer: 0.3886              
Trainer.train_iteration: 0.0157              
VanillaPipeline.get_train_loss_dict: 0.0089</t>
      </text>
    </comment>
    <comment authorId="0" ref="A3">
      <text>
        <t xml:space="preserve">Printing profiling stats, from longest to shortest duration in seconds
VanillaPipeline.get_average_eval_image_metrics: 1.2362              
VanillaPipeline.get_eval_image_metrics_and_images: 0.6379              
VanillaPipeline.get_eval_loss_dict: 0.0186              
Trainer.train_iteration: 0.0183              
VanillaPipeline.get_train_loss_dict: 0.0106              
Trainer.eval_iteration: 0.0014            </t>
      </text>
    </comment>
    <comment authorId="0" ref="A4">
      <text>
        <t xml:space="preserve">VanillaPipeline.get_average_eval_image_metrics: 1.2295              
VanillaPipeline.get_eval_image_metrics_and_images: 0.6298              
VanillaPipeline.get_eval_loss_dict: 0.0156              
Trainer.train_iteration: 0.0155              
VanillaPipeline.get_train_loss_dict: 0.0086              
Trainer.eval_iteration: 0.0013 </t>
      </text>
    </comment>
    <comment authorId="0" ref="A5">
      <text>
        <t xml:space="preserve">VanillaPipeline.get_average_eval_image_metrics: 1.2262              
VanillaPipeline.get_eval_image_metrics_and_images: 0.6276              
Trainer.train_iteration: 0.0156              
VanillaPipeline.get_eval_loss_dict: 0.0151              
VanillaPipeline.get_train_loss_dict: 0.0087              
Trainer.eval_iteration: 0.0013   </t>
      </text>
    </comment>
    <comment authorId="0" ref="A6">
      <text>
        <t xml:space="preserve">VanillaPipeline.get_average_eval_image_metrics: 1.2269              
VanillaPipeline.get_eval_image_metrics_and_images: 0.6270              
Trainer.train_iteration: 0.0153              
VanillaPipeline.get_eval_loss_dict: 0.0151              
VanillaPipeline.get_train_loss_dict: 0.0085              
Trainer.eval_iteration: 0.0013   </t>
      </text>
    </comment>
    <comment authorId="0" ref="A14">
      <text>
        <t xml:space="preserve">VanillaPipeline.get_average_eval_image_metrics: 1.8307              
VanillaPipeline.get_eval_image_metrics_and_images: 0.6235              
VanillaPipeline.get_eval_loss_dict: 0.0157              
Trainer.train_iteration: 0.0151              
VanillaPipeline.get_train_loss_dict: 0.0083              
Trainer.eval_iteration: 0.0013   </t>
      </text>
    </comment>
  </commentList>
</comments>
</file>

<file path=xl/sharedStrings.xml><?xml version="1.0" encoding="utf-8"?>
<sst xmlns="http://schemas.openxmlformats.org/spreadsheetml/2006/main" count="688" uniqueCount="226">
  <si>
    <t>4k</t>
  </si>
  <si>
    <t>360/from video</t>
  </si>
  <si>
    <t>360/equiregtangular</t>
  </si>
  <si>
    <t>gp</t>
  </si>
  <si>
    <t xml:space="preserve">[10:36:28] 🎉 Done converting video to images.                                                 process_data_utils.py:171
[10:43:03] 🎉 Done downscaling images.                                                         process_data_utils.py:337
[10:44:51] 🎉 Done extracting COLMAP features.                                                       colmap_utils.py:137
[12:03:32] 🎉 Done matching COLMAP features.                                                         colmap_utils.py:151
[12:24:12] 🎉 Done COLMAP bundle adjustment.                                                         colmap_utils.py:173
[12:25:59]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 Starting with 892 video frames                                             
                                                We extracted 446 images                                                 
                                       We downsampled the images by 2x, 4x and 8x                                       
                                               Colmap matched 446 images                                                
                                      COLMAP found poses for all images, CONGRATS!                                      
</t>
  </si>
  <si>
    <t>Number of frames in video: 520
(    ● ) Converting video to images...Can't satisfy requested number of frames. Extracting all frames.
[12:26:38] 🎉 Done converting video to images.                                                 process_data_utils.py:171
[12:39:28] 🎉 Done downscaling images.                                                         process_data_utils.py:337
[12:41:24] 🎉 Done extracting COLMAP features.                                                       colmap_utils.py:137
[13:45:03] 🎉 Done matching COLMAP features.                                                         colmap_utils.py:151
⊙ Running COLMAP bundle adjustment... (This may take a while)──────────────────────────────────────────────  💀 💀 💀 ERROR 💀 💀 💀  ───────────────────────────────────────────────
Error running command: colmap mapper --database_path /home/anh/data/nerfstudio/dataset/gp/360/colmap/database.db 
--image_path /home/anh/data/nerfstudio/dataset/gp/360/images --output_path 
/home/anh/data/nerfstudio/dataset/gp/360/colmap/sparse --Mapper.ba_global_function_tolerance 1e-6
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
"change tolerance to 1e-5" via colmap mapper --database_path /home/anh/data/nerfstudio/dataset/gp/360/colmap/database.db --image_path /home/anh/data/nerfstudio/dataset/gp/360/images --output_path /home/anh/data/nerfstudio/dataset/gp/360/colmap/sparse --Mapper.ba_global_function_tolerance 1e-5
no transform.json tho</t>
  </si>
  <si>
    <t xml:space="preserve">Number of frames in video: 520
(  ●   ) Converting video to images...Can't satisfy requested number of frames. Extracting all frames.
[00:37:13] 🎉 Done converting video to images.                                                 process_data_utils.py:171
/home/anh/anaconda3/envs/nerfstudio/lib/python3.8/site-packages/torch/functional.py:504: UserWarning: torch.meshgrid: in an upcoming 
release, it will be required to pass the indexing argument. (Triggered internally at ../aten/src/ATen/native/TensorShape.cpp:3190.)
  return _VF.meshgrid(tensors, **kwargs)  # type: ignore[attr-defined]
Generating Planar Images ━━━━━━━━━━━━━━━━━━━━━━━━━━━━━━━━━━━━━━━━ 100% 0.24 equirect frames/s 46:43
(    ● ) Copying images...[01:23:59] 🎉 Done copying images.                                                             process_data_utils.py:216
[01:52:56] 🎉 Done downscaling images.                                                         process_data_utils.py:337
[02:40:10] 🎉 Done extracting COLMAP features.                                                       colmap_utils.py:137
[22:47:24] 🎉 Done matching COLMAP features.                                                         colmap_utils.py:151
[08:58:34] 🎉 Done COLMAP bundle adjustment.                                                         colmap_utils.py:173
[11:09:23]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 Starting with 520 video frames                                             
                                                We extracted 520 images                                                 
                                       We downsampled the images by 2x, 4x and 8x                                       
                                               Colmap matched 4160 images                                               
                                     COLMAP found poses for 800.00% of the images.                                      
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
</t>
  </si>
  <si>
    <t>piano</t>
  </si>
  <si>
    <t xml:space="preserve">Number of frames in video: 415
(  ●   ) Converting video to images...Can't satisfy requested number of frames. Extracting all frames.
[14:47:38] 🎉 Done converting video to images.                                                 process_data_utils.py:171
[14:54:05] 🎉 Done downscaling images.                                                         process_data_utils.py:337
[14:56:00] 🎉 Done extracting COLMAP features.                                                       colmap_utils.py:137
[18:49:04] 🎉 Done matching COLMAP features.                                                         colmap_utils.py:151
[19:15:27] 🎉 Done COLMAP bundle adjustment.                                                         colmap_utils.py:173
[19:17:13]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 Starting with 415 video frames                                             
                                                We extracted 415 images                                                 
                                       We downsampled the images by 2x, 4x and 8x                                       
                                               Colmap matched 415 images                                                
                                      COLMAP found poses for all images, CONGRATS!                                      
</t>
  </si>
  <si>
    <t xml:space="preserve">Number of frames in video: 361
(   ●  ) Converting video to images...Can't satisfy requested number of frames. Extracting all frames.
[19:17:41] 🎉 Done converting video to images.                                                 process_data_utils.py:171
[19:27:13] 🎉 Done downscaling images.                                                         process_data_utils.py:337
[19:28:42] 🎉 Done extracting COLMAP features.                                                       colmap_utils.py:137
[21:07:53] 🎉 Done matching COLMAP features.                                                         colmap_utils.py:151
[22:21:01] 🎉 Done COLMAP bundle adjustment.                                                         colmap_utils.py:173
[22:21:05]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 Starting with 361 video frames                                             
                                                We extracted 361 images                                                 
                                       We downsampled the images by 2x, 4x and 8x                                       
                                                Colmap matched 17 images                                                
                             COLMAP only found poses for 4.71% of the images. This is low.                              
    This can be caused by a variety of reasons, such poor scene coverage, blurry images, or large exposure changes.     
</t>
  </si>
  <si>
    <t>plinth</t>
  </si>
  <si>
    <t xml:space="preserve">Number of frames in video: 190
( ●    ) Converting video to images...Can't satisfy requested number of frames. Extracting all frames.
[22:21:18] 🎉 Done converting video to images.                                                 process_data_utils.py:171
[22:24:40] 🎉 Done downscaling images.                                                         process_data_utils.py:337
[22:25:35] 🎉 Done extracting COLMAP features.                                                       colmap_utils.py:137
[23:36:15] 🎉 Done matching COLMAP features.                                                         colmap_utils.py:151
[23:49:52] 🎉 Done COLMAP bundle adjustment.                                                         colmap_utils.py:173
[23:50:38]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 Starting with 190 video frames                                             
                                                We extracted 190 images                                                 
                                       We downsampled the images by 2x, 4x and 8x                                       
                                               Colmap matched 190 images                                                
                                      COLMAP found poses for all images, CONGRATS!                                      
</t>
  </si>
  <si>
    <t xml:space="preserve">Number of frames in video: 2684
[23:51:37] 🎉 Done converting video to images.                                                 process_data_utils.py:171
[00:01:38] 🎉 Done downscaling images.                                                         process_data_utils.py:337
[00:03:09] 🎉 Done extracting COLMAP features.                                                       colmap_utils.py:137
[05:23:44] 🎉 Done matching COLMAP features.                                                         colmap_utils.py:151
[05:55:50] 🎉 Done COLMAP bundle adjustment.                                                         colmap_utils.py:173
[05:56:37]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Starting with 2684 video frames                                             
                                                We extracted 336 images                                                 
                                       We downsampled the images by 2x, 4x and 8x                                       
                                               Colmap matched 336 images                                                
                                      COLMAP found poses for all images, CONGRATS!                                      
</t>
  </si>
  <si>
    <t>room-dark</t>
  </si>
  <si>
    <t xml:space="preserve">Number of frames in video: 4583
[05:57:58] 🎉 Done converting video to images.                                                 process_data_utils.py:171
[06:04:08] 🎉 Done downscaling images.                                                         process_data_utils.py:337
[06:06:32] 🎉 Done extracting COLMAP features.                                                       colmap_utils.py:137
[06:51:17] 🎉 Done matching COLMAP features.                                                         colmap_utils.py:151
[06:55:31] 🎉 Done COLMAP bundle adjustment.                                                         colmap_utils.py:173
[06:55:39]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Starting with 4583 video frames                                             
                                                We extracted 306 images                                                 
                                       We downsampled the images by 2x, 4x and 8x                                       
                                               Colmap matched 306 images                                                
                                      COLMAP found poses for all images, CONGRATS!                                      
</t>
  </si>
  <si>
    <t xml:space="preserve">Number of frames in video: 1558
[06:56:48] 🎉 Done converting video to images.                                                 process_data_utils.py:171
[07:07:39] 🎉 Done downscaling images.                                                         process_data_utils.py:337
[07:09:58] 🎉 Done extracting COLMAP features.                                                       colmap_utils.py:137
[08:06:26] 🎉 Done matching COLMAP features.                                                         colmap_utils.py:151
[08:18:33] 🎉 Done COLMAP bundle adjustment.                                                         colmap_utils.py:173
          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Starting with 1558 video frames                                             
                                                We extracted 312 images                                                 
                                       We downsampled the images by 2x, 4x and 8x                                       
                                                Colmap matched 10 images                                                
                             COLMAP only found poses for 3.21% of the images. This is low.                              
    This can be caused by a variety of reasons, such poor scene coverage, blurry images, or large exposure changes.     
</t>
  </si>
  <si>
    <t>room-lit</t>
  </si>
  <si>
    <t xml:space="preserve">Number of frames in video: 4488
[08:19:53] 🎉 Done converting video to images.                                                 process_data_utils.py:171
[08:26:32] 🎉 Done downscaling images.                                                         process_data_utils.py:337
[08:29:13] 🎉 Done extracting COLMAP features.                                                       colmap_utils.py:137
[10:19:12] 🎉 Done matching COLMAP features.                                                         colmap_utils.py:151
[10:25:04] 🎉 Done COLMAP bundle adjustment.                                                         colmap_utils.py:173
[10:25:20]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Starting with 4488 video frames                                             
                                                We extracted 321 images                                                 
                                       We downsampled the images by 2x, 4x and 8x                                       
                                               Colmap matched 321 images                                                
                                      COLMAP found poses for all images, CONGRATS!                                      
</t>
  </si>
  <si>
    <t xml:space="preserve">Number of frames in video: 1566
[10:26:17] 🎉 Done converting video to images.                                                 process_data_utils.py:171
[10:35:24] 🎉 Done downscaling images.                                                         process_data_utils.py:337
[10:37:34] 🎉 Done extracting COLMAP features.                                                       colmap_utils.py:137
[11:52:39] 🎉 Done matching COLMAP features.                                                         colmap_utils.py:151
[12:21:41] 🎉 Done COLMAP bundle adjustment.                                                         colmap_utils.py:173
           🎉 Done refining intrinsics.                                                              colmap_utils.py:182
────────────────────────────────────────────── 🎉 🎉 🎉 All DONE 🎉 🎉 🎉 ──────────────────────────────────────────────
                                            Starting with 1566 video frames                                             
                                                We extracted 314 images                                                 
                                       We downsampled the images by 2x, 4x and 8x                                       
                                                Colmap matched 16 images                                                
                             COLMAP only found poses for 5.10% of the images. This is low.                              
    This can be caused by a variety of reasons, such poor scene coverage, blurry images, or large exposure changes.     
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
</t>
  </si>
  <si>
    <t>fern</t>
  </si>
  <si>
    <t>Time Taken to Train</t>
  </si>
  <si>
    <t>Memory Usage</t>
  </si>
  <si>
    <t>Storage Usage / SWP</t>
  </si>
  <si>
    <t>GPU Usage</t>
  </si>
  <si>
    <t>Frame Rate</t>
  </si>
  <si>
    <t>Percentage Loss</t>
  </si>
  <si>
    <t>Trial 1</t>
  </si>
  <si>
    <t>12.14GB</t>
  </si>
  <si>
    <t>Trial 2</t>
  </si>
  <si>
    <t>13.04GB</t>
  </si>
  <si>
    <t>Trial 3</t>
  </si>
  <si>
    <t>Trial 4</t>
  </si>
  <si>
    <t>Trial 5</t>
  </si>
  <si>
    <t>Average</t>
  </si>
  <si>
    <t>Standard Deviation</t>
  </si>
  <si>
    <t>Max</t>
  </si>
  <si>
    <t>Min</t>
  </si>
  <si>
    <t>flower</t>
  </si>
  <si>
    <t>Storage Usage</t>
  </si>
  <si>
    <t>fortress</t>
  </si>
  <si>
    <t>horns</t>
  </si>
  <si>
    <t>leaves</t>
  </si>
  <si>
    <t>orchids</t>
  </si>
  <si>
    <t>room</t>
  </si>
  <si>
    <t>trex</t>
  </si>
  <si>
    <t xml:space="preserve">[00:51:46] Saving config to: outputs/fern/nerfacto/2023-04-20_005146/config.yml                 experiment_config.py:129
[00:51:46] Saving checkpoints to: outputs/fern/nerfacto/2023-04-20_005146/nerfstudio_models               trainer.py:128
</t>
  </si>
  <si>
    <t xml:space="preserve">Printing profiling stats, from longest to shortest duration in seconds
VanillaPipeline.get_average_eval_image_metrics: 1.2310              
VanillaPipeline.get_eval_image_metrics_and_images: 0.6291              
Trainer.train_iteration: 0.0173              
VanillaPipeline.get_eval_loss_dict: 0.0166              
VanillaPipeline.get_train_loss_dict: 0.0105              
Trainer.eval_iteration: 0.0013              
</t>
  </si>
  <si>
    <t xml:space="preserve">[01:02:24] Saving config to: outputs/fern/nerfacto/2023-04-20_010224/config.yml                 experiment_config.py:129
[01:02:24] Saving checkpoints to: outputs/fern/nerfacto/2023-04-20_010224/nerfstudio_models               trainer.py:128
</t>
  </si>
  <si>
    <t xml:space="preserve">Printing profiling stats, from longest to shortest duration in seconds
VanillaPipeline.get_eval_image_metrics_and_images: 0.7125              
VanillaPipeline.get_eval_loss_dict: 0.0547              
Trainer.train_iteration: 0.0187              
VanillaPipeline.get_train_loss_dict: 0.0109              
Trainer.eval_iteration: 0.0015           </t>
  </si>
  <si>
    <t xml:space="preserve">[01:15:08] Saving config to: outputs/fern/nerfacto/2023-04-20_011508/config.yml                 experiment_config.py:129
[01:15:08] Saving checkpoints to: outputs/fern/nerfacto/2023-04-20_011508/nerfstudio_models               trainer.py:128
</t>
  </si>
  <si>
    <t xml:space="preserve">Printing profiling stats, from longest to shortest duration in seconds
VanillaPipeline.get_average_eval_image_metrics: 1.2458              
VanillaPipeline.get_eval_image_metrics_and_images: 0.6289              
VanillaPipeline.get_eval_loss_dict: 0.0186              
Trainer.train_iteration: 0.0173              
VanillaPipeline.get_train_loss_dict: 0.0105              
Trainer.eval_iteration: 0.0013              
</t>
  </si>
  <si>
    <t xml:space="preserve">[01:25:46] Saving config to: outputs/fern/nerfacto/2023-04-20_012546/config.yml                 experiment_config.py:129
[01:25:46] Saving checkpoints to: outputs/fern/nerfacto/2023-04-20_012546/nerfstudio_models               trainer.py:128
</t>
  </si>
  <si>
    <t xml:space="preserve">Printing profiling stats, from longest to shortest duration in seconds
VanillaPipeline.get_average_eval_image_metrics: 1.2285              
VanillaPipeline.get_eval_image_metrics_and_images: 0.6291              
VanillaPipeline.get_eval_loss_dict: 0.0178              
Trainer.train_iteration: 0.0174              
VanillaPipeline.get_train_loss_dict: 0.0105              
Trainer.eval_iteration: 0.0013     </t>
  </si>
  <si>
    <t xml:space="preserve">[01:39:49] Saving config to: outputs/fern/nerfacto/2023-04-20_013949/config.yml                 experiment_config.py:129
[01:39:49] Saving checkpoints to: outputs/fern/nerfacto/2023-04-20_013949/nerfstudio_models               trainer.py:128
</t>
  </si>
  <si>
    <t xml:space="preserve">Printing profiling stats, from longest to shortest duration in seconds
VanillaPipeline.get_average_eval_image_metrics: 1.2328              
VanillaPipeline.get_eval_image_metrics_and_images: 0.6316              
Trainer.train_iteration: 0.0173              
VanillaPipeline.get_eval_loss_dict: 0.0171              
VanillaPipeline.get_train_loss_dict: 0.0105              
Trainer.eval_iteration: 0.0013       </t>
  </si>
  <si>
    <t xml:space="preserve">[20:10:04] Saving config to: outputs/flower/nerfacto/2023-04-20_201004/config.yml               experiment_config.py:129
[20:10:04] Saving checkpoints to: outputs/flower/nerfacto/2023-04-20_201004/nerfstudio_models             trainer.py:128
</t>
  </si>
  <si>
    <t xml:space="preserve">Printing profiling stats, from longest to shortest duration in seconds
VanillaPipeline.get_average_eval_image_metrics: 1.8574              
VanillaPipeline.get_eval_image_metrics_and_images: 0.6263              
VanillaPipeline.get_eval_loss_dict: 0.0176              
Trainer.train_iteration: 0.0172              
VanillaPipeline.get_train_loss_dict: 0.0104              
Trainer.eval_iteration: 0.0014              
</t>
  </si>
  <si>
    <t xml:space="preserve">[20:20:29] Saving config to: outputs/flower/nerfacto/2023-04-20_202029/config.yml               experiment_config.py:129
[20:20:29] Saving checkpoints to: outputs/flower/nerfacto/2023-04-20_202029/nerfstudio_models             trainer.py:128
</t>
  </si>
  <si>
    <t xml:space="preserve">Printing profiling stats, from longest to shortest duration in seconds
VanillaPipeline.get_average_eval_image_metrics: 1.8439              
VanillaPipeline.get_eval_image_metrics_and_images: 0.6277              
Trainer.train_iteration: 0.0172              
VanillaPipeline.get_eval_loss_dict: 0.0168              
VanillaPipeline.get_train_loss_dict: 0.0104              
Trainer.eval_iteration: 0.0014             </t>
  </si>
  <si>
    <t xml:space="preserve">[20:30:53] Saving config to: outputs/flower/nerfacto/2023-04-20_203053/config.yml               experiment_config.py:129
[20:30:53] Saving checkpoints to: outputs/flower/nerfacto/2023-04-20_203053/nerfstudio_models             trainer.py:128
</t>
  </si>
  <si>
    <t xml:space="preserve">Printing profiling stats, from longest to shortest duration in seconds
VanillaPipeline.get_average_eval_image_metrics: 1.8801              
VanillaPipeline.get_eval_image_metrics_and_images: 0.6275              
VanillaPipeline.get_eval_loss_dict: 0.0173              
Trainer.train_iteration: 0.0172              
VanillaPipeline.get_train_loss_dict: 0.0104              
Trainer.eval_iteration: 0.0014              
</t>
  </si>
  <si>
    <t xml:space="preserve">[20:41:20] Saving config to: outputs/flower/nerfacto/2023-04-20_204120/config.yml               experiment_config.py:129
[20:41:20] Saving checkpoints to: outputs/flower/nerfacto/2023-04-20_204120/nerfstudio_models             trainer.py:128
</t>
  </si>
  <si>
    <t xml:space="preserve">Printing profiling stats, from longest to shortest duration in seconds
VanillaPipeline.get_average_eval_image_metrics: 1.8501              
VanillaPipeline.get_eval_image_metrics_and_images: 0.6268              
VanillaPipeline.get_eval_loss_dict: 0.0177              
Trainer.train_iteration: 0.0172              
VanillaPipeline.get_train_loss_dict: 0.0104              
Trainer.eval_iteration: 0.0014              
</t>
  </si>
  <si>
    <t xml:space="preserve">[20:51:45] Saving config to: outputs/flower/nerfacto/2023-04-20_205145/config.yml               experiment_config.py:129
[20:51:45] Saving checkpoints to: outputs/flower/nerfacto/2023-04-20_205145/nerfstudio_models             trainer.py:128
</t>
  </si>
  <si>
    <t xml:space="preserve">Printing profiling stats, from longest to shortest duration in seconds
VanillaPipeline.get_average_eval_image_metrics: 1.8859              
VanillaPipeline.get_eval_image_metrics_and_images: 0.6275              
VanillaPipeline.get_eval_loss_dict: 0.0177              
Trainer.train_iteration: 0.0171              
VanillaPipeline.get_train_loss_dict: 0.0104              
Trainer.eval_iteration: 0.0014            </t>
  </si>
  <si>
    <t xml:space="preserve">[21:03:34] Saving config to: outputs/fortress/nerfacto/2023-04-20_210334/config.yml             experiment_config.py:129
[21:03:34] Saving checkpoints to: outputs/fortress/nerfacto/2023-04-20_210334/nerfstudio_models           trainer.py:128
</t>
  </si>
  <si>
    <t xml:space="preserve">Printing profiling stats, from longest to shortest duration in seconds
VanillaPipeline.get_average_eval_image_metrics: 2.4582              
VanillaPipeline.get_eval_image_metrics_and_images: 0.6298              
VanillaPipeline.get_eval_loss_dict: 0.0180              
Trainer.train_iteration: 0.0171              
VanillaPipeline.get_train_loss_dict: 0.0103              
Trainer.eval_iteration: 0.0014        </t>
  </si>
  <si>
    <t xml:space="preserve">[21:13:54] Saving config to: outputs/fortress/nerfacto/2023-04-20_211354/config.yml             experiment_config.py:129
[21:13:54] Saving checkpoints to: outputs/fortress/nerfacto/2023-04-20_211354/nerfstudio_models           trainer.py:128
</t>
  </si>
  <si>
    <t xml:space="preserve">Printing profiling stats, from longest to shortest duration in seconds
VanillaPipeline.get_average_eval_image_metrics: 2.4922              
VanillaPipeline.get_eval_image_metrics_and_images: 0.6294              
VanillaPipeline.get_eval_loss_dict: 0.0181              
Trainer.train_iteration: 0.0171              
VanillaPipeline.get_train_loss_dict: 0.0103              
Trainer.eval_iteration: 0.0014            </t>
  </si>
  <si>
    <t xml:space="preserve">[21:24:14] Saving config to: outputs/fortress/nerfacto/2023-04-20_212414/config.yml             experiment_config.py:129
[21:24:14] Saving checkpoints to: outputs/fortress/nerfacto/2023-04-20_212414/nerfstudio_models           trainer.py:128
</t>
  </si>
  <si>
    <t xml:space="preserve">Printing profiling stats, from longest to shortest duration in seconds
VanillaPipeline.get_average_eval_image_metrics: 2.4937              
VanillaPipeline.get_eval_image_metrics_and_images: 0.6300              
VanillaPipeline.get_eval_loss_dict: 0.0179              
Trainer.train_iteration: 0.0171              
VanillaPipeline.get_train_loss_dict: 0.0104              
Trainer.eval_iteration: 0.0014              </t>
  </si>
  <si>
    <t xml:space="preserve">21:34:36] Saving config to: outputs/fortress/nerfacto/2023-04-20_213436/config.yml             experiment_config.py:129
[21:34:36] Saving checkpoints to: outputs/fortress/nerfacto/2023-04-20_213436/nerfstudio_models           trainer.py:128
</t>
  </si>
  <si>
    <t xml:space="preserve">Printing profiling stats, from longest to shortest duration in seconds
VanillaPipeline.get_average_eval_image_metrics: 2.4809              
VanillaPipeline.get_eval_image_metrics_and_images: 0.6300              
VanillaPipeline.get_eval_loss_dict: 0.0178              
Trainer.train_iteration: 0.0171              
VanillaPipeline.get_train_loss_dict: 0.0103              
Trainer.eval_iteration: 0.0014     </t>
  </si>
  <si>
    <t xml:space="preserve">[21:44:58] Saving config to: outputs/fortress/nerfacto/2023-04-20_214458/config.yml             experiment_config.py:129
[21:44:58] Saving checkpoints to: outputs/fortress/nerfacto/2023-04-20_214458/nerfstudio_models           trainer.py:128
</t>
  </si>
  <si>
    <t xml:space="preserve">Printing profiling stats, from longest to shortest duration in seconds
VanillaPipeline.get_average_eval_image_metrics: 2.5002              
VanillaPipeline.get_eval_image_metrics_and_images: 0.6292              
VanillaPipeline.get_eval_loss_dict: 0.0173              
Trainer.train_iteration: 0.0172              
VanillaPipeline.get_train_loss_dict: 0.0104              
Trainer.eval_iteration: 0.0014  </t>
  </si>
  <si>
    <t xml:space="preserve">[21:56:15] Saving config to: outputs/horns/nerfacto/2023-04-20_215615/config.yml                experiment_config.py:129
[21:56:15] Saving checkpoints to: outputs/horns/nerfacto/2023-04-20_215615/nerfstudio_models              trainer.py:128
</t>
  </si>
  <si>
    <t xml:space="preserve">Printing profiling stats, from longest to shortest duration in seconds
VanillaPipeline.get_average_eval_image_metrics: 3.7205              
VanillaPipeline.get_eval_image_metrics_and_images: 0.6302              
Trainer.train_iteration: 0.0172              
VanillaPipeline.get_eval_loss_dict: 0.0166              
VanillaPipeline.get_train_loss_dict: 0.0104              
Trainer.eval_iteration: 0.0014             </t>
  </si>
  <si>
    <t xml:space="preserve">[22:06:37] Saving config to: outputs/horns/nerfacto/2023-04-20_220637/config.yml                experiment_config.py:129
[22:06:37] Saving checkpoints to: outputs/horns/nerfacto/2023-04-20_220637/nerfstudio_models              trainer.py:128
</t>
  </si>
  <si>
    <t xml:space="preserve">Printing profiling stats, from longest to shortest duration in seconds
VanillaPipeline.get_average_eval_image_metrics: 3.7436              
VanillaPipeline.get_eval_image_metrics_and_images: 0.6307              
Trainer.train_iteration: 0.0172              
VanillaPipeline.get_eval_loss_dict: 0.0168              
VanillaPipeline.get_train_loss_dict: 0.0104              
Trainer.eval_iteration: 0.0014       </t>
  </si>
  <si>
    <t xml:space="preserve">[22:16:59] Saving config to: outputs/horns/nerfacto/2023-04-20_221659/config.yml                experiment_config.py:129
[22:16:59] Saving checkpoints to: outputs/horns/nerfacto/2023-04-20_221659/nerfstudio_models              trainer.py:128
</t>
  </si>
  <si>
    <t xml:space="preserve">Printing profiling stats, from longest to shortest duration in seconds
VanillaPipeline.get_average_eval_image_metrics: 3.7054              
VanillaPipeline.get_eval_image_metrics_and_images: 0.6315              
VanillaPipeline.get_eval_loss_dict: 0.0179              
Trainer.train_iteration: 0.0172              
VanillaPipeline.get_train_loss_dict: 0.0104              
Trainer.eval_iteration: 0.0014              
</t>
  </si>
  <si>
    <t xml:space="preserve">[22:27:22] Saving config to: outputs/horns/nerfacto/2023-04-20_222722/config.yml                experiment_config.py:129
[22:27:22] Saving checkpoints to: outputs/horns/nerfacto/2023-04-20_222722/nerfstudio_models              trainer.py:128
</t>
  </si>
  <si>
    <t xml:space="preserve">Printing profiling stats, from longest to shortest duration in seconds
VanillaPipeline.get_average_eval_image_metrics: 3.7050              
VanillaPipeline.get_eval_image_metrics_and_images: 0.6313              
VanillaPipeline.get_eval_loss_dict: 0.0176              
Trainer.train_iteration: 0.0172              
VanillaPipeline.get_train_loss_dict: 0.0104              
Trainer.eval_iteration: 0.0014      </t>
  </si>
  <si>
    <t>[22:37:44] Saving config to: outputs/horns/nerfacto/2023-04-20_223744/config.yml experiment_config.py:129 [22:37:44] Saving checkpoints to: outputs/horns/nerfacto/2023-04-20_223744/nerfstudio_models trainer.py:128</t>
  </si>
  <si>
    <t xml:space="preserve">Printing profiling stats, from longest to shortest duration in seconds
VanillaPipeline.get_average_eval_image_metrics: 3.7339              
VanillaPipeline.get_eval_image_metrics_and_images: 0.6290              
VanillaPipeline.get_eval_loss_dict: 0.0184              
Trainer.train_iteration: 0.0172              
VanillaPipeline.get_train_loss_dict: 0.0104              
Trainer.eval_iteration: 0.0014          </t>
  </si>
  <si>
    <t xml:space="preserve">[22:52:19] Saving config to: outputs/orchids/nerfacto/2023-04-20_225219/config.yml              experiment_config.py:129
[22:52:19] Saving checkpoints to: outputs/orchids/nerfacto/2023-04-20_225219/nerfstudio_models            trainer.py:128
[22:52:19] Auto image downscale factor of 1                                                 nerfstudio_dataparser.py:314
</t>
  </si>
  <si>
    <t xml:space="preserve">Printing profiling stats, from longest to shortest duration in seconds
VanillaPipeline.get_average_eval_image_metrics: 0.3317              
VanillaPipeline.get_eval_image_metrics_and_images: 0.1758              
Trainer.train_iteration: 0.0171              
VanillaPipeline.get_eval_loss_dict: 0.0164              
VanillaPipeline.get_train_loss_dict: 0.0104              
Trainer.eval_iteration: 0.0004   </t>
  </si>
  <si>
    <t xml:space="preserve">[23:01:39] Saving config to: outputs/orchids/nerfacto/2023-04-20_230139/config.yml              experiment_config.py:129
[23:01:39] Saving checkpoints to: outputs/orchids/nerfacto/2023-04-20_230139/nerfstudio_models            trainer.py:128
</t>
  </si>
  <si>
    <t xml:space="preserve">Printing profiling stats, from longest to shortest duration in seconds
VanillaPipeline.get_average_eval_image_metrics: 0.3267              
VanillaPipeline.get_eval_image_metrics_and_images: 0.1777              
VanillaPipeline.get_eval_loss_dict: 0.0178              
Trainer.train_iteration: 0.0172              
VanillaPipeline.get_train_loss_dict: 0.0105              
Trainer.eval_iteration: 0.0004       </t>
  </si>
  <si>
    <t xml:space="preserve">[23:11:02] Saving config to: outputs/orchids/nerfacto/2023-04-20_231102/config.yml              experiment_config.py:129
[23:11:02] Saving checkpoints to: outputs/orchids/nerfacto/2023-04-20_231102/nerfstudio_models            trainer.py:128
</t>
  </si>
  <si>
    <t xml:space="preserve">Printing profiling stats, from longest to shortest duration in seconds
VanillaPipeline.get_average_eval_image_metrics: 0.3247              
VanillaPipeline.get_eval_image_metrics_and_images: 0.1754              
Trainer.train_iteration: 0.0171              
VanillaPipeline.get_eval_loss_dict: 0.0167              
VanillaPipeline.get_train_loss_dict: 0.0104              
Trainer.eval_iteration: 0.0004  </t>
  </si>
  <si>
    <t xml:space="preserve">[23:20:22] Saving config to: outputs/orchids/nerfacto/2023-04-20_232022/config.yml              experiment_config.py:129
[23:20:22] Saving checkpoints to: outputs/orchids/nerfacto/2023-04-20_232022/nerfstudio_models            trainer.py:128
</t>
  </si>
  <si>
    <t xml:space="preserve">Printing profiling stats, from longest to shortest duration in seconds
VanillaPipeline.get_average_eval_image_metrics: 0.3238              
VanillaPipeline.get_eval_image_metrics_and_images: 0.1749              
VanillaPipeline.get_eval_loss_dict: 0.0171              
Trainer.train_iteration: 0.0171              
VanillaPipeline.get_train_loss_dict: 0.0104              
Trainer.eval_iteration: 0.0004    </t>
  </si>
  <si>
    <t xml:space="preserve">[23:29:42] Saving config to: outputs/orchids/nerfacto/2023-04-20_232942/config.yml              experiment_config.py:129
[23:29:42] Saving checkpoints to: outputs/orchids/nerfacto/2023-04-20_232942/nerfstudio_models            trainer.py:128
</t>
  </si>
  <si>
    <t xml:space="preserve">Printing profiling stats, from longest to shortest duration in seconds
VanillaPipeline.get_average_eval_image_metrics: 0.3245              
VanillaPipeline.get_eval_image_metrics_and_images: 0.1759              
VanillaPipeline.get_eval_loss_dict: 0.0176              
Trainer.train_iteration: 0.0171              
VanillaPipeline.get_train_loss_dict: 0.0104              
Trainer.eval_iteration: 0.0004  </t>
  </si>
  <si>
    <t xml:space="preserve">[23:41:23] Saving config to: outputs/room/nerfacto/2023-04-20_234123/config.yml                 experiment_config.py:129
[23:41:23] Saving checkpoints to: outputs/room/nerfacto/2023-04-20_234123/nerfstudio_models               trainer.py:128
</t>
  </si>
  <si>
    <t xml:space="preserve">Printing profiling stats, from longest to shortest duration in seconds
VanillaPipeline.get_average_eval_image_metrics: 2.4581              
VanillaPipeline.get_eval_image_metrics_and_images: 0.6322              
Trainer.train_iteration: 0.0172              
VanillaPipeline.get_eval_loss_dict: 0.0171              
VanillaPipeline.get_train_loss_dict: 0.0105              
Trainer.eval_iteration: 0.0014       </t>
  </si>
  <si>
    <t xml:space="preserve">[23:51:48] Saving config to: outputs/room/nerfacto/2023-04-20_235148/config.yml                 experiment_config.py:129
[23:51:48] Saving checkpoints to: outputs/room/nerfacto/2023-04-20_235148/nerfstudio_models               trainer.py:128
</t>
  </si>
  <si>
    <t xml:space="preserve">Printing profiling stats, from longest to shortest duration in seconds
VanillaPipeline.get_average_eval_image_metrics: 2.4765              
VanillaPipeline.get_eval_image_metrics_and_images: 0.6328              
VanillaPipeline.get_eval_loss_dict: 0.0181              
Trainer.train_iteration: 0.0172              
VanillaPipeline.get_train_loss_dict: 0.0105              
Trainer.eval_iteration: 0.0014              
</t>
  </si>
  <si>
    <t xml:space="preserve">[00:02:15] Saving config to: outputs/room/nerfacto/2023-04-21_000215/config.yml                 experiment_config.py:129
[00:02:15] Saving checkpoints to: outputs/room/nerfacto/2023-04-21_000215/nerfstudio_models               trainer.py:128
</t>
  </si>
  <si>
    <t xml:space="preserve">Printing profiling stats, from longest to shortest duration in seconds
VanillaPipeline.get_average_eval_image_metrics: 2.4680              
VanillaPipeline.get_eval_image_metrics_and_images: 0.6321              
VanillaPipeline.get_eval_loss_dict: 0.0174              
Trainer.train_iteration: 0.0171              
VanillaPipeline.get_train_loss_dict: 0.0104              
Trainer.eval_iteration: 0.0014              
</t>
  </si>
  <si>
    <t xml:space="preserve">[00:12:39] Saving config to: outputs/room/nerfacto/2023-04-21_001239/config.yml                 experiment_config.py:129
[00:12:39] Saving checkpoints to: outputs/room/nerfacto/2023-04-21_001239/nerfstudio_models               trainer.py:128
</t>
  </si>
  <si>
    <t xml:space="preserve">Printing profiling stats, from longest to shortest duration in seconds
VanillaPipeline.get_average_eval_image_metrics: 2.4754              
VanillaPipeline.get_eval_image_metrics_and_images: 0.6335              
VanillaPipeline.get_eval_loss_dict: 0.0175              
Trainer.train_iteration: 0.0172              
VanillaPipeline.get_train_loss_dict: 0.0104              
Trainer.eval_iteration: 0.0014              
</t>
  </si>
  <si>
    <t xml:space="preserve">[00:23:03] Saving config to: outputs/room/nerfacto/2023-04-21_002303/config.yml                 experiment_config.py:129
[00:23:03] Saving checkpoints to: outputs/room/nerfacto/2023-04-21_002303/nerfstudio_models               trainer.py:128
</t>
  </si>
  <si>
    <t xml:space="preserve">Printing profiling stats, from longest to shortest duration in seconds
VanillaPipeline.get_average_eval_image_metrics: 2.4948              
VanillaPipeline.get_eval_image_metrics_and_images: 0.6350              
VanillaPipeline.get_eval_loss_dict: 0.0182              
Trainer.train_iteration: 0.0171              
VanillaPipeline.get_train_loss_dict: 0.0104              
Trainer.eval_iteration: 0.0014 </t>
  </si>
  <si>
    <t xml:space="preserve">[00:36:05] Saving config to: outputs/trex/nerfacto/2023-04-21_003605/config.yml                 experiment_config.py:129
[00:36:05] Saving checkpoints to: outputs/trex/nerfacto/2023-04-21_003605/nerfstudio_models               trainer.py:128
</t>
  </si>
  <si>
    <t xml:space="preserve">Printing profiling stats, from longest to shortest duration in seconds
VanillaPipeline.get_average_eval_image_metrics: 3.0790              
VanillaPipeline.get_eval_image_metrics_and_images: 0.6260              
VanillaPipeline.get_eval_loss_dict: 0.0185              
Trainer.train_iteration: 0.0171              
VanillaPipeline.get_train_loss_dict: 0.0104              
Trainer.eval_iteration: 0.0014      </t>
  </si>
  <si>
    <t xml:space="preserve">[00:46:21] Saving config to: outputs/trex/nerfacto/2023-04-21_004621/config.yml                 experiment_config.py:129
[00:46:21] Saving checkpoints to: outputs/trex/nerfacto/2023-04-21_004621/nerfstudio_models               trainer.py:128
</t>
  </si>
  <si>
    <t xml:space="preserve">Printing profiling stats, from longest to shortest duration in seconds
VanillaPipeline.get_average_eval_image_metrics: 3.1178              
VanillaPipeline.get_eval_image_metrics_and_images: 0.6262              
VanillaPipeline.get_eval_loss_dict: 0.0175              
Trainer.train_iteration: 0.0172              
VanillaPipeline.get_train_loss_dict: 0.0104              
Trainer.eval_iteration: 0.0014              
</t>
  </si>
  <si>
    <t xml:space="preserve">[00:56:40] Saving config to: outputs/trex/nerfacto/2023-04-21_005640/config.yml                 experiment_config.py:129
[00:56:40] Saving checkpoints to: outputs/trex/nerfacto/2023-04-21_005640/nerfstudio_models               trainer.py:128
</t>
  </si>
  <si>
    <t xml:space="preserve">Printing profiling stats, from longest to shortest duration in seconds
VanillaPipeline.get_average_eval_image_metrics: 3.0861              
VanillaPipeline.get_eval_image_metrics_and_images: 0.6272              
Trainer.train_iteration: 0.0171              
VanillaPipeline.get_eval_loss_dict: 0.0164              
VanillaPipeline.get_train_loss_dict: 0.0103              
Trainer.eval_iteration: 0.0014              
</t>
  </si>
  <si>
    <t xml:space="preserve">[01:06:57] Saving config to: outputs/trex/nerfacto/2023-04-21_010657/config.yml                 experiment_config.py:129
[01:06:57] Saving checkpoints to: outputs/trex/nerfacto/2023-04-21_010657/nerfstudio_models               trainer.py:128
</t>
  </si>
  <si>
    <t xml:space="preserve">Printing profiling stats, from longest to shortest duration in seconds
VanillaPipeline.get_average_eval_image_metrics: 3.0962              
VanillaPipeline.get_eval_image_metrics_and_images: 0.6266              
VanillaPipeline.get_eval_loss_dict: 0.0173              
Trainer.train_iteration: 0.0171              
VanillaPipeline.get_train_loss_dict: 0.0104              
Trainer.eval_iteration: 0.0014              
</t>
  </si>
  <si>
    <t xml:space="preserve">[01:17:16] Saving config to: outputs/trex/nerfacto/2023-04-21_011716/config.yml                 experiment_config.py:129
[01:17:16] Saving checkpoints to: outputs/trex/nerfacto/2023-04-21_011716/nerfstudio_models               trainer.py:128
</t>
  </si>
  <si>
    <t xml:space="preserve">Printing profiling stats, from longest to shortest duration in seconds
VanillaPipeline.get_average_eval_image_metrics: 3.0794              
VanillaPipeline.get_eval_image_metrics_and_images: 0.6274              
VanillaPipeline.get_eval_loss_dict: 0.0178              
Trainer.train_iteration: 0.0171              
VanillaPipeline.get_train_loss_dict: 0.0103              
Trainer.eval_iteration: 0.0014 </t>
  </si>
  <si>
    <t>pid</t>
  </si>
  <si>
    <t>folder path</t>
  </si>
  <si>
    <t>Memory Usage in GB</t>
  </si>
  <si>
    <t>GPU Usage in MB</t>
  </si>
  <si>
    <t>Storage Usage MB</t>
  </si>
  <si>
    <t>Percentage Loss / get_eval_loss_dict</t>
  </si>
  <si>
    <t>2023-04-19_140903</t>
  </si>
  <si>
    <t xml:space="preserve">Printing profiling stats, from longest to shortest duration in seconds
VanillaPipeline.get_average_eval_image_metrics: 19.7949             
VanillaPipeline.get_eval_image_metrics_and_images: 0.4659              
Trainer.train_iteration: 0.0252              
VanillaPipeline.get_eval_loss_dict: 0.0246              
VanillaPipeline.get_train_loss_dict: 0.0176              
Trainer.eval_iteration: 0.0016              
[14:23:38] Using --data alias for --data.pipeline.datamanager.data                                          train.py:222
</t>
  </si>
  <si>
    <t xml:space="preserve">[14:23:38] Saving config to: outputs/4k/nerfacto/2023-04-19_142338/config.yml                   experiment_config.py:129
[14:23:38] Saving checkpoints to: outputs/4k/nerfacto/2023-04-19_142338/nerfstudio_models                 trainer.py:128
</t>
  </si>
  <si>
    <t xml:space="preserve">Printing profiling stats, from longest to shortest duration in seconds
VanillaPipeline.get_average_eval_image_metrics: 19.8556             
VanillaPipeline.get_eval_image_metrics_and_images: 0.4527              
Trainer.train_iteration: 0.0238              
VanillaPipeline.get_eval_loss_dict: 0.0229              
VanillaPipeline.get_train_loss_dict: 0.0162              
Trainer.eval_iteration: 0.0016              
[14:37:29] Using --data alias for --data.pipeline.datamanager.data                                          train.py:222
</t>
  </si>
  <si>
    <t xml:space="preserve">[14:37:29] Saving config to: outputs/4k/nerfacto/2023-04-19_143729/config.yml                   experiment_config.py:129
[14:37:29] Saving checkpoints to: outputs/4k/nerfacto/2023-04-19_143729/nerfstudio_models                 trainer.py:128
</t>
  </si>
  <si>
    <t xml:space="preserve">Printing profiling stats, from longest to shortest duration in seconds
VanillaPipeline.get_average_eval_image_metrics: 19.7821             
VanillaPipeline.get_eval_image_metrics_and_images: 0.4631              
Trainer.train_iteration: 0.0260              
VanillaPipeline.get_eval_loss_dict: 0.0258              
VanillaPipeline.get_train_loss_dict: 0.0183              
Trainer.eval_iteration: 0.0016              
[14:52:30] Using --data alias for --data.pipeline.datamanager.data                                          train.py:222
</t>
  </si>
  <si>
    <t xml:space="preserve">[14:52:30] Saving config to: outputs/4k/nerfacto/2023-04-19_145230/config.yml                   experiment_config.py:129
[14:52:30] Saving checkpoints to: outputs/4k/nerfacto/2023-04-19_145230/nerfstudio_models                 trainer.py:128
</t>
  </si>
  <si>
    <t xml:space="preserve">Printing profiling stats, from longest to shortest duration in seconds
VanillaPipeline.get_average_eval_image_metrics: 19.7821             
VanillaPipeline.get_eval_image_metrics_and_images: 0.4631              
Trainer.train_iteration: 0.0260              
VanillaPipeline.get_eval_loss_dict: 0.0258              
VanillaPipeline.get_train_loss_dict: 0.0183              
Trainer.eval_iteration: 0.0016              
</t>
  </si>
  <si>
    <t>[15:06:33] Saving config to: outputs/4k/nerfacto/2023-04-19_150633/config.yml experiment_config.py:129 [15:06:33] Saving checkpoints to: outputs/4k/nerfacto/2023-04-19_150633/nerfstudio_models trainer.py:128</t>
  </si>
  <si>
    <t xml:space="preserve">Printing profiling stats, from longest to shortest duration in seconds
VanillaPipeline.get_average_eval_image_metrics: 19.8537             
VanillaPipeline.get_eval_image_metrics_and_images: 0.4544              
Trainer.train_iteration: 0.0237              
VanillaPipeline.get_eval_loss_dict: 0.0226              
VanillaPipeline.get_train_loss_dict: 0.0162              
Trainer.eval_iteration: 0.0016  </t>
  </si>
  <si>
    <t xml:space="preserve">[20:39:57] Saving config to: outputs/4k/nerfacto/2023-04-19_203957/config.yml                   experiment_config.py:129
[20:39:57] Saving checkpoints to: outputs/4k/nerfacto/2023-04-19_203957/nerfstudio_models                 trainer.py:128
</t>
  </si>
  <si>
    <t>377.8 </t>
  </si>
  <si>
    <t xml:space="preserve">Printing profiling stats, from longest to shortest duration in seconds
VanillaPipeline.get_average_eval_image_metrics: 18.0525             
VanillaPipeline.get_eval_image_metrics_and_images: 0.4472              
Trainer.train_iteration: 0.0177              
VanillaPipeline.get_eval_loss_dict: 0.0175              
VanillaPipeline.get_train_loss_dict: 0.0106              
Trainer.eval_iteration: 0.0015              
[20:50:45] Using --data alias for --data.pipeline.datamanager.data                                          train.py:222
</t>
  </si>
  <si>
    <t xml:space="preserve">[20:50:45] Saving config to: outputs/4k/nerfacto/2023-04-19_205045/config.yml                   experiment_config.py:129
[20:50:45] Saving checkpoints to: outputs/4k/nerfacto/2023-04-19_205045/nerfstudio_models                 trainer.py:128
</t>
  </si>
  <si>
    <t xml:space="preserve">Printing profiling stats, from longest to shortest duration in seconds
VanillaPipeline.get_average_eval_image_metrics: 18.0837             
VanillaPipeline.get_eval_image_metrics_and_images: 0.4493              
VanillaPipeline.get_eval_loss_dict: 0.0182              
Trainer.train_iteration: 0.0178              
VanillaPipeline.get_train_loss_dict: 0.0107              
Trainer.eval_iteration: 0.0015              
[21:01:34] Using --data alias for --data.pipeline.datamanager.data                                          train.py:222
</t>
  </si>
  <si>
    <t xml:space="preserve">[21:01:34] Saving config to: outputs/4k/nerfacto/2023-04-19_210134/config.yml                   experiment_config.py:129
[21:01:34] Saving checkpoints to: outputs/4k/nerfacto/2023-04-19_210134/nerfstudio_models                 trainer.py:128
</t>
  </si>
  <si>
    <t>377.1 </t>
  </si>
  <si>
    <t xml:space="preserve">Printing profiling stats, from longest to shortest duration in seconds
VanillaPipeline.get_average_eval_image_metrics: 18.0052             
VanillaPipeline.get_eval_image_metrics_and_images: 0.4491              
Trainer.train_iteration: 0.0175              
VanillaPipeline.get_eval_loss_dict: 0.0171              
VanillaPipeline.get_train_loss_dict: 0.0106              
Trainer.eval_iteration: 0.0015              
[21:12:12] Using --data alias for --data.pipeline.datamanager.data                                          train.py:222
</t>
  </si>
  <si>
    <t xml:space="preserve">21:12:12] Saving config to: outputs/4k/nerfacto/2023-04-19_211212/config.yml                   experiment_config.py:129
[21:12:12] Saving checkpoints to: outputs/4k/nerfacto/2023-04-19_211212/nerfstudio_models                 trainer.py:128
</t>
  </si>
  <si>
    <t>378.2 </t>
  </si>
  <si>
    <t xml:space="preserve">rinting profiling stats, from longest to shortest duration in seconds
VanillaPipeline.get_average_eval_image_metrics: 17.9627             
VanillaPipeline.get_eval_image_metrics_and_images: 0.4498              
VanillaPipeline.get_eval_loss_dict: 0.0181              
Trainer.train_iteration: 0.0176              
VanillaPipeline.get_train_loss_dict: 0.0106              
Trainer.eval_iteration: 0.0015              
[21:22:52] Using --data alias for --data.pipeline.datamanager.data                                          train.py:222
</t>
  </si>
  <si>
    <t xml:space="preserve">[21:22:52] Saving config to: outputs/4k/nerfacto/2023-04-19_212252/config.yml                   experiment_config.py:129
[21:22:52] Saving checkpoints to: outputs/4k/nerfacto/2023-04-19_212252/nerfstudio_models                 trainer.py:128
</t>
  </si>
  <si>
    <t xml:space="preserve">Printing profiling stats, from longest to shortest duration in seconds
VanillaPipeline.get_average_eval_image_metrics: 18.0188             
VanillaPipeline.get_eval_image_metrics_and_images: 0.4486              
VanillaPipeline.get_eval_loss_dict: 0.0176              
Trainer.train_iteration: 0.0175              
VanillaPipeline.get_train_loss_dict: 0.0106              
Trainer.eval_iteration: 0.0015              
</t>
  </si>
  <si>
    <t xml:space="preserve">21:46:57] Saving config to: outputs/4k/nerfacto/2023-04-19_214657/config.yml                   experiment_config.py:129
[21:46:57] Saving checkpoints to: outputs/4k/nerfacto/2023-04-19_214657/nerfstudio_models                 trainer.py:128
</t>
  </si>
  <si>
    <t xml:space="preserve">Printing profiling stats, from longest to shortest duration in seconds
VanillaPipeline.get_average_eval_image_metrics: 8.2501              
VanillaPipeline.get_eval_image_metrics_and_images: 0.4426              
VanillaPipeline.get_eval_loss_dict: 0.0175              
Trainer.train_iteration: 0.0172              
VanillaPipeline.get_train_loss_dict: 0.0104              
Trainer.eval_iteration: 0.0012              
</t>
  </si>
  <si>
    <t xml:space="preserve">[21:57:12] Saving config to: outputs/4k/nerfacto/2023-04-19_215712/config.yml                   experiment_config.py:129
[21:57:13] Saving checkpoints to: outputs/4k/nerfacto/2023-04-19_215712/nerfstudio_models                 trainer.py:128
</t>
  </si>
  <si>
    <t xml:space="preserve">Printing profiling stats, from longest to shortest duration in seconds
VanillaPipeline.get_average_eval_image_metrics: 8.2048              
VanillaPipeline.get_eval_image_metrics_and_images: 0.4440              
VanillaPipeline.get_eval_loss_dict: 0.0183              
Trainer.train_iteration: 0.0173              
VanillaPipeline.get_train_loss_dict: 0.0104              
Trainer.eval_iteration: 0.0012              
[22:07:28] Using --data alias for --data.pipeline.datamanager.data                                          train.py:222
</t>
  </si>
  <si>
    <t xml:space="preserve">[22:07:28] Saving config to: outputs/4k/nerfacto/2023-04-19_220728/config.yml                   experiment_config.py:129
[22:07:28] Saving checkpoints to: outputs/4k/nerfacto/2023-04-19_220728/nerfstudio_models                 trainer.py:128
</t>
  </si>
  <si>
    <t>380.6 </t>
  </si>
  <si>
    <t xml:space="preserve">Printing profiling stats, from longest to shortest duration in seconds
VanillaPipeline.get_average_eval_image_metrics: 8.1990              
VanillaPipeline.get_eval_image_metrics_and_images: 0.4424              
Trainer.train_iteration: 0.0173              
VanillaPipeline.get_eval_loss_dict: 0.0171              
VanillaPipeline.get_train_loss_dict: 0.0105              
Trainer.eval_iteration: 0.0012              
[22:17:44] Using --data alias for --data.pipeline.datamanager.data                                          train.py:222
</t>
  </si>
  <si>
    <t xml:space="preserve">[22:17:44] Saving config to: outputs/4k/nerfacto/2023-04-19_221744/config.yml                   experiment_config.py:129
[22:17:44] Saving checkpoints to: outputs/4k/nerfacto/2023-04-19_221744/nerfstudio_models                 trainer.py:128
[22:17:44] Auto image downscale factor of 4                                                 nerfstudio_dataparser.py:314
</t>
  </si>
  <si>
    <t xml:space="preserve">Printing profiling stats, from longest to shortest duration in seconds
VanillaPipeline.get_average_eval_image_metrics: 8.2197              
VanillaPipeline.get_eval_image_metrics_and_images: 0.4451              
VanillaPipeline.get_eval_loss_dict: 0.0175              
Trainer.train_iteration: 0.0173              
VanillaPipeline.get_train_loss_dict: 0.0104              
Trainer.eval_iteration: 0.0012              
[22:28:02] Using --data alias for --data.pipeline.datamanager.data                                          train.py:222
</t>
  </si>
  <si>
    <t xml:space="preserve">[22:28:02] Saving config to: outputs/4k/nerfacto/2023-04-19_222802/config.yml                   experiment_config.py:129
[22:28:02] Saving checkpoints to: outputs/4k/nerfacto/2023-04-19_222802/nerfstudio_models                 trainer.py:128
</t>
  </si>
  <si>
    <t xml:space="preserve">Printing profiling stats, from longest to shortest duration in seconds
VanillaPipeline.get_average_eval_image_metrics: 8.2535              
VanillaPipeline.get_eval_image_metrics_and_images: 0.4444              
VanillaPipeline.get_eval_loss_dict: 0.0179              
Trainer.train_iteration: 0.0173              
VanillaPipeline.get_train_loss_dict: 0.0105              
Trainer.eval_iteration: 0.0012              
</t>
  </si>
  <si>
    <t xml:space="preserve">[22:42:59] Saving config to: outputs/4k/nerfacto/2023-04-19_224259/config.yml                   experiment_config.py:129
[22:42:59] Saving checkpoints to: outputs/4k/nerfacto/2023-04-19_224259/nerfstudio_models                 trainer.py:128
</t>
  </si>
  <si>
    <t xml:space="preserve">Printing profiling stats, from longest to shortest duration in seconds
VanillaPipeline.get_average_eval_image_metrics: 12.9902             
VanillaPipeline.get_eval_image_metrics_and_images: 0.4440              
VanillaPipeline.get_eval_loss_dict: 0.0180              
Trainer.train_iteration: 0.0176              
VanillaPipeline.get_train_loss_dict: 0.0106              
Trainer.eval_iteration: 0.0014              
</t>
  </si>
  <si>
    <r>
      <rPr>
        <rFont val="Arial"/>
      </rPr>
      <t xml:space="preserve">[22:53:20] Saving config to: outputs/4k/nerfacto/2023-04-19_225320/config.yml                   experiment_config.py:129
[22:53:20] Saving checkpoints to: outputs/4k/nerfacto/2023-04-19_225320/nerfstudio_models                 </t>
    </r>
    <r>
      <rPr>
        <rFont val="Arial"/>
        <color rgb="FF1155CC"/>
        <u/>
      </rPr>
      <t>trainer.py:128</t>
    </r>
    <r>
      <rPr>
        <rFont val="Arial"/>
      </rPr>
      <t xml:space="preserve">
</t>
    </r>
  </si>
  <si>
    <t xml:space="preserve">Printing profiling stats, from longest to shortest duration in seconds
VanillaPipeline.get_average_eval_image_metrics: 13.0669             
VanillaPipeline.get_eval_image_metrics_and_images: 0.4450              
VanillaPipeline.get_eval_loss_dict: 0.0177              
Trainer.train_iteration: 0.0177              
VanillaPipeline.get_train_loss_dict: 0.0106              
Trainer.eval_iteration: 0.0014              
</t>
  </si>
  <si>
    <t xml:space="preserve">[23:03:42] Saving config to: outputs/4k/nerfacto/2023-04-19_230342/config.yml                   experiment_config.py:129
[23:03:42] Saving checkpoints to: outputs/4k/nerfacto/2023-04-19_230342/nerfstudio_models                 trainer.py:128
</t>
  </si>
  <si>
    <t xml:space="preserve">Printing profiling stats, from longest to shortest duration in seconds
VanillaPipeline.get_average_eval_image_metrics: 12.9643             
VanillaPipeline.get_eval_image_metrics_and_images: 0.4456              
Trainer.train_iteration: 0.0176              
VanillaPipeline.get_eval_loss_dict: 0.0174              
VanillaPipeline.get_train_loss_dict: 0.0105              
Trainer.eval_iteration: 0.0014              </t>
  </si>
  <si>
    <t xml:space="preserve">[23:14:02] Saving config to: outputs/4k/nerfacto/2023-04-19_231402/config.yml                   experiment_config.py:129
[23:14:02] Saving checkpoints to: outputs/4k/nerfacto/2023-04-19_231402/nerfstudio_models                 trainer.py:128
</t>
  </si>
  <si>
    <t xml:space="preserve">Printing profiling stats, from longest to shortest duration in seconds
VanillaPipeline.get_average_eval_image_metrics: 13.0434             
VanillaPipeline.get_eval_image_metrics_and_images: 0.4440              
VanillaPipeline.get_eval_loss_dict: 0.0181              
Trainer.train_iteration: 0.0176              
VanillaPipeline.get_train_loss_dict: 0.0105              
Trainer.eval_iteration: 0.0014              
</t>
  </si>
  <si>
    <t xml:space="preserve">[23:24:22] Saving config to: outputs/4k/nerfacto/2023-04-19_232422/config.yml                   experiment_config.py:129
[23:24:22] Saving checkpoints to: outputs/4k/nerfacto/2023-04-19_232422/nerfstudio_models                 trainer.py:128
</t>
  </si>
  <si>
    <t xml:space="preserve">Printing profiling stats, from longest to shortest duration in seconds
VanillaPipeline.get_average_eval_image_metrics: 12.9795             
VanillaPipeline.get_eval_image_metrics_and_images: 0.4447              
VanillaPipeline.get_eval_loss_dict: 0.0178              
Trainer.train_iteration: 0.0176              
VanillaPipeline.get_train_loss_dict: 0.0106              
Trainer.eval_iteration: 0.0014       </t>
  </si>
  <si>
    <t>room-light</t>
  </si>
  <si>
    <t xml:space="preserve">[23:40:03] Saving config to: outputs/4k/nerfacto/2023-04-19_234003/config.yml                   experiment_config.py:129
[23:40:03] Saving checkpoints to: outputs/4k/nerfacto/2023-04-19_234003/nerfstudio_models                 trainer.py:128
</t>
  </si>
  <si>
    <t xml:space="preserve">Printing profiling stats, from longest to shortest duration in seconds
VanillaPipeline.get_average_eval_image_metrics: 13.7979             
VanillaPipeline.get_eval_image_metrics_and_images: 0.4440              
Trainer.train_iteration: 0.0175              
VanillaPipeline.get_eval_loss_dict: 0.0169              
VanillaPipeline.get_train_loss_dict: 0.0104              
Trainer.eval_iteration: 0.0014             
</t>
  </si>
  <si>
    <t xml:space="preserve">23:50:21] Saving config to: outputs/4k/nerfacto/2023-04-19_235021/config.yml                   experiment_config.py:129
[23:50:21] Saving checkpoints to: outputs/4k/nerfacto/2023-04-19_235021/nerfstudio_models                 trainer.py:128
</t>
  </si>
  <si>
    <t xml:space="preserve">Printing profiling stats, from longest to shortest duration in seconds
VanillaPipeline.get_average_eval_image_metrics: 13.8121             
VanillaPipeline.get_eval_image_metrics_and_images: 0.4442              
Trainer.train_iteration: 0.0176              
VanillaPipeline.get_eval_loss_dict: 0.0174              
VanillaPipeline.get_train_loss_dict: 0.0106              
Trainer.eval_iteration: 0.0014     </t>
  </si>
  <si>
    <t xml:space="preserve">[00:00:43] Saving config to: outputs/4k/nerfacto/2023-04-20_000043/config.yml                   experiment_config.py:129
[00:00:43] Saving checkpoints to: outputs/4k/nerfacto/2023-04-20_000043/nerfstudio_models                 trainer.py:128
</t>
  </si>
  <si>
    <t xml:space="preserve">Printing profiling stats, from longest to shortest duration in seconds
VanillaPipeline.get_average_eval_image_metrics: 14.0074             
VanillaPipeline.get_eval_image_metrics_and_images: 0.4432              
VanillaPipeline.get_eval_loss_dict: 0.0191              
Trainer.train_iteration: 0.0176              
VanillaPipeline.get_train_loss_dict: 0.0105              
Trainer.eval_iteration: 0.0014              
</t>
  </si>
  <si>
    <t xml:space="preserve">[00:11:05] Saving config to: outputs/4k/nerfacto/2023-04-20_001105/config.yml                   experiment_config.py:129
[00:11:05] Saving checkpoints to: outputs/4k/nerfacto/2023-04-20_001105/nerfstudio_models                 trainer.py:128
</t>
  </si>
  <si>
    <t xml:space="preserve">Printing profiling stats, from longest to shortest duration in seconds
VanillaPipeline.get_average_eval_image_metrics: 13.8136             
VanillaPipeline.get_eval_image_metrics_and_images: 0.4454              
VanillaPipeline.get_eval_loss_dict: 0.0179              
Trainer.train_iteration: 0.0175              
VanillaPipeline.get_train_loss_dict: 0.0105              
Trainer.eval_iteration: 0.0014              
</t>
  </si>
  <si>
    <t xml:space="preserve">[00:21:24] Saving config to: outputs/4k/nerfacto/2023-04-20_002124/config.yml                   experiment_config.py:129
[00:21:24] Saving checkpoints to: outputs/4k/nerfacto/2023-04-20_002124/nerfstudio_models                 trainer.py:128
</t>
  </si>
  <si>
    <t xml:space="preserve">Printing profiling stats, from longest to shortest duration in seconds
VanillaPipeline.get_average_eval_image_metrics: 13.9250             
VanillaPipeline.get_eval_image_metrics_and_images: 0.4428              
VanillaPipeline.get_eval_loss_dict: 0.0182              
Trainer.train_iteration: 0.0176              
VanillaPipeline.get_train_loss_dict: 0.0105              
Trainer.eval_iteration: 0.0014              
</t>
  </si>
  <si>
    <t xml:space="preserve">[19:11:25] Saving config to: outputs/phone/nerfacto/2023-04-21_191125/config.yml                experiment_config.py:129
[19:11:25] Saving checkpoints to: outputs/phone/nerfacto/2023-04-21_191125/nerfstudio_models              trainer.py:128
</t>
  </si>
  <si>
    <t xml:space="preserve">Printing profiling stats, from longest to shortest duration in seconds
VanillaPipeline.get_average_eval_image_metrics: 6.0827              
VanillaPipeline.get_eval_image_metrics_and_images: 0.6126              
Trainer.train_iteration: 0.0175              
VanillaPipeline.get_eval_loss_dict: 0.0173              
VanillaPipeline.get_train_loss_dict: 0.0106              
Trainer.eval_iteration: 0.0015              </t>
  </si>
  <si>
    <t xml:space="preserve">[19:22:00] Saving config to: outputs/phone/nerfacto/2023-04-21_192200/config.yml                experiment_config.py:129
[19:22:00] Saving checkpoints to: outputs/phone/nerfacto/2023-04-21_192200/nerfstudio_models              trainer.py:128
</t>
  </si>
  <si>
    <t xml:space="preserve">Printing profiling stats, from longest to shortest duration in seconds
VanillaPipeline.get_average_eval_image_metrics: 6.0611              
VanillaPipeline.get_eval_image_metrics_and_images: 0.6140              
VanillaPipeline.get_eval_loss_dict: 0.0179              
Trainer.train_iteration: 0.0174              
VanillaPipeline.get_train_loss_dict: 0.0105              
Trainer.eval_iteration: 0.0015              
</t>
  </si>
  <si>
    <t xml:space="preserve">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
[19:32:35] Saving config to: outputs/phone/nerfacto/2023-04-21_193235/config.yml                experiment_config.py:129
[19:32:35] Saving checkpoints to: outputs/phone/nerfacto/2023-04-21_193235/nerfstudio_models              trainer.py:128
</t>
  </si>
  <si>
    <t>Printing profiling stats, from longest to shortest duration in seconds
VanillaPipeline.get_average_eval_image_metrics: 6.0091              
VanillaPipeline.get_eval_image_metrics_and_images: 0.6124              
VanillaPipeline.get_eval_loss_dict: 0.0181              
Trainer.train_iteration: 0.0175              
VanillaPipeline.get_train_loss_dict: 0.0105              
Trainer.eval_iteration: 0.0015              
[19:43:08] Using --data alias for --data.pipeli</t>
  </si>
  <si>
    <t xml:space="preserve">[19:43:08] Saving config to: outputs/phone/nerfacto/2023-04-21_194308/config.yml                experiment_config.py:129
[19:43:08] Saving checkpoints to: outputs/phone/nerfacto/2023-04-21_194308/nerfstudio_models              trainer.py:128
</t>
  </si>
  <si>
    <t xml:space="preserve">Printing profiling stats, from longest to shortest duration in seconds
VanillaPipeline.get_average_eval_image_metrics: 6.0255              
VanillaPipeline.get_eval_image_metrics_and_images: 0.6135              
VanillaPipeline.get_eval_loss_dict: 0.0175              
Trainer.train_iteration: 0.0174              
VanillaPipeline.get_train_loss_dict: 0.0105              
</t>
  </si>
  <si>
    <t xml:space="preserve">[19:53:41] Saving config to: outputs/phone/nerfacto/2023-04-21_195341/config.yml                experiment_config.py:129
[19:53:41] Saving checkpoints to: outputs/phone/nerfacto/2023-04-21_195341/nerfstudio_models              trainer.py:128
</t>
  </si>
  <si>
    <t xml:space="preserve">Printing profiling stats, from longest to shortest duration in seconds
VanillaPipeline.get_average_eval_image_metrics: 5.9967              
VanillaPipeline.get_eval_image_metrics_and_images: 0.6133              
VanillaPipeline.get_eval_loss_dict: 0.0182              
Trainer.train_iteration: 0.0174              
VanillaPipeline.get_train_loss_dict: 0.0105              
Trainer.eval_iteration: 0.0015         </t>
  </si>
  <si>
    <t xml:space="preserve">[11:54:25] Saving config to: outputs/phone/nerfacto/2023-04-21_115425/config.yml                experiment_config.py:129
[11:54:25] Saving checkpoints to: outputs/phone/nerfacto/2023-04-21_115425/nerfstudio_models              trainer.py:128
</t>
  </si>
  <si>
    <t xml:space="preserve">Printing profiling stats, from longest to shortest duration in seconds
VanillaPipeline.get_average_eval_image_metrics: 3.0414              
VanillaPipeline.get_eval_image_metrics_and_images: 0.6168              
VanillaPipeline.get_eval_loss_dict: 0.0178              
Trainer.train_iteration: 0.0178              
VanillaPipeline.get_train_loss_dict: 0.0106              
Trainer.eval_iteration: 0.0014              
</t>
  </si>
  <si>
    <t xml:space="preserve">[12:05:04] Saving config to: outputs/phone/nerfacto/2023-04-21_120504/config.yml                experiment_config.py:129
[12:05:04] Saving checkpoints to: outputs/phone/nerfacto/2023-04-21_120504/nerfstudio_models              trainer.py:128
</t>
  </si>
  <si>
    <t xml:space="preserve">Printing profiling stats, from longest to shortest duration in seconds
VanillaPipeline.get_average_eval_image_metrics: 3.0401              
VanillaPipeline.get_eval_image_metrics_and_images: 0.6151              
VanillaPipeline.get_eval_loss_dict: 0.0180              
Trainer.train_iteration: 0.0178              
VanillaPipeline.get_train_loss_dict: 0.0105              
Trainer.eval_iteration: 0.0014           </t>
  </si>
  <si>
    <t xml:space="preserve">[12:15:41] Saving config to: outputs/phone/nerfacto/2023-04-21_121541/config.yml                experiment_config.py:129
[12:15:41] Saving checkpoints to: outputs/phone/nerfacto/2023-04-21_121541/nerfstudio_models              trainer.py:128
</t>
  </si>
  <si>
    <t xml:space="preserve">Printing profiling stats, from longest to shortest duration in seconds
VanillaPipeline.get_average_eval_image_metrics: 3.0378              
VanillaPipeline.get_eval_image_metrics_and_images: 0.6145              
VanillaPipeline.get_eval_loss_dict: 0.0179              
Trainer.train_iteration: 0.0178              
VanillaPipeline.get_train_loss_dict: 0.0105              
Trainer.eval_iteration: 0.0014              
</t>
  </si>
  <si>
    <t xml:space="preserve">[12:26:19] Saving config to: outputs/phone/nerfacto/2023-04-21_122619/config.yml                experiment_config.py:129
[12:26:19] Saving checkpoints to: outputs/phone/nerfacto/2023-04-21_122619/nerfstudio_models              trainer.py:128
</t>
  </si>
  <si>
    <t xml:space="preserve">Printing profiling stats, from longest to shortest duration in seconds
VanillaPipeline.get_average_eval_image_metrics: 3.0193              
VanillaPipeline.get_eval_image_metrics_and_images: 0.6145              
Trainer.train_iteration: 0.0178              
VanillaPipeline.get_eval_loss_dict: 0.0178              
VanillaPipeline.get_train_loss_dict: 0.0106              
Trainer.eval_iteration: 0.0014              
</t>
  </si>
  <si>
    <t xml:space="preserve">[12:36:57] Saving config to: outputs/phone/nerfacto/2023-04-21_123657/config.yml                experiment_config.py:129
[12:36:57] Saving checkpoints to: outputs/phone/nerfacto/2023-04-21_123657/nerfstudio_models              trainer.py:128
</t>
  </si>
  <si>
    <t xml:space="preserve">Printing profiling stats, from longest to shortest duration in seconds
VanillaPipeline.get_average_eval_image_metrics: 3.0095              
VanillaPipeline.get_eval_image_metrics_and_images: 0.6146              
Trainer.train_iteration: 0.0177              
VanillaPipeline.get_eval_loss_dict: 0.0174              
VanillaPipeline.get_train_loss_dict: 0.0105              
Trainer.eval_iteration: 0.0014   </t>
  </si>
  <si>
    <t xml:space="preserve">[20:06:31] Saving config to: outputs/phone/nerfacto/2023-04-21_200631/config.yml                experiment_config.py:129
[20:06:31] Saving checkpoints to: outputs/phone/nerfacto/2023-04-21_200631/nerfstudio_models              trainer.py:128
</t>
  </si>
  <si>
    <t xml:space="preserve">Printing profiling stats, from longest to shortest duration in seconds
VanillaPipeline.get_average_eval_image_metrics: 32.2881             
VanillaPipeline.get_eval_image_metrics_and_images: 0.6192              
Trainer.train_iteration: 0.0177              
VanillaPipeline.get_eval_loss_dict: 0.0167              
VanillaPipeline.get_train_loss_dict: 0.0106              
Trainer.eval_iteration: 0.0023              
</t>
  </si>
  <si>
    <t xml:space="preserve">[20:17:35] Saving config to: outputs/phone/nerfacto/2023-04-21_201735/config.yml                experiment_config.py:129
[20:17:35] Saving checkpoints to: outputs/phone/nerfacto/2023-04-21_201735/nerfstudio_models              trainer.py:128
</t>
  </si>
  <si>
    <t xml:space="preserve">Printing profiling stats, from longest to shortest duration in seconds
VanillaPipeline.get_average_eval_image_metrics: 32.3681             
VanillaPipeline.get_eval_image_metrics_and_images: 0.6189              
Trainer.train_iteration: 0.0178              
VanillaPipeline.get_eval_loss_dict: 0.0176              
VanillaPipeline.get_train_loss_dict: 0.0106              
Trainer.eval_iteration: 0.0024           </t>
  </si>
  <si>
    <t xml:space="preserve">[20:28:39] Saving config to: outputs/phone/nerfacto/2023-04-21_202839/config.yml                experiment_config.py:129
[20:28:39] Saving checkpoints to: outputs/phone/nerfacto/2023-04-21_202839/nerfstudio_models              trainer.py:128
</t>
  </si>
  <si>
    <t xml:space="preserve">Printing profiling stats, from longest to shortest duration in seconds
VanillaPipeline.get_average_eval_image_metrics: 32.3061             
VanillaPipeline.get_eval_image_metrics_and_images: 0.6208              
Trainer.train_iteration: 0.0177              
VanillaPipeline.get_eval_loss_dict: 0.0174              
VanillaPipeline.get_train_loss_dict: 0.0106              
Trainer.eval_iteration: 0.0024              </t>
  </si>
  <si>
    <t xml:space="preserve">[20:39:43] Saving config to: outputs/phone/nerfacto/2023-04-21_203943/config.yml                experiment_config.py:129
[20:39:43] Saving checkpoints to: outputs/phone/nerfacto/2023-04-21_203943/nerfstudio_models              trainer.py:128
</t>
  </si>
  <si>
    <t xml:space="preserve">Printing profiling stats, from longest to shortest duration in seconds
VanillaPipeline.get_average_eval_image_metrics: 32.2943             
VanillaPipeline.get_eval_image_metrics_and_images: 0.6180              
VanillaPipeline.get_eval_loss_dict: 0.0178              
Trainer.train_iteration: 0.0177              
VanillaPipeline.get_train_loss_dict: 0.0106              
Trainer.eval_iteration: 0.0023              
</t>
  </si>
  <si>
    <t xml:space="preserve">[20:50:46] Saving config to: outputs/phone/nerfacto/2023-04-21_205046/config.yml                experiment_config.py:129
[20:50:46] Saving checkpoints to: outputs/phone/nerfacto/2023-04-21_205046/nerfstudio_models              trainer.py:128
</t>
  </si>
  <si>
    <t xml:space="preserve">Printing profiling stats, from longest to shortest duration in seconds
VanillaPipeline.get_average_eval_image_metrics: 32.2965             
VanillaPipeline.get_eval_image_metrics_and_images: 0.6204              
VanillaPipeline.get_eval_loss_dict: 0.0177              
Trainer.train_iteration: 0.0177              
VanillaPipeline.get_train_loss_dict: 0.0106              
Trainer.eval_iteration: 0.0024      </t>
  </si>
  <si>
    <t xml:space="preserve">[21:05:51] Saving config to: outputs/phone/nerfacto/2023-04-21_210551/config.yml                experiment_config.py:129
[21:05:51] Saving checkpoints to: outputs/phone/nerfacto/2023-04-21_210551/nerfstudio_models              trainer.py:128
</t>
  </si>
  <si>
    <t xml:space="preserve">Printing profiling stats, from longest to shortest duration in seconds
VanillaPipeline.get_average_eval_image_metrics: 12.6239             
VanillaPipeline.get_eval_image_metrics_and_images: 0.6123              
VanillaPipeline.get_eval_loss_dict: 0.0182              
Trainer.train_iteration: 0.0176              
VanillaPipeline.get_train_loss_dict: 0.0105              
Trainer.eval_iteration: 0.0017         </t>
  </si>
  <si>
    <t xml:space="preserve">[21:16:26] Saving config to: outputs/phone/nerfacto/2023-04-21_211626/config.yml                experiment_config.py:129
[21:16:26] Saving checkpoints to: outputs/phone/nerfacto/2023-04-21_211626/nerfstudio_models              trainer.py:128
</t>
  </si>
  <si>
    <t xml:space="preserve">Printing profiling stats, from longest to shortest duration in seconds
VanillaPipeline.get_average_eval_image_metrics: 12.5529             
VanillaPipeline.get_eval_image_metrics_and_images: 0.6116              
VanillaPipeline.get_eval_loss_dict: 0.0189              
Trainer.train_iteration: 0.0176              
VanillaPipeline.get_train_loss_dict: 0.0105              
Trainer.eval_iteration: 0.0017     </t>
  </si>
  <si>
    <t xml:space="preserve">[21:27:00] Saving config to: outputs/phone/nerfacto/2023-04-21_212700/config.yml                experiment_config.py:129
[21:27:00] Saving checkpoints to: outputs/phone/nerfacto/2023-04-21_212700/nerfstudio_models              trainer.py:128
</t>
  </si>
  <si>
    <t xml:space="preserve">Printing profiling stats, from longest to shortest duration in seconds
VanillaPipeline.get_average_eval_image_metrics: 12.6347             
VanillaPipeline.get_eval_image_metrics_and_images: 0.6108              
VanillaPipeline.get_eval_loss_dict: 0.0181              
Trainer.train_iteration: 0.0176              
VanillaPipeline.get_train_loss_dict: 0.0105              
Trainer.eval_iteration: 0.0017     </t>
  </si>
  <si>
    <t xml:space="preserve">[21:37:34] Saving config to: outputs/phone/nerfacto/2023-04-21_213734/config.yml                experiment_config.py:129
[21:37:34] Saving checkpoints to: outputs/phone/nerfacto/2023-04-21_213734/nerfstudio_models              trainer.py:128
</t>
  </si>
  <si>
    <t xml:space="preserve">Printing profiling stats, from longest to shortest duration in seconds
VanillaPipeline.get_average_eval_image_metrics: 12.6396             
VanillaPipeline.get_eval_image_metrics_and_images: 0.6121              
VanillaPipeline.get_eval_loss_dict: 0.0179              
Trainer.train_iteration: 0.0177              
VanillaPipeline.get_train_loss_dict: 0.0106              
Trainer.eval_iteration: 0.0017              
</t>
  </si>
  <si>
    <t xml:space="preserve">[21:48:11] Saving config to: outputs/phone/nerfacto/2023-04-21_214811/config.yml                experiment_config.py:129
[21:48:11] Saving checkpoints to: outputs/phone/nerfacto/2023-04-21_214811/nerfstudio_models              trainer.py:128
</t>
  </si>
  <si>
    <t xml:space="preserve">Printing profiling stats, from longest to shortest duration in seconds
VanillaPipeline.get_average_eval_image_metrics: 12.6323             
VanillaPipeline.get_eval_image_metrics_and_images: 0.6105              
VanillaPipeline.get_eval_loss_dict: 0.0176              
Trainer.train_iteration: 0.0176              
VanillaPipeline.get_train_loss_dict: 0.0105              
Trainer.eval_iteration: 0.0017  </t>
  </si>
  <si>
    <t xml:space="preserve">[22:02:42] Saving config to: outputs/phone/nerfacto/2023-04-21_220242/config.yml                experiment_config.py:129
[22:02:42] Saving checkpoints to: outputs/phone/nerfacto/2023-04-21_220242/nerfstudio_models              trainer.py:128
</t>
  </si>
  <si>
    <t xml:space="preserve">Printing profiling stats, from longest to shortest duration in seconds
VanillaPipeline.get_average_eval_image_metrics: 12.6325             
VanillaPipeline.get_eval_image_metrics_and_images: 0.6138              
Trainer.train_iteration: 0.0176              
VanillaPipeline.get_eval_loss_dict: 0.0174              
VanillaPipeline.get_train_loss_dict: 0.0106              
Trainer.eval_iteration: 0.0017              
</t>
  </si>
  <si>
    <t xml:space="preserve">[22:13:15] Saving config to: outputs/phone/nerfacto/2023-04-21_221315/config.yml                experiment_config.py:129
[22:13:15] Saving checkpoints to: outputs/phone/nerfacto/2023-04-21_221315/nerfstudio_models              trainer.py:128
</t>
  </si>
  <si>
    <t xml:space="preserve">Printing profiling stats, from longest to shortest duration in seconds
VanillaPipeline.get_average_eval_image_metrics: 12.6871             
VanillaPipeline.get_eval_image_metrics_and_images: 0.6142              
VanillaPipeline.get_eval_loss_dict: 0.0179              
Trainer.train_iteration: 0.0176              
VanillaPipeline.get_train_loss_dict: 0.0106              
Trainer.eval_iteration: 0.0017              
</t>
  </si>
  <si>
    <t xml:space="preserve">[22:23:50] Saving config to: outputs/phone/nerfacto/2023-04-21_222350/config.yml                experiment_config.py:129
[22:23:50] Saving checkpoints to: outputs/phone/nerfacto/2023-04-21_222350/nerfstudio_models              trainer.py:128
</t>
  </si>
  <si>
    <t xml:space="preserve">Printing profiling stats, from longest to shortest duration in seconds
VanillaPipeline.get_average_eval_image_metrics: 12.6355             
VanillaPipeline.get_eval_image_metrics_and_images: 0.6124              
VanillaPipeline.get_eval_loss_dict: 0.0178              
Trainer.train_iteration: 0.0176              
VanillaPipeline.get_train_loss_dict: 0.0106              
Trainer.eval_iteration: 0.0017             </t>
  </si>
  <si>
    <t>[22:34:25] Saving config to: outputs/phone/nerfacto/2023-04-21_223425/config.yml                experiment_config.py:129
[22:34:25] Saving checkpoints to: outputs/phone/nerfacto/2023-04-21_223425/nerfstudio_models              trainer.py:128</t>
  </si>
  <si>
    <t xml:space="preserve">Printing profiling stats, from longest to shortest duration in seconds
VanillaPipeline.get_average_eval_image_metrics: 12.6644             
VanillaPipeline.get_eval_image_metrics_and_images: 0.6139              
Trainer.train_iteration: 0.0176              
VanillaPipeline.get_eval_loss_dict: 0.0174              
VanillaPipeline.get_train_loss_dict: 0.0106              
Trainer.eval_iteration: 0.0017              
</t>
  </si>
  <si>
    <t xml:space="preserve">[22:44:58] Saving config to: outputs/phone/nerfacto/2023-04-21_224458/config.yml                experiment_config.py:129
[22:44:58] Saving checkpoints to: outputs/phone/nerfacto/2023-04-21_224458/nerfstudio_models              trainer.py:128
</t>
  </si>
  <si>
    <t xml:space="preserve">Printing profiling stats, from longest to shortest duration in seconds
VanillaPipeline.get_average_eval_image_metrics: 12.6571             
VanillaPipeline.get_eval_image_metrics_and_images: 0.6147              
Trainer.train_iteration: 0.0176              
VanillaPipeline.get_eval_loss_dict: 0.0175              
VanillaPipeline.get_train_loss_dict: 0.0106              
Trainer.eval_iteration: 0.0017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</si>
</sst>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1.0"/>
      <color theme="1"/>
      <name val="Arial"/>
    </font>
    <font>
      <sz val="9.0"/>
      <color rgb="FF000000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1" fillId="2" fontId="3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1" numFmtId="20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10" xfId="0" applyAlignment="1" applyBorder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5" fillId="2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20" xfId="0" applyAlignment="1" applyBorder="1" applyFont="1" applyNumberFormat="1">
      <alignment horizontal="center"/>
    </xf>
    <xf borderId="2" fillId="0" fontId="1" numFmtId="10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" fillId="4" fontId="1" numFmtId="0" xfId="0" applyAlignment="1" applyBorder="1" applyFill="1" applyFont="1">
      <alignment horizontal="center"/>
    </xf>
    <xf borderId="2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1" fillId="2" fontId="5" numFmtId="0" xfId="0" applyAlignment="1" applyBorder="1" applyFont="1">
      <alignment horizontal="center" readingOrder="0" vertical="bottom"/>
    </xf>
    <xf borderId="6" fillId="3" fontId="6" numFmtId="0" xfId="0" applyAlignment="1" applyBorder="1" applyFont="1">
      <alignment horizontal="center" vertical="bottom"/>
    </xf>
    <xf borderId="0" fillId="3" fontId="6" numFmtId="0" xfId="0" applyAlignment="1" applyFont="1">
      <alignment horizontal="center" vertical="bottom"/>
    </xf>
    <xf borderId="5" fillId="2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8" fillId="2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5" fillId="4" fontId="6" numFmtId="0" xfId="0" applyAlignment="1" applyBorder="1" applyFont="1">
      <alignment vertical="bottom"/>
    </xf>
    <xf borderId="7" fillId="4" fontId="6" numFmtId="0" xfId="0" applyAlignment="1" applyBorder="1" applyFont="1">
      <alignment horizontal="center" vertical="bottom"/>
    </xf>
    <xf borderId="0" fillId="4" fontId="6" numFmtId="0" xfId="0" applyAlignment="1" applyFont="1">
      <alignment horizontal="center" vertical="bottom"/>
    </xf>
    <xf borderId="1" fillId="3" fontId="7" numFmtId="0" xfId="0" applyAlignment="1" applyBorder="1" applyFont="1">
      <alignment horizontal="center" readingOrder="0"/>
    </xf>
    <xf borderId="0" fillId="0" fontId="1" numFmtId="20" xfId="0" applyAlignment="1" applyFont="1" applyNumberFormat="1">
      <alignment readingOrder="0"/>
    </xf>
    <xf borderId="2" fillId="0" fontId="7" numFmtId="0" xfId="0" applyAlignment="1" applyBorder="1" applyFont="1">
      <alignment horizontal="center" readingOrder="0"/>
    </xf>
    <xf borderId="0" fillId="5" fontId="8" numFmtId="0" xfId="0" applyAlignment="1" applyFont="1">
      <alignment horizontal="center" readingOrder="0"/>
    </xf>
    <xf borderId="1" fillId="2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4" fontId="7" numFmtId="0" xfId="0" applyAlignment="1" applyBorder="1" applyFont="1">
      <alignment horizontal="center"/>
    </xf>
    <xf borderId="1" fillId="2" fontId="7" numFmtId="0" xfId="0" applyAlignment="1" applyBorder="1" applyFont="1">
      <alignment horizontal="center" readingOrder="0"/>
    </xf>
    <xf borderId="2" fillId="0" fontId="2" numFmtId="20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6" fillId="3" fontId="7" numFmtId="0" xfId="0" applyAlignment="1" applyBorder="1" applyFont="1">
      <alignment horizontal="center" vertical="bottom"/>
    </xf>
    <xf borderId="7" fillId="0" fontId="9" numFmtId="0" xfId="0" applyAlignment="1" applyBorder="1" applyFont="1">
      <alignment horizontal="left" readingOrder="0" vertical="bottom"/>
    </xf>
    <xf borderId="7" fillId="0" fontId="9" numFmtId="20" xfId="0" applyAlignment="1" applyBorder="1" applyFont="1" applyNumberFormat="1">
      <alignment horizontal="center" readingOrder="0" vertical="bottom"/>
    </xf>
    <xf borderId="7" fillId="0" fontId="6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7" fillId="0" fontId="9" numFmtId="0" xfId="0" applyAlignment="1" applyBorder="1" applyFont="1">
      <alignment horizontal="center" readingOrder="0" vertical="bottom"/>
    </xf>
    <xf borderId="7" fillId="0" fontId="6" numFmtId="20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8" fillId="0" fontId="6" numFmtId="0" xfId="0" applyAlignment="1" applyBorder="1" applyFont="1">
      <alignment horizontal="center" readingOrder="0" vertical="bottom"/>
    </xf>
    <xf borderId="8" fillId="0" fontId="6" numFmtId="20" xfId="0" applyAlignment="1" applyBorder="1" applyFont="1" applyNumberFormat="1">
      <alignment horizontal="center" readingOrder="0" vertical="bottom"/>
    </xf>
    <xf borderId="8" fillId="2" fontId="7" numFmtId="0" xfId="0" applyAlignment="1" applyBorder="1" applyFont="1">
      <alignment horizontal="center" vertical="bottom"/>
    </xf>
    <xf borderId="7" fillId="0" fontId="6" numFmtId="20" xfId="0" applyAlignment="1" applyBorder="1" applyFont="1" applyNumberFormat="1">
      <alignment horizontal="center" vertical="bottom"/>
    </xf>
    <xf borderId="7" fillId="0" fontId="7" numFmtId="0" xfId="0" applyAlignment="1" applyBorder="1" applyFont="1">
      <alignment horizontal="center" vertical="bottom"/>
    </xf>
    <xf borderId="7" fillId="4" fontId="7" numFmtId="0" xfId="0" applyAlignment="1" applyBorder="1" applyFont="1">
      <alignment horizontal="center" vertical="bottom"/>
    </xf>
    <xf borderId="0" fillId="5" fontId="10" numFmtId="0" xfId="0" applyAlignment="1" applyFont="1">
      <alignment horizontal="center" readingOrder="0"/>
    </xf>
    <xf borderId="8" fillId="0" fontId="7" numFmtId="0" xfId="0" applyAlignment="1" applyBorder="1" applyFont="1">
      <alignment horizontal="center" vertical="bottom"/>
    </xf>
    <xf borderId="6" fillId="3" fontId="6" numFmtId="0" xfId="0" applyAlignment="1" applyBorder="1" applyFont="1">
      <alignment horizontal="center" readingOrder="0" vertical="bottom"/>
    </xf>
    <xf borderId="6" fillId="3" fontId="7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center"/>
    </xf>
    <xf borderId="7" fillId="0" fontId="7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readingOrder="0" vertical="bottom"/>
    </xf>
    <xf borderId="7" fillId="0" fontId="1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rainer.py:128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2.63"/>
    <col customWidth="1" min="3" max="4" width="96.5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1" t="s">
        <v>4</v>
      </c>
      <c r="C2" s="1" t="s">
        <v>5</v>
      </c>
      <c r="D2" s="1" t="s">
        <v>6</v>
      </c>
    </row>
    <row r="3">
      <c r="A3" s="2" t="s">
        <v>7</v>
      </c>
      <c r="B3" s="3" t="s">
        <v>8</v>
      </c>
      <c r="C3" s="1" t="s">
        <v>9</v>
      </c>
      <c r="D3" s="1"/>
    </row>
    <row r="4">
      <c r="A4" s="2" t="s">
        <v>10</v>
      </c>
      <c r="B4" s="1" t="s">
        <v>11</v>
      </c>
      <c r="C4" s="3" t="s">
        <v>12</v>
      </c>
      <c r="D4" s="4"/>
    </row>
    <row r="5">
      <c r="A5" s="2" t="s">
        <v>13</v>
      </c>
      <c r="B5" s="3" t="s">
        <v>14</v>
      </c>
      <c r="C5" s="3" t="s">
        <v>15</v>
      </c>
      <c r="D5" s="4"/>
    </row>
    <row r="6">
      <c r="A6" s="2" t="s">
        <v>16</v>
      </c>
      <c r="B6" s="3" t="s">
        <v>17</v>
      </c>
      <c r="C6" s="3" t="s">
        <v>18</v>
      </c>
      <c r="D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</row>
    <row r="3">
      <c r="A3" s="2" t="s">
        <v>7</v>
      </c>
    </row>
    <row r="4">
      <c r="A4" s="2" t="s">
        <v>10</v>
      </c>
    </row>
    <row r="5">
      <c r="A5" s="2" t="s">
        <v>13</v>
      </c>
    </row>
    <row r="6">
      <c r="A6" s="2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3" width="15.63"/>
    <col customWidth="1" min="8" max="9" width="13.5"/>
  </cols>
  <sheetData>
    <row r="1" ht="15.0" customHeight="1">
      <c r="A1" s="5" t="s">
        <v>19</v>
      </c>
      <c r="B1" s="6"/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7"/>
    </row>
    <row r="2">
      <c r="A2" s="8" t="s">
        <v>26</v>
      </c>
      <c r="B2" s="9"/>
      <c r="C2" s="9">
        <v>0.36319444444444443</v>
      </c>
      <c r="D2" s="10" t="s">
        <v>27</v>
      </c>
      <c r="E2" s="10">
        <v>0.4</v>
      </c>
      <c r="F2" s="10">
        <v>9890.0</v>
      </c>
      <c r="G2" s="10">
        <v>0.0</v>
      </c>
      <c r="H2" s="11">
        <v>0.0089</v>
      </c>
      <c r="I2" s="12"/>
    </row>
    <row r="3">
      <c r="A3" s="8" t="s">
        <v>28</v>
      </c>
      <c r="B3" s="9"/>
      <c r="C3" s="9">
        <v>0.46111111111111114</v>
      </c>
      <c r="D3" s="10" t="s">
        <v>29</v>
      </c>
      <c r="E3" s="10">
        <v>0.4</v>
      </c>
      <c r="F3" s="10">
        <v>9890.0</v>
      </c>
      <c r="G3" s="10">
        <v>0.0</v>
      </c>
      <c r="H3" s="11">
        <v>0.0106</v>
      </c>
      <c r="I3" s="12"/>
    </row>
    <row r="4">
      <c r="A4" s="8" t="s">
        <v>30</v>
      </c>
      <c r="B4" s="9"/>
      <c r="C4" s="9">
        <v>0.43680555555555556</v>
      </c>
      <c r="D4" s="10">
        <v>12.32</v>
      </c>
      <c r="E4" s="10">
        <v>0.4</v>
      </c>
      <c r="F4" s="10">
        <v>9890.0</v>
      </c>
      <c r="G4" s="10">
        <v>0.0</v>
      </c>
      <c r="H4" s="11">
        <v>0.0086</v>
      </c>
      <c r="I4" s="12"/>
    </row>
    <row r="5">
      <c r="A5" s="8" t="s">
        <v>31</v>
      </c>
      <c r="B5" s="9"/>
      <c r="C5" s="9">
        <v>0.4076388888888889</v>
      </c>
      <c r="D5" s="10">
        <v>12.43</v>
      </c>
      <c r="E5" s="10">
        <v>0.4</v>
      </c>
      <c r="F5" s="10">
        <v>9890.0</v>
      </c>
      <c r="G5" s="10">
        <v>0.0</v>
      </c>
      <c r="H5" s="11">
        <v>0.0087</v>
      </c>
      <c r="I5" s="12"/>
    </row>
    <row r="6">
      <c r="A6" s="13" t="s">
        <v>32</v>
      </c>
      <c r="B6" s="9"/>
      <c r="C6" s="9">
        <v>0.39861111111111114</v>
      </c>
      <c r="D6" s="10">
        <v>13.08</v>
      </c>
      <c r="E6" s="10">
        <v>0.4</v>
      </c>
      <c r="F6" s="10">
        <v>9890.0</v>
      </c>
      <c r="G6" s="10">
        <v>0.0</v>
      </c>
      <c r="H6" s="10">
        <v>0.85</v>
      </c>
      <c r="I6" s="14"/>
    </row>
    <row r="7">
      <c r="A7" s="15"/>
      <c r="B7" s="15"/>
      <c r="C7" s="16"/>
      <c r="D7" s="16"/>
      <c r="E7" s="16"/>
      <c r="F7" s="16"/>
      <c r="G7" s="16"/>
      <c r="H7" s="16"/>
      <c r="I7" s="17"/>
    </row>
    <row r="8">
      <c r="A8" s="18" t="s">
        <v>33</v>
      </c>
      <c r="B8" s="19"/>
      <c r="C8" s="20">
        <f t="shared" ref="C8:H8" si="1">AVERAGE(C2:C6)</f>
        <v>0.4134722222</v>
      </c>
      <c r="D8" s="19">
        <f t="shared" si="1"/>
        <v>12.61</v>
      </c>
      <c r="E8" s="19">
        <f t="shared" si="1"/>
        <v>0.4</v>
      </c>
      <c r="F8" s="19">
        <f t="shared" si="1"/>
        <v>9890</v>
      </c>
      <c r="G8" s="19">
        <f t="shared" si="1"/>
        <v>0</v>
      </c>
      <c r="H8" s="21">
        <f t="shared" si="1"/>
        <v>0.17736</v>
      </c>
      <c r="I8" s="22"/>
    </row>
    <row r="9">
      <c r="A9" s="8" t="s">
        <v>34</v>
      </c>
      <c r="B9" s="19"/>
      <c r="C9" s="19">
        <f t="shared" ref="C9:H9" si="2">STDEV(C2:C6)</f>
        <v>0.03740535897</v>
      </c>
      <c r="D9" s="19">
        <f t="shared" si="2"/>
        <v>0.4107310556</v>
      </c>
      <c r="E9" s="19">
        <f t="shared" si="2"/>
        <v>0</v>
      </c>
      <c r="F9" s="19">
        <f t="shared" si="2"/>
        <v>0</v>
      </c>
      <c r="G9" s="19">
        <f t="shared" si="2"/>
        <v>0</v>
      </c>
      <c r="H9" s="19">
        <f t="shared" si="2"/>
        <v>0.3760180754</v>
      </c>
      <c r="I9" s="22"/>
    </row>
    <row r="10">
      <c r="A10" s="8" t="s">
        <v>35</v>
      </c>
      <c r="B10" s="19"/>
      <c r="C10" s="20">
        <f t="shared" ref="C10:H10" si="3">MAX(C2:C6)</f>
        <v>0.4611111111</v>
      </c>
      <c r="D10" s="19">
        <f t="shared" si="3"/>
        <v>13.08</v>
      </c>
      <c r="E10" s="19">
        <f t="shared" si="3"/>
        <v>0.4</v>
      </c>
      <c r="F10" s="19">
        <f t="shared" si="3"/>
        <v>9890</v>
      </c>
      <c r="G10" s="19">
        <f t="shared" si="3"/>
        <v>0</v>
      </c>
      <c r="H10" s="21">
        <f t="shared" si="3"/>
        <v>0.85</v>
      </c>
      <c r="I10" s="22"/>
    </row>
    <row r="11">
      <c r="A11" s="8" t="s">
        <v>36</v>
      </c>
      <c r="B11" s="19"/>
      <c r="C11" s="20">
        <f t="shared" ref="C11:H11" si="4">MIN(C2:C6)</f>
        <v>0.3631944444</v>
      </c>
      <c r="D11" s="19">
        <f t="shared" si="4"/>
        <v>12.32</v>
      </c>
      <c r="E11" s="19">
        <f t="shared" si="4"/>
        <v>0.4</v>
      </c>
      <c r="F11" s="19">
        <f t="shared" si="4"/>
        <v>9890</v>
      </c>
      <c r="G11" s="19">
        <f t="shared" si="4"/>
        <v>0</v>
      </c>
      <c r="H11" s="21">
        <f t="shared" si="4"/>
        <v>0.0086</v>
      </c>
      <c r="I11" s="22"/>
    </row>
    <row r="12">
      <c r="A12" s="23"/>
      <c r="B12" s="24"/>
      <c r="C12" s="24"/>
      <c r="D12" s="24"/>
      <c r="E12" s="24"/>
      <c r="F12" s="24"/>
      <c r="G12" s="24"/>
      <c r="H12" s="24"/>
      <c r="I12" s="25"/>
    </row>
    <row r="13">
      <c r="A13" s="5" t="s">
        <v>37</v>
      </c>
      <c r="B13" s="8"/>
      <c r="C13" s="8" t="s">
        <v>20</v>
      </c>
      <c r="D13" s="8" t="s">
        <v>21</v>
      </c>
      <c r="E13" s="8" t="s">
        <v>38</v>
      </c>
      <c r="F13" s="8" t="s">
        <v>23</v>
      </c>
      <c r="G13" s="8" t="s">
        <v>24</v>
      </c>
      <c r="H13" s="8" t="s">
        <v>25</v>
      </c>
      <c r="I13" s="26"/>
    </row>
    <row r="14">
      <c r="A14" s="8" t="s">
        <v>26</v>
      </c>
      <c r="B14" s="9"/>
      <c r="C14" s="9">
        <v>0.3888888888888889</v>
      </c>
      <c r="D14" s="27">
        <v>13.39</v>
      </c>
      <c r="E14" s="10">
        <v>0.4</v>
      </c>
      <c r="F14" s="10">
        <v>9890.0</v>
      </c>
      <c r="G14" s="10">
        <v>0.0</v>
      </c>
      <c r="H14" s="10">
        <v>0.0</v>
      </c>
      <c r="I14" s="14"/>
    </row>
    <row r="15">
      <c r="A15" s="8" t="s">
        <v>28</v>
      </c>
      <c r="B15" s="10"/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4"/>
    </row>
    <row r="16">
      <c r="A16" s="8" t="s">
        <v>30</v>
      </c>
      <c r="B16" s="10"/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4"/>
    </row>
    <row r="17">
      <c r="A17" s="8" t="s">
        <v>31</v>
      </c>
      <c r="B17" s="10"/>
      <c r="C17" s="10">
        <v>0.0</v>
      </c>
      <c r="D17" s="10">
        <v>0.0</v>
      </c>
      <c r="E17" s="10">
        <v>0.0</v>
      </c>
      <c r="F17" s="10">
        <v>0.0</v>
      </c>
      <c r="G17" s="10">
        <v>0.0</v>
      </c>
      <c r="H17" s="10">
        <v>0.0</v>
      </c>
      <c r="I17" s="14"/>
    </row>
    <row r="18">
      <c r="A18" s="13" t="s">
        <v>32</v>
      </c>
      <c r="B18" s="10"/>
      <c r="C18" s="10">
        <v>0.0</v>
      </c>
      <c r="D18" s="10">
        <v>0.0</v>
      </c>
      <c r="E18" s="10">
        <v>0.0</v>
      </c>
      <c r="F18" s="10">
        <v>0.0</v>
      </c>
      <c r="G18" s="10">
        <v>0.0</v>
      </c>
      <c r="H18" s="10">
        <v>0.0</v>
      </c>
      <c r="I18" s="14"/>
    </row>
    <row r="19">
      <c r="A19" s="15"/>
      <c r="B19" s="15"/>
      <c r="C19" s="16"/>
      <c r="D19" s="16"/>
      <c r="E19" s="16"/>
      <c r="F19" s="16"/>
      <c r="G19" s="16"/>
      <c r="H19" s="16"/>
      <c r="I19" s="17"/>
    </row>
    <row r="20">
      <c r="A20" s="18" t="s">
        <v>33</v>
      </c>
      <c r="B20" s="19"/>
      <c r="C20" s="20">
        <f t="shared" ref="C20:H20" si="5">AVERAGE(C14:C18)</f>
        <v>0.07777777778</v>
      </c>
      <c r="D20" s="19">
        <f t="shared" si="5"/>
        <v>2.678</v>
      </c>
      <c r="E20" s="19">
        <f t="shared" si="5"/>
        <v>0.08</v>
      </c>
      <c r="F20" s="19">
        <f t="shared" si="5"/>
        <v>1978</v>
      </c>
      <c r="G20" s="19">
        <f t="shared" si="5"/>
        <v>0</v>
      </c>
      <c r="H20" s="19">
        <f t="shared" si="5"/>
        <v>0</v>
      </c>
      <c r="I20" s="22"/>
    </row>
    <row r="21">
      <c r="A21" s="8" t="s">
        <v>34</v>
      </c>
      <c r="B21" s="19"/>
      <c r="C21" s="19">
        <f t="shared" ref="C21:H21" si="6">STDEV(C14:C18)</f>
        <v>0.1739163982</v>
      </c>
      <c r="D21" s="19">
        <f t="shared" si="6"/>
        <v>5.988190044</v>
      </c>
      <c r="E21" s="19">
        <f t="shared" si="6"/>
        <v>0.1788854382</v>
      </c>
      <c r="F21" s="19">
        <f t="shared" si="6"/>
        <v>4422.942459</v>
      </c>
      <c r="G21" s="19">
        <f t="shared" si="6"/>
        <v>0</v>
      </c>
      <c r="H21" s="19">
        <f t="shared" si="6"/>
        <v>0</v>
      </c>
      <c r="I21" s="22"/>
    </row>
    <row r="22">
      <c r="A22" s="8" t="s">
        <v>35</v>
      </c>
      <c r="B22" s="19"/>
      <c r="C22" s="20">
        <f t="shared" ref="C22:H22" si="7">MAX(C14:C18)</f>
        <v>0.3888888889</v>
      </c>
      <c r="D22" s="19">
        <f t="shared" si="7"/>
        <v>13.39</v>
      </c>
      <c r="E22" s="19">
        <f t="shared" si="7"/>
        <v>0.4</v>
      </c>
      <c r="F22" s="19">
        <f t="shared" si="7"/>
        <v>9890</v>
      </c>
      <c r="G22" s="19">
        <f t="shared" si="7"/>
        <v>0</v>
      </c>
      <c r="H22" s="19">
        <f t="shared" si="7"/>
        <v>0</v>
      </c>
      <c r="I22" s="22"/>
    </row>
    <row r="23">
      <c r="A23" s="8" t="s">
        <v>36</v>
      </c>
      <c r="B23" s="19"/>
      <c r="C23" s="20">
        <f t="shared" ref="C23:H23" si="8">MIN(C14:C18)</f>
        <v>0</v>
      </c>
      <c r="D23" s="19">
        <f t="shared" si="8"/>
        <v>0</v>
      </c>
      <c r="E23" s="19">
        <f t="shared" si="8"/>
        <v>0</v>
      </c>
      <c r="F23" s="19">
        <f t="shared" si="8"/>
        <v>0</v>
      </c>
      <c r="G23" s="19">
        <f t="shared" si="8"/>
        <v>0</v>
      </c>
      <c r="H23" s="19">
        <f t="shared" si="8"/>
        <v>0</v>
      </c>
      <c r="I23" s="22"/>
    </row>
    <row r="24">
      <c r="A24" s="23"/>
      <c r="B24" s="24"/>
      <c r="C24" s="24"/>
      <c r="D24" s="24"/>
      <c r="E24" s="24"/>
      <c r="F24" s="24"/>
      <c r="G24" s="24"/>
      <c r="H24" s="24"/>
      <c r="I24" s="25"/>
    </row>
    <row r="25">
      <c r="A25" s="28" t="s">
        <v>39</v>
      </c>
      <c r="B25" s="29"/>
      <c r="C25" s="29" t="s">
        <v>20</v>
      </c>
      <c r="D25" s="29" t="s">
        <v>21</v>
      </c>
      <c r="E25" s="29" t="s">
        <v>38</v>
      </c>
      <c r="F25" s="29" t="s">
        <v>23</v>
      </c>
      <c r="G25" s="29" t="s">
        <v>24</v>
      </c>
      <c r="H25" s="29" t="s">
        <v>25</v>
      </c>
      <c r="I25" s="30"/>
    </row>
    <row r="26">
      <c r="A26" s="31" t="s">
        <v>26</v>
      </c>
      <c r="B26" s="32"/>
      <c r="C26" s="32">
        <v>0.0</v>
      </c>
      <c r="D26" s="32">
        <v>0.0</v>
      </c>
      <c r="E26" s="32">
        <v>0.0</v>
      </c>
      <c r="F26" s="32">
        <v>0.0</v>
      </c>
      <c r="G26" s="32">
        <v>0.0</v>
      </c>
      <c r="H26" s="32">
        <v>0.0</v>
      </c>
      <c r="I26" s="33"/>
    </row>
    <row r="27">
      <c r="A27" s="31" t="s">
        <v>28</v>
      </c>
      <c r="B27" s="32"/>
      <c r="C27" s="32">
        <v>0.0</v>
      </c>
      <c r="D27" s="32">
        <v>0.0</v>
      </c>
      <c r="E27" s="32">
        <v>0.0</v>
      </c>
      <c r="F27" s="32">
        <v>0.0</v>
      </c>
      <c r="G27" s="32">
        <v>0.0</v>
      </c>
      <c r="H27" s="32">
        <v>0.0</v>
      </c>
      <c r="I27" s="33"/>
    </row>
    <row r="28">
      <c r="A28" s="31" t="s">
        <v>30</v>
      </c>
      <c r="B28" s="32"/>
      <c r="C28" s="32">
        <v>0.0</v>
      </c>
      <c r="D28" s="32">
        <v>0.0</v>
      </c>
      <c r="E28" s="32">
        <v>0.0</v>
      </c>
      <c r="F28" s="32">
        <v>0.0</v>
      </c>
      <c r="G28" s="32">
        <v>0.0</v>
      </c>
      <c r="H28" s="32">
        <v>0.0</v>
      </c>
      <c r="I28" s="33"/>
    </row>
    <row r="29">
      <c r="A29" s="31" t="s">
        <v>31</v>
      </c>
      <c r="B29" s="32"/>
      <c r="C29" s="32">
        <v>0.0</v>
      </c>
      <c r="D29" s="32">
        <v>0.0</v>
      </c>
      <c r="E29" s="32">
        <v>0.0</v>
      </c>
      <c r="F29" s="32">
        <v>0.0</v>
      </c>
      <c r="G29" s="32">
        <v>0.0</v>
      </c>
      <c r="H29" s="32">
        <v>0.0</v>
      </c>
      <c r="I29" s="33"/>
    </row>
    <row r="30">
      <c r="A30" s="31" t="s">
        <v>32</v>
      </c>
      <c r="B30" s="34"/>
      <c r="C30" s="34">
        <v>0.0</v>
      </c>
      <c r="D30" s="34">
        <v>0.0</v>
      </c>
      <c r="E30" s="34">
        <v>0.0</v>
      </c>
      <c r="F30" s="34">
        <v>0.0</v>
      </c>
      <c r="G30" s="34">
        <v>0.0</v>
      </c>
      <c r="H30" s="34">
        <v>0.0</v>
      </c>
      <c r="I30" s="33"/>
    </row>
    <row r="31">
      <c r="A31" s="35"/>
      <c r="B31" s="35"/>
      <c r="C31" s="35"/>
      <c r="D31" s="35"/>
      <c r="E31" s="35"/>
      <c r="F31" s="35"/>
      <c r="G31" s="35"/>
      <c r="H31" s="35"/>
      <c r="I31" s="36"/>
    </row>
    <row r="32">
      <c r="A32" s="31" t="s">
        <v>33</v>
      </c>
      <c r="B32" s="32"/>
      <c r="C32" s="32">
        <f t="shared" ref="C32:H32" si="9">AVERAGE(C26:C30)</f>
        <v>0</v>
      </c>
      <c r="D32" s="32">
        <f t="shared" si="9"/>
        <v>0</v>
      </c>
      <c r="E32" s="32">
        <f t="shared" si="9"/>
        <v>0</v>
      </c>
      <c r="F32" s="32">
        <f t="shared" si="9"/>
        <v>0</v>
      </c>
      <c r="G32" s="32">
        <f t="shared" si="9"/>
        <v>0</v>
      </c>
      <c r="H32" s="32">
        <f t="shared" si="9"/>
        <v>0</v>
      </c>
      <c r="I32" s="33"/>
    </row>
    <row r="33">
      <c r="A33" s="31" t="s">
        <v>34</v>
      </c>
      <c r="B33" s="32"/>
      <c r="C33" s="32">
        <f t="shared" ref="C33:H33" si="10">STDEV(C26:C30)</f>
        <v>0</v>
      </c>
      <c r="D33" s="32">
        <f t="shared" si="10"/>
        <v>0</v>
      </c>
      <c r="E33" s="32">
        <f t="shared" si="10"/>
        <v>0</v>
      </c>
      <c r="F33" s="32">
        <f t="shared" si="10"/>
        <v>0</v>
      </c>
      <c r="G33" s="32">
        <f t="shared" si="10"/>
        <v>0</v>
      </c>
      <c r="H33" s="32">
        <f t="shared" si="10"/>
        <v>0</v>
      </c>
      <c r="I33" s="33"/>
    </row>
    <row r="34">
      <c r="A34" s="31" t="s">
        <v>35</v>
      </c>
      <c r="B34" s="32"/>
      <c r="C34" s="32">
        <f t="shared" ref="C34:H34" si="11">MAX(C26:C30)</f>
        <v>0</v>
      </c>
      <c r="D34" s="32">
        <f t="shared" si="11"/>
        <v>0</v>
      </c>
      <c r="E34" s="32">
        <f t="shared" si="11"/>
        <v>0</v>
      </c>
      <c r="F34" s="32">
        <f t="shared" si="11"/>
        <v>0</v>
      </c>
      <c r="G34" s="32">
        <f t="shared" si="11"/>
        <v>0</v>
      </c>
      <c r="H34" s="32">
        <f t="shared" si="11"/>
        <v>0</v>
      </c>
      <c r="I34" s="33"/>
    </row>
    <row r="35">
      <c r="A35" s="31" t="s">
        <v>36</v>
      </c>
      <c r="B35" s="32"/>
      <c r="C35" s="32">
        <f t="shared" ref="C35:H35" si="12">MIN(C26:C30)</f>
        <v>0</v>
      </c>
      <c r="D35" s="32">
        <f t="shared" si="12"/>
        <v>0</v>
      </c>
      <c r="E35" s="32">
        <f t="shared" si="12"/>
        <v>0</v>
      </c>
      <c r="F35" s="32">
        <f t="shared" si="12"/>
        <v>0</v>
      </c>
      <c r="G35" s="32">
        <f t="shared" si="12"/>
        <v>0</v>
      </c>
      <c r="H35" s="32">
        <f t="shared" si="12"/>
        <v>0</v>
      </c>
      <c r="I35" s="33"/>
    </row>
    <row r="36">
      <c r="A36" s="37"/>
      <c r="B36" s="38"/>
      <c r="C36" s="38"/>
      <c r="D36" s="38"/>
      <c r="E36" s="38"/>
      <c r="F36" s="38"/>
      <c r="G36" s="38"/>
      <c r="H36" s="38"/>
      <c r="I36" s="39"/>
    </row>
    <row r="37">
      <c r="A37" s="28" t="s">
        <v>40</v>
      </c>
      <c r="B37" s="29"/>
      <c r="C37" s="29" t="s">
        <v>20</v>
      </c>
      <c r="D37" s="29" t="s">
        <v>21</v>
      </c>
      <c r="E37" s="29" t="s">
        <v>38</v>
      </c>
      <c r="F37" s="29" t="s">
        <v>23</v>
      </c>
      <c r="G37" s="29" t="s">
        <v>24</v>
      </c>
      <c r="H37" s="29" t="s">
        <v>25</v>
      </c>
      <c r="I37" s="30"/>
    </row>
    <row r="38">
      <c r="A38" s="31" t="s">
        <v>26</v>
      </c>
      <c r="B38" s="32"/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3"/>
    </row>
    <row r="39">
      <c r="A39" s="31" t="s">
        <v>28</v>
      </c>
      <c r="B39" s="32"/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3"/>
    </row>
    <row r="40">
      <c r="A40" s="31" t="s">
        <v>30</v>
      </c>
      <c r="B40" s="32"/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3"/>
    </row>
    <row r="41">
      <c r="A41" s="31" t="s">
        <v>31</v>
      </c>
      <c r="B41" s="32"/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3"/>
    </row>
    <row r="42">
      <c r="A42" s="31" t="s">
        <v>32</v>
      </c>
      <c r="B42" s="34"/>
      <c r="C42" s="34">
        <v>0.0</v>
      </c>
      <c r="D42" s="34">
        <v>0.0</v>
      </c>
      <c r="E42" s="34">
        <v>0.0</v>
      </c>
      <c r="F42" s="34">
        <v>0.0</v>
      </c>
      <c r="G42" s="34">
        <v>0.0</v>
      </c>
      <c r="H42" s="34">
        <v>0.0</v>
      </c>
      <c r="I42" s="33"/>
    </row>
    <row r="43">
      <c r="A43" s="35"/>
      <c r="B43" s="35"/>
      <c r="C43" s="35"/>
      <c r="D43" s="35"/>
      <c r="E43" s="35"/>
      <c r="F43" s="35"/>
      <c r="G43" s="35"/>
      <c r="H43" s="35"/>
      <c r="I43" s="36"/>
    </row>
    <row r="44">
      <c r="A44" s="31" t="s">
        <v>33</v>
      </c>
      <c r="B44" s="32"/>
      <c r="C44" s="32">
        <f t="shared" ref="C44:H44" si="13">AVERAGE(C38:C42)</f>
        <v>0</v>
      </c>
      <c r="D44" s="32">
        <f t="shared" si="13"/>
        <v>0</v>
      </c>
      <c r="E44" s="32">
        <f t="shared" si="13"/>
        <v>0</v>
      </c>
      <c r="F44" s="32">
        <f t="shared" si="13"/>
        <v>0</v>
      </c>
      <c r="G44" s="32">
        <f t="shared" si="13"/>
        <v>0</v>
      </c>
      <c r="H44" s="32">
        <f t="shared" si="13"/>
        <v>0</v>
      </c>
      <c r="I44" s="33"/>
    </row>
    <row r="45">
      <c r="A45" s="31" t="s">
        <v>34</v>
      </c>
      <c r="B45" s="32"/>
      <c r="C45" s="32">
        <f t="shared" ref="C45:H45" si="14">STDEV(C38:C42)</f>
        <v>0</v>
      </c>
      <c r="D45" s="32">
        <f t="shared" si="14"/>
        <v>0</v>
      </c>
      <c r="E45" s="32">
        <f t="shared" si="14"/>
        <v>0</v>
      </c>
      <c r="F45" s="32">
        <f t="shared" si="14"/>
        <v>0</v>
      </c>
      <c r="G45" s="32">
        <f t="shared" si="14"/>
        <v>0</v>
      </c>
      <c r="H45" s="32">
        <f t="shared" si="14"/>
        <v>0</v>
      </c>
      <c r="I45" s="33"/>
    </row>
    <row r="46">
      <c r="A46" s="31" t="s">
        <v>35</v>
      </c>
      <c r="B46" s="32"/>
      <c r="C46" s="32">
        <f t="shared" ref="C46:H46" si="15">MAX(C38:C42)</f>
        <v>0</v>
      </c>
      <c r="D46" s="32">
        <f t="shared" si="15"/>
        <v>0</v>
      </c>
      <c r="E46" s="32">
        <f t="shared" si="15"/>
        <v>0</v>
      </c>
      <c r="F46" s="32">
        <f t="shared" si="15"/>
        <v>0</v>
      </c>
      <c r="G46" s="32">
        <f t="shared" si="15"/>
        <v>0</v>
      </c>
      <c r="H46" s="32">
        <f t="shared" si="15"/>
        <v>0</v>
      </c>
      <c r="I46" s="33"/>
    </row>
    <row r="47">
      <c r="A47" s="31" t="s">
        <v>36</v>
      </c>
      <c r="B47" s="32"/>
      <c r="C47" s="32">
        <f t="shared" ref="C47:H47" si="16">MIN(C38:C42)</f>
        <v>0</v>
      </c>
      <c r="D47" s="32">
        <f t="shared" si="16"/>
        <v>0</v>
      </c>
      <c r="E47" s="32">
        <f t="shared" si="16"/>
        <v>0</v>
      </c>
      <c r="F47" s="32">
        <f t="shared" si="16"/>
        <v>0</v>
      </c>
      <c r="G47" s="32">
        <f t="shared" si="16"/>
        <v>0</v>
      </c>
      <c r="H47" s="32">
        <f t="shared" si="16"/>
        <v>0</v>
      </c>
      <c r="I47" s="33"/>
    </row>
    <row r="48">
      <c r="A48" s="37"/>
      <c r="B48" s="38"/>
      <c r="C48" s="38"/>
      <c r="D48" s="38"/>
      <c r="E48" s="38"/>
      <c r="F48" s="38"/>
      <c r="G48" s="38"/>
      <c r="H48" s="38"/>
      <c r="I48" s="39"/>
    </row>
    <row r="49">
      <c r="A49" s="28" t="s">
        <v>41</v>
      </c>
      <c r="B49" s="29"/>
      <c r="C49" s="29" t="s">
        <v>20</v>
      </c>
      <c r="D49" s="29" t="s">
        <v>21</v>
      </c>
      <c r="E49" s="29" t="s">
        <v>38</v>
      </c>
      <c r="F49" s="29" t="s">
        <v>23</v>
      </c>
      <c r="G49" s="29" t="s">
        <v>24</v>
      </c>
      <c r="H49" s="29" t="s">
        <v>25</v>
      </c>
      <c r="I49" s="30"/>
    </row>
    <row r="50">
      <c r="A50" s="31" t="s">
        <v>26</v>
      </c>
      <c r="B50" s="32"/>
      <c r="C50" s="32">
        <v>0.0</v>
      </c>
      <c r="D50" s="32">
        <v>0.0</v>
      </c>
      <c r="E50" s="32">
        <v>0.0</v>
      </c>
      <c r="F50" s="32">
        <v>0.0</v>
      </c>
      <c r="G50" s="32">
        <v>0.0</v>
      </c>
      <c r="H50" s="32">
        <v>0.0</v>
      </c>
      <c r="I50" s="33"/>
    </row>
    <row r="51">
      <c r="A51" s="31" t="s">
        <v>28</v>
      </c>
      <c r="B51" s="32"/>
      <c r="C51" s="32">
        <v>0.0</v>
      </c>
      <c r="D51" s="32">
        <v>0.0</v>
      </c>
      <c r="E51" s="32">
        <v>0.0</v>
      </c>
      <c r="F51" s="32">
        <v>0.0</v>
      </c>
      <c r="G51" s="32">
        <v>0.0</v>
      </c>
      <c r="H51" s="32">
        <v>0.0</v>
      </c>
      <c r="I51" s="33"/>
    </row>
    <row r="52">
      <c r="A52" s="31" t="s">
        <v>30</v>
      </c>
      <c r="B52" s="32"/>
      <c r="C52" s="32">
        <v>0.0</v>
      </c>
      <c r="D52" s="32">
        <v>0.0</v>
      </c>
      <c r="E52" s="32">
        <v>0.0</v>
      </c>
      <c r="F52" s="32">
        <v>0.0</v>
      </c>
      <c r="G52" s="32">
        <v>0.0</v>
      </c>
      <c r="H52" s="32">
        <v>0.0</v>
      </c>
      <c r="I52" s="33"/>
    </row>
    <row r="53">
      <c r="A53" s="31" t="s">
        <v>31</v>
      </c>
      <c r="B53" s="32"/>
      <c r="C53" s="32">
        <v>0.0</v>
      </c>
      <c r="D53" s="32">
        <v>0.0</v>
      </c>
      <c r="E53" s="32">
        <v>0.0</v>
      </c>
      <c r="F53" s="32">
        <v>0.0</v>
      </c>
      <c r="G53" s="32">
        <v>0.0</v>
      </c>
      <c r="H53" s="32">
        <v>0.0</v>
      </c>
      <c r="I53" s="33"/>
    </row>
    <row r="54">
      <c r="A54" s="31" t="s">
        <v>32</v>
      </c>
      <c r="B54" s="34"/>
      <c r="C54" s="34">
        <v>0.0</v>
      </c>
      <c r="D54" s="34">
        <v>0.0</v>
      </c>
      <c r="E54" s="34">
        <v>0.0</v>
      </c>
      <c r="F54" s="34">
        <v>0.0</v>
      </c>
      <c r="G54" s="34">
        <v>0.0</v>
      </c>
      <c r="H54" s="34">
        <v>0.0</v>
      </c>
      <c r="I54" s="33"/>
    </row>
    <row r="55">
      <c r="A55" s="35"/>
      <c r="B55" s="35"/>
      <c r="C55" s="35"/>
      <c r="D55" s="35"/>
      <c r="E55" s="35"/>
      <c r="F55" s="35"/>
      <c r="G55" s="35"/>
      <c r="H55" s="35"/>
      <c r="I55" s="36"/>
    </row>
    <row r="56">
      <c r="A56" s="31" t="s">
        <v>33</v>
      </c>
      <c r="B56" s="32"/>
      <c r="C56" s="32">
        <f t="shared" ref="C56:H56" si="17">AVERAGE(C50:C54)</f>
        <v>0</v>
      </c>
      <c r="D56" s="32">
        <f t="shared" si="17"/>
        <v>0</v>
      </c>
      <c r="E56" s="32">
        <f t="shared" si="17"/>
        <v>0</v>
      </c>
      <c r="F56" s="32">
        <f t="shared" si="17"/>
        <v>0</v>
      </c>
      <c r="G56" s="32">
        <f t="shared" si="17"/>
        <v>0</v>
      </c>
      <c r="H56" s="32">
        <f t="shared" si="17"/>
        <v>0</v>
      </c>
      <c r="I56" s="33"/>
    </row>
    <row r="57">
      <c r="A57" s="31" t="s">
        <v>34</v>
      </c>
      <c r="B57" s="32"/>
      <c r="C57" s="32">
        <f t="shared" ref="C57:H57" si="18">STDEV(C50:C54)</f>
        <v>0</v>
      </c>
      <c r="D57" s="32">
        <f t="shared" si="18"/>
        <v>0</v>
      </c>
      <c r="E57" s="32">
        <f t="shared" si="18"/>
        <v>0</v>
      </c>
      <c r="F57" s="32">
        <f t="shared" si="18"/>
        <v>0</v>
      </c>
      <c r="G57" s="32">
        <f t="shared" si="18"/>
        <v>0</v>
      </c>
      <c r="H57" s="32">
        <f t="shared" si="18"/>
        <v>0</v>
      </c>
      <c r="I57" s="33"/>
    </row>
    <row r="58">
      <c r="A58" s="31" t="s">
        <v>35</v>
      </c>
      <c r="B58" s="32"/>
      <c r="C58" s="32">
        <f t="shared" ref="C58:H58" si="19">MAX(C50:C54)</f>
        <v>0</v>
      </c>
      <c r="D58" s="32">
        <f t="shared" si="19"/>
        <v>0</v>
      </c>
      <c r="E58" s="32">
        <f t="shared" si="19"/>
        <v>0</v>
      </c>
      <c r="F58" s="32">
        <f t="shared" si="19"/>
        <v>0</v>
      </c>
      <c r="G58" s="32">
        <f t="shared" si="19"/>
        <v>0</v>
      </c>
      <c r="H58" s="32">
        <f t="shared" si="19"/>
        <v>0</v>
      </c>
      <c r="I58" s="33"/>
    </row>
    <row r="59">
      <c r="A59" s="31" t="s">
        <v>36</v>
      </c>
      <c r="B59" s="32"/>
      <c r="C59" s="32">
        <f t="shared" ref="C59:H59" si="20">MIN(C50:C54)</f>
        <v>0</v>
      </c>
      <c r="D59" s="32">
        <f t="shared" si="20"/>
        <v>0</v>
      </c>
      <c r="E59" s="32">
        <f t="shared" si="20"/>
        <v>0</v>
      </c>
      <c r="F59" s="32">
        <f t="shared" si="20"/>
        <v>0</v>
      </c>
      <c r="G59" s="32">
        <f t="shared" si="20"/>
        <v>0</v>
      </c>
      <c r="H59" s="32">
        <f t="shared" si="20"/>
        <v>0</v>
      </c>
      <c r="I59" s="33"/>
    </row>
    <row r="60">
      <c r="A60" s="37"/>
      <c r="B60" s="38"/>
      <c r="C60" s="38"/>
      <c r="D60" s="38"/>
      <c r="E60" s="38"/>
      <c r="F60" s="38"/>
      <c r="G60" s="38"/>
      <c r="H60" s="38"/>
      <c r="I60" s="39"/>
    </row>
    <row r="61">
      <c r="A61" s="28" t="s">
        <v>42</v>
      </c>
      <c r="B61" s="29"/>
      <c r="C61" s="29" t="s">
        <v>20</v>
      </c>
      <c r="D61" s="29" t="s">
        <v>21</v>
      </c>
      <c r="E61" s="29" t="s">
        <v>38</v>
      </c>
      <c r="F61" s="29" t="s">
        <v>23</v>
      </c>
      <c r="G61" s="29" t="s">
        <v>24</v>
      </c>
      <c r="H61" s="29" t="s">
        <v>25</v>
      </c>
      <c r="I61" s="30"/>
    </row>
    <row r="62">
      <c r="A62" s="31" t="s">
        <v>26</v>
      </c>
      <c r="B62" s="32"/>
      <c r="C62" s="32">
        <v>0.0</v>
      </c>
      <c r="D62" s="32">
        <v>0.0</v>
      </c>
      <c r="E62" s="32">
        <v>0.0</v>
      </c>
      <c r="F62" s="32">
        <v>0.0</v>
      </c>
      <c r="G62" s="32">
        <v>0.0</v>
      </c>
      <c r="H62" s="32">
        <v>0.0</v>
      </c>
      <c r="I62" s="33"/>
    </row>
    <row r="63">
      <c r="A63" s="31" t="s">
        <v>28</v>
      </c>
      <c r="B63" s="32"/>
      <c r="C63" s="32">
        <v>0.0</v>
      </c>
      <c r="D63" s="32">
        <v>0.0</v>
      </c>
      <c r="E63" s="32">
        <v>0.0</v>
      </c>
      <c r="F63" s="32">
        <v>0.0</v>
      </c>
      <c r="G63" s="32">
        <v>0.0</v>
      </c>
      <c r="H63" s="32">
        <v>0.0</v>
      </c>
      <c r="I63" s="33"/>
    </row>
    <row r="64">
      <c r="A64" s="31" t="s">
        <v>30</v>
      </c>
      <c r="B64" s="32"/>
      <c r="C64" s="32">
        <v>0.0</v>
      </c>
      <c r="D64" s="32">
        <v>0.0</v>
      </c>
      <c r="E64" s="32">
        <v>0.0</v>
      </c>
      <c r="F64" s="32">
        <v>0.0</v>
      </c>
      <c r="G64" s="32">
        <v>0.0</v>
      </c>
      <c r="H64" s="32">
        <v>0.0</v>
      </c>
      <c r="I64" s="33"/>
    </row>
    <row r="65">
      <c r="A65" s="31" t="s">
        <v>31</v>
      </c>
      <c r="B65" s="32"/>
      <c r="C65" s="32">
        <v>0.0</v>
      </c>
      <c r="D65" s="32">
        <v>0.0</v>
      </c>
      <c r="E65" s="32">
        <v>0.0</v>
      </c>
      <c r="F65" s="32">
        <v>0.0</v>
      </c>
      <c r="G65" s="32">
        <v>0.0</v>
      </c>
      <c r="H65" s="32">
        <v>0.0</v>
      </c>
      <c r="I65" s="33"/>
    </row>
    <row r="66">
      <c r="A66" s="31" t="s">
        <v>32</v>
      </c>
      <c r="B66" s="34"/>
      <c r="C66" s="34">
        <v>0.0</v>
      </c>
      <c r="D66" s="34">
        <v>0.0</v>
      </c>
      <c r="E66" s="34">
        <v>0.0</v>
      </c>
      <c r="F66" s="34">
        <v>0.0</v>
      </c>
      <c r="G66" s="34">
        <v>0.0</v>
      </c>
      <c r="H66" s="34">
        <v>0.0</v>
      </c>
      <c r="I66" s="33"/>
    </row>
    <row r="67">
      <c r="A67" s="35"/>
      <c r="B67" s="35"/>
      <c r="C67" s="35"/>
      <c r="D67" s="35"/>
      <c r="E67" s="35"/>
      <c r="F67" s="35"/>
      <c r="G67" s="35"/>
      <c r="H67" s="35"/>
      <c r="I67" s="36"/>
    </row>
    <row r="68">
      <c r="A68" s="31" t="s">
        <v>33</v>
      </c>
      <c r="B68" s="32"/>
      <c r="C68" s="32">
        <f t="shared" ref="C68:H68" si="21">AVERAGE(C62:C66)</f>
        <v>0</v>
      </c>
      <c r="D68" s="32">
        <f t="shared" si="21"/>
        <v>0</v>
      </c>
      <c r="E68" s="32">
        <f t="shared" si="21"/>
        <v>0</v>
      </c>
      <c r="F68" s="32">
        <f t="shared" si="21"/>
        <v>0</v>
      </c>
      <c r="G68" s="32">
        <f t="shared" si="21"/>
        <v>0</v>
      </c>
      <c r="H68" s="32">
        <f t="shared" si="21"/>
        <v>0</v>
      </c>
      <c r="I68" s="33"/>
    </row>
    <row r="69">
      <c r="A69" s="31" t="s">
        <v>34</v>
      </c>
      <c r="B69" s="32"/>
      <c r="C69" s="32">
        <f t="shared" ref="C69:H69" si="22">STDEV(C62:C66)</f>
        <v>0</v>
      </c>
      <c r="D69" s="32">
        <f t="shared" si="22"/>
        <v>0</v>
      </c>
      <c r="E69" s="32">
        <f t="shared" si="22"/>
        <v>0</v>
      </c>
      <c r="F69" s="32">
        <f t="shared" si="22"/>
        <v>0</v>
      </c>
      <c r="G69" s="32">
        <f t="shared" si="22"/>
        <v>0</v>
      </c>
      <c r="H69" s="32">
        <f t="shared" si="22"/>
        <v>0</v>
      </c>
      <c r="I69" s="33"/>
    </row>
    <row r="70">
      <c r="A70" s="31" t="s">
        <v>35</v>
      </c>
      <c r="B70" s="32"/>
      <c r="C70" s="32">
        <f t="shared" ref="C70:H70" si="23">MAX(C62:C66)</f>
        <v>0</v>
      </c>
      <c r="D70" s="32">
        <f t="shared" si="23"/>
        <v>0</v>
      </c>
      <c r="E70" s="32">
        <f t="shared" si="23"/>
        <v>0</v>
      </c>
      <c r="F70" s="32">
        <f t="shared" si="23"/>
        <v>0</v>
      </c>
      <c r="G70" s="32">
        <f t="shared" si="23"/>
        <v>0</v>
      </c>
      <c r="H70" s="32">
        <f t="shared" si="23"/>
        <v>0</v>
      </c>
      <c r="I70" s="33"/>
    </row>
    <row r="71">
      <c r="A71" s="31" t="s">
        <v>36</v>
      </c>
      <c r="B71" s="32"/>
      <c r="C71" s="32">
        <f t="shared" ref="C71:H71" si="24">MIN(C62:C66)</f>
        <v>0</v>
      </c>
      <c r="D71" s="32">
        <f t="shared" si="24"/>
        <v>0</v>
      </c>
      <c r="E71" s="32">
        <f t="shared" si="24"/>
        <v>0</v>
      </c>
      <c r="F71" s="32">
        <f t="shared" si="24"/>
        <v>0</v>
      </c>
      <c r="G71" s="32">
        <f t="shared" si="24"/>
        <v>0</v>
      </c>
      <c r="H71" s="32">
        <f t="shared" si="24"/>
        <v>0</v>
      </c>
      <c r="I71" s="33"/>
    </row>
    <row r="72">
      <c r="A72" s="37"/>
      <c r="B72" s="38"/>
      <c r="C72" s="38"/>
      <c r="D72" s="38"/>
      <c r="E72" s="38"/>
      <c r="F72" s="38"/>
      <c r="G72" s="38"/>
      <c r="H72" s="38"/>
      <c r="I72" s="39"/>
    </row>
    <row r="73">
      <c r="A73" s="28" t="s">
        <v>43</v>
      </c>
      <c r="B73" s="29"/>
      <c r="C73" s="29" t="s">
        <v>20</v>
      </c>
      <c r="D73" s="29" t="s">
        <v>21</v>
      </c>
      <c r="E73" s="29" t="s">
        <v>38</v>
      </c>
      <c r="F73" s="29" t="s">
        <v>23</v>
      </c>
      <c r="G73" s="29" t="s">
        <v>24</v>
      </c>
      <c r="H73" s="29" t="s">
        <v>25</v>
      </c>
      <c r="I73" s="30"/>
    </row>
    <row r="74">
      <c r="A74" s="31" t="s">
        <v>26</v>
      </c>
      <c r="B74" s="32"/>
      <c r="C74" s="32">
        <v>0.0</v>
      </c>
      <c r="D74" s="32">
        <v>0.0</v>
      </c>
      <c r="E74" s="32">
        <v>0.0</v>
      </c>
      <c r="F74" s="32">
        <v>0.0</v>
      </c>
      <c r="G74" s="32">
        <v>0.0</v>
      </c>
      <c r="H74" s="32">
        <v>0.0</v>
      </c>
      <c r="I74" s="33"/>
    </row>
    <row r="75">
      <c r="A75" s="31" t="s">
        <v>28</v>
      </c>
      <c r="B75" s="32"/>
      <c r="C75" s="32">
        <v>0.0</v>
      </c>
      <c r="D75" s="32">
        <v>0.0</v>
      </c>
      <c r="E75" s="32">
        <v>0.0</v>
      </c>
      <c r="F75" s="32">
        <v>0.0</v>
      </c>
      <c r="G75" s="32">
        <v>0.0</v>
      </c>
      <c r="H75" s="32">
        <v>0.0</v>
      </c>
      <c r="I75" s="33"/>
    </row>
    <row r="76">
      <c r="A76" s="31" t="s">
        <v>30</v>
      </c>
      <c r="B76" s="32"/>
      <c r="C76" s="32">
        <v>0.0</v>
      </c>
      <c r="D76" s="32">
        <v>0.0</v>
      </c>
      <c r="E76" s="32">
        <v>0.0</v>
      </c>
      <c r="F76" s="32">
        <v>0.0</v>
      </c>
      <c r="G76" s="32">
        <v>0.0</v>
      </c>
      <c r="H76" s="32">
        <v>0.0</v>
      </c>
      <c r="I76" s="33"/>
    </row>
    <row r="77">
      <c r="A77" s="31" t="s">
        <v>31</v>
      </c>
      <c r="B77" s="32"/>
      <c r="C77" s="32">
        <v>0.0</v>
      </c>
      <c r="D77" s="32">
        <v>0.0</v>
      </c>
      <c r="E77" s="32">
        <v>0.0</v>
      </c>
      <c r="F77" s="32">
        <v>0.0</v>
      </c>
      <c r="G77" s="32">
        <v>0.0</v>
      </c>
      <c r="H77" s="32">
        <v>0.0</v>
      </c>
      <c r="I77" s="33"/>
    </row>
    <row r="78">
      <c r="A78" s="31" t="s">
        <v>32</v>
      </c>
      <c r="B78" s="34"/>
      <c r="C78" s="34">
        <v>0.0</v>
      </c>
      <c r="D78" s="34">
        <v>0.0</v>
      </c>
      <c r="E78" s="34">
        <v>0.0</v>
      </c>
      <c r="F78" s="34">
        <v>0.0</v>
      </c>
      <c r="G78" s="34">
        <v>0.0</v>
      </c>
      <c r="H78" s="34">
        <v>0.0</v>
      </c>
      <c r="I78" s="33"/>
    </row>
    <row r="79">
      <c r="A79" s="35"/>
      <c r="B79" s="35"/>
      <c r="C79" s="35"/>
      <c r="D79" s="35"/>
      <c r="E79" s="35"/>
      <c r="F79" s="35"/>
      <c r="G79" s="35"/>
      <c r="H79" s="35"/>
      <c r="I79" s="36"/>
    </row>
    <row r="80">
      <c r="A80" s="31" t="s">
        <v>33</v>
      </c>
      <c r="B80" s="32"/>
      <c r="C80" s="32">
        <f t="shared" ref="C80:H80" si="25">AVERAGE(C74:C78)</f>
        <v>0</v>
      </c>
      <c r="D80" s="32">
        <f t="shared" si="25"/>
        <v>0</v>
      </c>
      <c r="E80" s="32">
        <f t="shared" si="25"/>
        <v>0</v>
      </c>
      <c r="F80" s="32">
        <f t="shared" si="25"/>
        <v>0</v>
      </c>
      <c r="G80" s="32">
        <f t="shared" si="25"/>
        <v>0</v>
      </c>
      <c r="H80" s="32">
        <f t="shared" si="25"/>
        <v>0</v>
      </c>
      <c r="I80" s="33"/>
    </row>
    <row r="81">
      <c r="A81" s="31" t="s">
        <v>34</v>
      </c>
      <c r="B81" s="32"/>
      <c r="C81" s="32">
        <f t="shared" ref="C81:H81" si="26">STDEV(C74:C78)</f>
        <v>0</v>
      </c>
      <c r="D81" s="32">
        <f t="shared" si="26"/>
        <v>0</v>
      </c>
      <c r="E81" s="32">
        <f t="shared" si="26"/>
        <v>0</v>
      </c>
      <c r="F81" s="32">
        <f t="shared" si="26"/>
        <v>0</v>
      </c>
      <c r="G81" s="32">
        <f t="shared" si="26"/>
        <v>0</v>
      </c>
      <c r="H81" s="32">
        <f t="shared" si="26"/>
        <v>0</v>
      </c>
      <c r="I81" s="33"/>
    </row>
    <row r="82">
      <c r="A82" s="31" t="s">
        <v>35</v>
      </c>
      <c r="B82" s="32"/>
      <c r="C82" s="32">
        <f t="shared" ref="C82:H82" si="27">MAX(C74:C78)</f>
        <v>0</v>
      </c>
      <c r="D82" s="32">
        <f t="shared" si="27"/>
        <v>0</v>
      </c>
      <c r="E82" s="32">
        <f t="shared" si="27"/>
        <v>0</v>
      </c>
      <c r="F82" s="32">
        <f t="shared" si="27"/>
        <v>0</v>
      </c>
      <c r="G82" s="32">
        <f t="shared" si="27"/>
        <v>0</v>
      </c>
      <c r="H82" s="32">
        <f t="shared" si="27"/>
        <v>0</v>
      </c>
      <c r="I82" s="33"/>
    </row>
    <row r="83">
      <c r="A83" s="31" t="s">
        <v>36</v>
      </c>
      <c r="B83" s="32"/>
      <c r="C83" s="32">
        <f t="shared" ref="C83:H83" si="28">MIN(C74:C78)</f>
        <v>0</v>
      </c>
      <c r="D83" s="32">
        <f t="shared" si="28"/>
        <v>0</v>
      </c>
      <c r="E83" s="32">
        <f t="shared" si="28"/>
        <v>0</v>
      </c>
      <c r="F83" s="32">
        <f t="shared" si="28"/>
        <v>0</v>
      </c>
      <c r="G83" s="32">
        <f t="shared" si="28"/>
        <v>0</v>
      </c>
      <c r="H83" s="32">
        <f t="shared" si="28"/>
        <v>0</v>
      </c>
      <c r="I83" s="33"/>
    </row>
    <row r="84">
      <c r="A84" s="37"/>
      <c r="B84" s="38"/>
      <c r="C84" s="38"/>
      <c r="D84" s="38"/>
      <c r="E84" s="38"/>
      <c r="F84" s="38"/>
      <c r="G84" s="38"/>
      <c r="H84" s="38"/>
      <c r="I84" s="39"/>
    </row>
    <row r="85">
      <c r="A85" s="28" t="s">
        <v>44</v>
      </c>
      <c r="B85" s="29"/>
      <c r="C85" s="29" t="s">
        <v>20</v>
      </c>
      <c r="D85" s="29" t="s">
        <v>21</v>
      </c>
      <c r="E85" s="29" t="s">
        <v>38</v>
      </c>
      <c r="F85" s="29" t="s">
        <v>23</v>
      </c>
      <c r="G85" s="29" t="s">
        <v>24</v>
      </c>
      <c r="H85" s="29" t="s">
        <v>25</v>
      </c>
      <c r="I85" s="30"/>
    </row>
    <row r="86">
      <c r="A86" s="31" t="s">
        <v>26</v>
      </c>
      <c r="B86" s="32"/>
      <c r="C86" s="32">
        <v>0.0</v>
      </c>
      <c r="D86" s="32">
        <v>0.0</v>
      </c>
      <c r="E86" s="32">
        <v>0.0</v>
      </c>
      <c r="F86" s="32">
        <v>0.0</v>
      </c>
      <c r="G86" s="32">
        <v>0.0</v>
      </c>
      <c r="H86" s="32">
        <v>0.0</v>
      </c>
      <c r="I86" s="33"/>
    </row>
    <row r="87">
      <c r="A87" s="31" t="s">
        <v>28</v>
      </c>
      <c r="B87" s="32"/>
      <c r="C87" s="32">
        <v>0.0</v>
      </c>
      <c r="D87" s="32">
        <v>0.0</v>
      </c>
      <c r="E87" s="32">
        <v>0.0</v>
      </c>
      <c r="F87" s="32">
        <v>0.0</v>
      </c>
      <c r="G87" s="32">
        <v>0.0</v>
      </c>
      <c r="H87" s="32">
        <v>0.0</v>
      </c>
      <c r="I87" s="33"/>
    </row>
    <row r="88">
      <c r="A88" s="31" t="s">
        <v>30</v>
      </c>
      <c r="B88" s="32"/>
      <c r="C88" s="32">
        <v>0.0</v>
      </c>
      <c r="D88" s="32">
        <v>0.0</v>
      </c>
      <c r="E88" s="32">
        <v>0.0</v>
      </c>
      <c r="F88" s="32">
        <v>0.0</v>
      </c>
      <c r="G88" s="32">
        <v>0.0</v>
      </c>
      <c r="H88" s="32">
        <v>0.0</v>
      </c>
      <c r="I88" s="33"/>
    </row>
    <row r="89">
      <c r="A89" s="31" t="s">
        <v>31</v>
      </c>
      <c r="B89" s="32"/>
      <c r="C89" s="32">
        <v>0.0</v>
      </c>
      <c r="D89" s="32">
        <v>0.0</v>
      </c>
      <c r="E89" s="32">
        <v>0.0</v>
      </c>
      <c r="F89" s="32">
        <v>0.0</v>
      </c>
      <c r="G89" s="32">
        <v>0.0</v>
      </c>
      <c r="H89" s="32">
        <v>0.0</v>
      </c>
      <c r="I89" s="33"/>
    </row>
    <row r="90">
      <c r="A90" s="31" t="s">
        <v>32</v>
      </c>
      <c r="B90" s="34"/>
      <c r="C90" s="34">
        <v>0.0</v>
      </c>
      <c r="D90" s="34">
        <v>0.0</v>
      </c>
      <c r="E90" s="34">
        <v>0.0</v>
      </c>
      <c r="F90" s="34">
        <v>0.0</v>
      </c>
      <c r="G90" s="34">
        <v>0.0</v>
      </c>
      <c r="H90" s="34">
        <v>0.0</v>
      </c>
      <c r="I90" s="33"/>
    </row>
    <row r="91">
      <c r="A91" s="35"/>
      <c r="B91" s="35"/>
      <c r="C91" s="35"/>
      <c r="D91" s="35"/>
      <c r="E91" s="35"/>
      <c r="F91" s="35"/>
      <c r="G91" s="35"/>
      <c r="H91" s="35"/>
      <c r="I91" s="36"/>
    </row>
    <row r="92">
      <c r="A92" s="31" t="s">
        <v>33</v>
      </c>
      <c r="B92" s="32"/>
      <c r="C92" s="32">
        <f t="shared" ref="C92:H92" si="29">AVERAGE(C86:C90)</f>
        <v>0</v>
      </c>
      <c r="D92" s="32">
        <f t="shared" si="29"/>
        <v>0</v>
      </c>
      <c r="E92" s="32">
        <f t="shared" si="29"/>
        <v>0</v>
      </c>
      <c r="F92" s="32">
        <f t="shared" si="29"/>
        <v>0</v>
      </c>
      <c r="G92" s="32">
        <f t="shared" si="29"/>
        <v>0</v>
      </c>
      <c r="H92" s="32">
        <f t="shared" si="29"/>
        <v>0</v>
      </c>
      <c r="I92" s="33"/>
    </row>
    <row r="93">
      <c r="A93" s="31" t="s">
        <v>34</v>
      </c>
      <c r="B93" s="32"/>
      <c r="C93" s="32">
        <f t="shared" ref="C93:H93" si="30">STDEV(C86:C90)</f>
        <v>0</v>
      </c>
      <c r="D93" s="32">
        <f t="shared" si="30"/>
        <v>0</v>
      </c>
      <c r="E93" s="32">
        <f t="shared" si="30"/>
        <v>0</v>
      </c>
      <c r="F93" s="32">
        <f t="shared" si="30"/>
        <v>0</v>
      </c>
      <c r="G93" s="32">
        <f t="shared" si="30"/>
        <v>0</v>
      </c>
      <c r="H93" s="32">
        <f t="shared" si="30"/>
        <v>0</v>
      </c>
      <c r="I93" s="33"/>
    </row>
    <row r="94">
      <c r="A94" s="31" t="s">
        <v>35</v>
      </c>
      <c r="B94" s="32"/>
      <c r="C94" s="32">
        <f t="shared" ref="C94:H94" si="31">MAX(C86:C90)</f>
        <v>0</v>
      </c>
      <c r="D94" s="32">
        <f t="shared" si="31"/>
        <v>0</v>
      </c>
      <c r="E94" s="32">
        <f t="shared" si="31"/>
        <v>0</v>
      </c>
      <c r="F94" s="32">
        <f t="shared" si="31"/>
        <v>0</v>
      </c>
      <c r="G94" s="32">
        <f t="shared" si="31"/>
        <v>0</v>
      </c>
      <c r="H94" s="32">
        <f t="shared" si="31"/>
        <v>0</v>
      </c>
      <c r="I94" s="33"/>
    </row>
    <row r="95">
      <c r="A95" s="31" t="s">
        <v>36</v>
      </c>
      <c r="B95" s="32"/>
      <c r="C95" s="32">
        <f t="shared" ref="C95:H95" si="32">MIN(C86:C90)</f>
        <v>0</v>
      </c>
      <c r="D95" s="32">
        <f t="shared" si="32"/>
        <v>0</v>
      </c>
      <c r="E95" s="32">
        <f t="shared" si="32"/>
        <v>0</v>
      </c>
      <c r="F95" s="32">
        <f t="shared" si="32"/>
        <v>0</v>
      </c>
      <c r="G95" s="32">
        <f t="shared" si="32"/>
        <v>0</v>
      </c>
      <c r="H95" s="32">
        <f t="shared" si="32"/>
        <v>0</v>
      </c>
      <c r="I95" s="3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3" width="15.63"/>
    <col customWidth="1" min="7" max="8" width="13.5"/>
  </cols>
  <sheetData>
    <row r="1" ht="14.25" customHeight="1">
      <c r="A1" s="5" t="s">
        <v>19</v>
      </c>
      <c r="B1" s="6"/>
      <c r="C1" s="6" t="s">
        <v>20</v>
      </c>
      <c r="D1" s="6" t="s">
        <v>21</v>
      </c>
      <c r="E1" s="6" t="s">
        <v>23</v>
      </c>
      <c r="F1" s="6" t="s">
        <v>22</v>
      </c>
      <c r="G1" s="40" t="s">
        <v>25</v>
      </c>
      <c r="H1" s="7"/>
    </row>
    <row r="2" ht="14.25" customHeight="1">
      <c r="A2" s="8" t="s">
        <v>26</v>
      </c>
      <c r="B2" s="10" t="s">
        <v>45</v>
      </c>
      <c r="C2" s="41">
        <v>0.44166666666666665</v>
      </c>
      <c r="D2" s="10">
        <f>120*3.75%</f>
        <v>4.5</v>
      </c>
      <c r="E2" s="10">
        <v>9890.0</v>
      </c>
      <c r="F2" s="10">
        <v>487.2</v>
      </c>
      <c r="G2" s="42">
        <v>0.0166</v>
      </c>
      <c r="H2" s="14" t="s">
        <v>46</v>
      </c>
    </row>
    <row r="3" ht="14.25" customHeight="1">
      <c r="A3" s="8" t="s">
        <v>28</v>
      </c>
      <c r="B3" s="10" t="s">
        <v>47</v>
      </c>
      <c r="C3" s="9">
        <v>0.45069444444444445</v>
      </c>
      <c r="D3" s="10">
        <f>120*3.7%</f>
        <v>4.44</v>
      </c>
      <c r="E3" s="10">
        <v>9890.0</v>
      </c>
      <c r="F3" s="10">
        <v>487.9</v>
      </c>
      <c r="G3" s="42">
        <v>0.0109</v>
      </c>
      <c r="H3" s="14" t="s">
        <v>48</v>
      </c>
    </row>
    <row r="4" ht="14.25" customHeight="1">
      <c r="A4" s="8" t="s">
        <v>30</v>
      </c>
      <c r="B4" s="10" t="s">
        <v>49</v>
      </c>
      <c r="C4" s="9">
        <v>0.4423611111111111</v>
      </c>
      <c r="D4" s="10">
        <f>120*3.75%</f>
        <v>4.5</v>
      </c>
      <c r="E4" s="10">
        <v>9890.0</v>
      </c>
      <c r="F4" s="10">
        <v>472.3</v>
      </c>
      <c r="G4" s="42">
        <v>0.0186</v>
      </c>
      <c r="H4" s="14" t="s">
        <v>50</v>
      </c>
    </row>
    <row r="5" ht="14.25" customHeight="1">
      <c r="A5" s="8" t="s">
        <v>31</v>
      </c>
      <c r="B5" s="10" t="s">
        <v>51</v>
      </c>
      <c r="C5" s="9">
        <v>0.44305555555555554</v>
      </c>
      <c r="D5" s="10">
        <f t="shared" ref="D5:D6" si="1">120*3.7%</f>
        <v>4.44</v>
      </c>
      <c r="E5" s="10">
        <v>9890.0</v>
      </c>
      <c r="F5" s="10">
        <v>483.4</v>
      </c>
      <c r="G5" s="43">
        <v>0.0178</v>
      </c>
      <c r="H5" s="14" t="s">
        <v>52</v>
      </c>
    </row>
    <row r="6" ht="14.25" customHeight="1">
      <c r="A6" s="13" t="s">
        <v>32</v>
      </c>
      <c r="B6" s="10" t="s">
        <v>53</v>
      </c>
      <c r="C6" s="9">
        <v>0.44375</v>
      </c>
      <c r="D6" s="10">
        <f t="shared" si="1"/>
        <v>4.44</v>
      </c>
      <c r="E6" s="10">
        <v>9888.0</v>
      </c>
      <c r="F6" s="10">
        <v>484.6</v>
      </c>
      <c r="G6" s="42">
        <v>0.0171</v>
      </c>
      <c r="H6" s="14" t="s">
        <v>54</v>
      </c>
    </row>
    <row r="7" ht="14.25" customHeight="1">
      <c r="A7" s="15"/>
      <c r="B7" s="15"/>
      <c r="C7" s="16"/>
      <c r="D7" s="16"/>
      <c r="E7" s="16"/>
      <c r="F7" s="16"/>
      <c r="G7" s="44"/>
      <c r="H7" s="17"/>
    </row>
    <row r="8" ht="14.25" customHeight="1">
      <c r="A8" s="18" t="s">
        <v>33</v>
      </c>
      <c r="B8" s="24"/>
      <c r="C8" s="20">
        <f t="shared" ref="C8:G8" si="2">AVERAGE(C2:C6)</f>
        <v>0.4443055556</v>
      </c>
      <c r="D8" s="19">
        <f t="shared" si="2"/>
        <v>4.464</v>
      </c>
      <c r="E8" s="19">
        <f t="shared" si="2"/>
        <v>9889.6</v>
      </c>
      <c r="F8" s="19">
        <f t="shared" si="2"/>
        <v>483.08</v>
      </c>
      <c r="G8" s="45">
        <f t="shared" si="2"/>
        <v>0.0162</v>
      </c>
      <c r="H8" s="24"/>
    </row>
    <row r="9" ht="14.25" customHeight="1">
      <c r="A9" s="8" t="s">
        <v>34</v>
      </c>
      <c r="B9" s="24"/>
      <c r="C9" s="19">
        <f t="shared" ref="C9:G9" si="3">STDEV(C2:C6)</f>
        <v>0.003654915935</v>
      </c>
      <c r="D9" s="19">
        <f t="shared" si="3"/>
        <v>0.03286335345</v>
      </c>
      <c r="E9" s="19">
        <f t="shared" si="3"/>
        <v>0.894427191</v>
      </c>
      <c r="F9" s="19">
        <f t="shared" si="3"/>
        <v>6.301349062</v>
      </c>
      <c r="G9" s="45">
        <f t="shared" si="3"/>
        <v>0.003056959274</v>
      </c>
      <c r="H9" s="24"/>
    </row>
    <row r="10" ht="14.25" customHeight="1">
      <c r="A10" s="8" t="s">
        <v>35</v>
      </c>
      <c r="B10" s="24"/>
      <c r="C10" s="20">
        <f t="shared" ref="C10:G10" si="4">MAX(C2:C6)</f>
        <v>0.4506944444</v>
      </c>
      <c r="D10" s="19">
        <f t="shared" si="4"/>
        <v>4.5</v>
      </c>
      <c r="E10" s="19">
        <f t="shared" si="4"/>
        <v>9890</v>
      </c>
      <c r="F10" s="19">
        <f t="shared" si="4"/>
        <v>487.9</v>
      </c>
      <c r="G10" s="45">
        <f t="shared" si="4"/>
        <v>0.0186</v>
      </c>
      <c r="H10" s="24"/>
    </row>
    <row r="11" ht="14.25" customHeight="1">
      <c r="A11" s="8" t="s">
        <v>36</v>
      </c>
      <c r="B11" s="24"/>
      <c r="C11" s="20">
        <f t="shared" ref="C11:G11" si="5">MIN(C2:C6)</f>
        <v>0.4416666667</v>
      </c>
      <c r="D11" s="19">
        <f t="shared" si="5"/>
        <v>4.44</v>
      </c>
      <c r="E11" s="19">
        <f t="shared" si="5"/>
        <v>9888</v>
      </c>
      <c r="F11" s="19">
        <f t="shared" si="5"/>
        <v>472.3</v>
      </c>
      <c r="G11" s="45">
        <f t="shared" si="5"/>
        <v>0.0109</v>
      </c>
      <c r="H11" s="24"/>
    </row>
    <row r="12" ht="14.25" customHeight="1">
      <c r="A12" s="23"/>
      <c r="B12" s="24"/>
      <c r="C12" s="24"/>
      <c r="D12" s="24"/>
      <c r="E12" s="24"/>
      <c r="F12" s="24"/>
      <c r="G12" s="46"/>
      <c r="H12" s="25"/>
    </row>
    <row r="13" ht="14.25" customHeight="1">
      <c r="A13" s="5" t="s">
        <v>37</v>
      </c>
      <c r="B13" s="8"/>
      <c r="C13" s="8" t="s">
        <v>20</v>
      </c>
      <c r="D13" s="8" t="s">
        <v>21</v>
      </c>
      <c r="E13" s="8" t="s">
        <v>23</v>
      </c>
      <c r="F13" s="8" t="s">
        <v>38</v>
      </c>
      <c r="G13" s="47" t="s">
        <v>25</v>
      </c>
      <c r="H13" s="26"/>
    </row>
    <row r="14" ht="14.25" customHeight="1">
      <c r="A14" s="8" t="s">
        <v>26</v>
      </c>
      <c r="B14" s="10" t="s">
        <v>55</v>
      </c>
      <c r="C14" s="9">
        <v>0.43194444444444446</v>
      </c>
      <c r="D14" s="27">
        <f t="shared" ref="D14:D18" si="6">3.9%*120</f>
        <v>4.68</v>
      </c>
      <c r="E14" s="10">
        <v>9889.0</v>
      </c>
      <c r="F14" s="10">
        <v>431.1</v>
      </c>
      <c r="G14" s="43">
        <v>0.0176</v>
      </c>
      <c r="H14" s="14" t="s">
        <v>56</v>
      </c>
    </row>
    <row r="15" ht="14.25" customHeight="1">
      <c r="A15" s="8" t="s">
        <v>28</v>
      </c>
      <c r="B15" s="10" t="s">
        <v>57</v>
      </c>
      <c r="C15" s="48">
        <v>0.4326388888888889</v>
      </c>
      <c r="D15" s="27">
        <f t="shared" si="6"/>
        <v>4.68</v>
      </c>
      <c r="E15" s="10">
        <v>9889.0</v>
      </c>
      <c r="F15" s="10">
        <v>429.7</v>
      </c>
      <c r="G15" s="43">
        <v>0.0168</v>
      </c>
      <c r="H15" s="49" t="s">
        <v>58</v>
      </c>
    </row>
    <row r="16" ht="14.25" customHeight="1">
      <c r="A16" s="8" t="s">
        <v>30</v>
      </c>
      <c r="B16" s="50" t="s">
        <v>59</v>
      </c>
      <c r="C16" s="48">
        <v>0.42916666666666664</v>
      </c>
      <c r="D16" s="27">
        <f t="shared" si="6"/>
        <v>4.68</v>
      </c>
      <c r="E16" s="10">
        <v>9889.0</v>
      </c>
      <c r="F16" s="10">
        <v>437.2</v>
      </c>
      <c r="G16" s="43">
        <v>0.0173</v>
      </c>
      <c r="H16" s="51" t="s">
        <v>60</v>
      </c>
    </row>
    <row r="17" ht="14.25" customHeight="1">
      <c r="A17" s="8" t="s">
        <v>31</v>
      </c>
      <c r="B17" s="49" t="s">
        <v>61</v>
      </c>
      <c r="C17" s="48">
        <v>0.43472222222222223</v>
      </c>
      <c r="D17" s="27">
        <f t="shared" si="6"/>
        <v>4.68</v>
      </c>
      <c r="E17" s="10">
        <v>9889.0</v>
      </c>
      <c r="F17" s="10">
        <v>430.9</v>
      </c>
      <c r="G17" s="43">
        <v>0.0177</v>
      </c>
      <c r="H17" s="49" t="s">
        <v>62</v>
      </c>
    </row>
    <row r="18" ht="14.25" customHeight="1">
      <c r="A18" s="13" t="s">
        <v>32</v>
      </c>
      <c r="B18" s="50" t="s">
        <v>63</v>
      </c>
      <c r="C18" s="48">
        <v>0.43194444444444446</v>
      </c>
      <c r="D18" s="27">
        <f t="shared" si="6"/>
        <v>4.68</v>
      </c>
      <c r="E18" s="10">
        <v>9889.0</v>
      </c>
      <c r="F18" s="10">
        <v>435.4</v>
      </c>
      <c r="G18" s="43">
        <v>0.0177</v>
      </c>
      <c r="H18" s="49" t="s">
        <v>64</v>
      </c>
    </row>
    <row r="19" ht="14.25" customHeight="1">
      <c r="A19" s="15"/>
      <c r="B19" s="15"/>
      <c r="C19" s="16"/>
      <c r="D19" s="16"/>
      <c r="E19" s="16"/>
      <c r="F19" s="16"/>
      <c r="G19" s="44"/>
      <c r="H19" s="17"/>
    </row>
    <row r="20" ht="14.25" customHeight="1">
      <c r="A20" s="18" t="s">
        <v>33</v>
      </c>
      <c r="B20" s="24"/>
      <c r="C20" s="20">
        <f t="shared" ref="C20:G20" si="7">AVERAGE(C14:C18)</f>
        <v>0.4320833333</v>
      </c>
      <c r="D20" s="19">
        <f t="shared" si="7"/>
        <v>4.68</v>
      </c>
      <c r="E20" s="19">
        <f t="shared" si="7"/>
        <v>9889</v>
      </c>
      <c r="F20" s="19">
        <f t="shared" si="7"/>
        <v>432.86</v>
      </c>
      <c r="G20" s="45">
        <f t="shared" si="7"/>
        <v>0.01742</v>
      </c>
      <c r="H20" s="24"/>
    </row>
    <row r="21" ht="14.25" customHeight="1">
      <c r="A21" s="8" t="s">
        <v>34</v>
      </c>
      <c r="B21" s="24"/>
      <c r="C21" s="19">
        <f t="shared" ref="C21:G21" si="8">STDEV(C14:C18)</f>
        <v>0.001988586259</v>
      </c>
      <c r="D21" s="19">
        <f t="shared" si="8"/>
        <v>0</v>
      </c>
      <c r="E21" s="19">
        <f t="shared" si="8"/>
        <v>0</v>
      </c>
      <c r="F21" s="19">
        <f t="shared" si="8"/>
        <v>3.248538133</v>
      </c>
      <c r="G21" s="45">
        <f t="shared" si="8"/>
        <v>0.0003834057903</v>
      </c>
      <c r="H21" s="24"/>
    </row>
    <row r="22" ht="14.25" customHeight="1">
      <c r="A22" s="8" t="s">
        <v>35</v>
      </c>
      <c r="B22" s="24"/>
      <c r="C22" s="20">
        <f t="shared" ref="C22:G22" si="9">MAX(C14:C18)</f>
        <v>0.4347222222</v>
      </c>
      <c r="D22" s="19">
        <f t="shared" si="9"/>
        <v>4.68</v>
      </c>
      <c r="E22" s="19">
        <f t="shared" si="9"/>
        <v>9889</v>
      </c>
      <c r="F22" s="19">
        <f t="shared" si="9"/>
        <v>437.2</v>
      </c>
      <c r="G22" s="45">
        <f t="shared" si="9"/>
        <v>0.0177</v>
      </c>
      <c r="H22" s="24"/>
    </row>
    <row r="23" ht="14.25" customHeight="1">
      <c r="A23" s="8" t="s">
        <v>36</v>
      </c>
      <c r="B23" s="24"/>
      <c r="C23" s="20">
        <f t="shared" ref="C23:G23" si="10">MIN(C14:C18)</f>
        <v>0.4291666667</v>
      </c>
      <c r="D23" s="19">
        <f t="shared" si="10"/>
        <v>4.68</v>
      </c>
      <c r="E23" s="19">
        <f t="shared" si="10"/>
        <v>9889</v>
      </c>
      <c r="F23" s="19">
        <f t="shared" si="10"/>
        <v>429.7</v>
      </c>
      <c r="G23" s="45">
        <f t="shared" si="10"/>
        <v>0.0168</v>
      </c>
      <c r="H23" s="24"/>
    </row>
    <row r="24" ht="14.25" customHeight="1">
      <c r="A24" s="23"/>
      <c r="B24" s="24"/>
      <c r="C24" s="24"/>
      <c r="D24" s="24"/>
      <c r="E24" s="24"/>
      <c r="F24" s="24"/>
      <c r="G24" s="46"/>
      <c r="H24" s="25"/>
    </row>
    <row r="25" ht="14.25" customHeight="1">
      <c r="A25" s="28" t="s">
        <v>39</v>
      </c>
      <c r="B25" s="29"/>
      <c r="C25" s="29" t="s">
        <v>20</v>
      </c>
      <c r="D25" s="29" t="s">
        <v>21</v>
      </c>
      <c r="E25" s="29" t="s">
        <v>23</v>
      </c>
      <c r="F25" s="29" t="s">
        <v>38</v>
      </c>
      <c r="G25" s="52" t="s">
        <v>25</v>
      </c>
      <c r="H25" s="30"/>
    </row>
    <row r="26" ht="14.25" customHeight="1">
      <c r="A26" s="31" t="s">
        <v>26</v>
      </c>
      <c r="B26" s="53" t="s">
        <v>65</v>
      </c>
      <c r="C26" s="54">
        <v>0.42986111111111114</v>
      </c>
      <c r="D26" s="27">
        <f t="shared" ref="D26:D30" si="11">4.05%*120</f>
        <v>4.86</v>
      </c>
      <c r="E26" s="10">
        <v>9889.0</v>
      </c>
      <c r="F26" s="55">
        <v>421.9</v>
      </c>
      <c r="G26" s="43">
        <v>0.018</v>
      </c>
      <c r="H26" s="56" t="s">
        <v>66</v>
      </c>
    </row>
    <row r="27" ht="14.25" customHeight="1">
      <c r="A27" s="31" t="s">
        <v>28</v>
      </c>
      <c r="B27" s="53" t="s">
        <v>67</v>
      </c>
      <c r="C27" s="54">
        <v>0.44166666666666665</v>
      </c>
      <c r="D27" s="27">
        <f t="shared" si="11"/>
        <v>4.86</v>
      </c>
      <c r="E27" s="50">
        <v>9880.0</v>
      </c>
      <c r="F27" s="55">
        <v>429.7</v>
      </c>
      <c r="G27" s="43">
        <v>0.0181</v>
      </c>
      <c r="H27" s="56" t="s">
        <v>68</v>
      </c>
    </row>
    <row r="28" ht="14.25" customHeight="1">
      <c r="A28" s="31" t="s">
        <v>30</v>
      </c>
      <c r="B28" s="53" t="s">
        <v>69</v>
      </c>
      <c r="C28" s="54">
        <v>0.43125</v>
      </c>
      <c r="D28" s="27">
        <f t="shared" si="11"/>
        <v>4.86</v>
      </c>
      <c r="E28" s="50">
        <v>9880.0</v>
      </c>
      <c r="F28" s="55">
        <v>426.6</v>
      </c>
      <c r="G28" s="43">
        <v>0.0179</v>
      </c>
      <c r="H28" s="56" t="s">
        <v>70</v>
      </c>
    </row>
    <row r="29" ht="14.25" customHeight="1">
      <c r="A29" s="31" t="s">
        <v>31</v>
      </c>
      <c r="B29" s="57" t="s">
        <v>71</v>
      </c>
      <c r="C29" s="58">
        <v>0.4305555555555556</v>
      </c>
      <c r="D29" s="27">
        <f t="shared" si="11"/>
        <v>4.86</v>
      </c>
      <c r="E29" s="50">
        <v>9880.0</v>
      </c>
      <c r="F29" s="55">
        <v>441.0</v>
      </c>
      <c r="G29" s="43">
        <v>0.0178</v>
      </c>
      <c r="H29" s="59" t="s">
        <v>72</v>
      </c>
    </row>
    <row r="30" ht="14.25" customHeight="1">
      <c r="A30" s="31" t="s">
        <v>32</v>
      </c>
      <c r="B30" s="60" t="s">
        <v>73</v>
      </c>
      <c r="C30" s="61">
        <v>0.42916666666666664</v>
      </c>
      <c r="D30" s="27">
        <f t="shared" si="11"/>
        <v>4.86</v>
      </c>
      <c r="E30" s="50">
        <v>9880.0</v>
      </c>
      <c r="F30" s="60">
        <v>433.1</v>
      </c>
      <c r="G30" s="43">
        <v>0.0173</v>
      </c>
      <c r="H30" s="59" t="s">
        <v>74</v>
      </c>
    </row>
    <row r="31" ht="14.25" customHeight="1">
      <c r="A31" s="35"/>
      <c r="B31" s="35"/>
      <c r="C31" s="35"/>
      <c r="D31" s="35"/>
      <c r="E31" s="35"/>
      <c r="F31" s="35"/>
      <c r="G31" s="62"/>
      <c r="H31" s="36"/>
    </row>
    <row r="32" ht="14.25" customHeight="1">
      <c r="A32" s="31" t="s">
        <v>33</v>
      </c>
      <c r="B32" s="24"/>
      <c r="C32" s="63">
        <f t="shared" ref="C32:G32" si="12">AVERAGE(C26:C30)</f>
        <v>0.4325</v>
      </c>
      <c r="D32" s="32">
        <f t="shared" si="12"/>
        <v>4.86</v>
      </c>
      <c r="E32" s="32">
        <f t="shared" si="12"/>
        <v>9881.8</v>
      </c>
      <c r="F32" s="32">
        <f t="shared" si="12"/>
        <v>430.46</v>
      </c>
      <c r="G32" s="64">
        <f t="shared" si="12"/>
        <v>0.01782</v>
      </c>
      <c r="H32" s="24"/>
    </row>
    <row r="33" ht="14.25" customHeight="1">
      <c r="A33" s="31" t="s">
        <v>34</v>
      </c>
      <c r="B33" s="24"/>
      <c r="C33" s="32">
        <f t="shared" ref="C33:G33" si="13">STDEV(C26:C30)</f>
        <v>0.005182807821</v>
      </c>
      <c r="D33" s="32">
        <f t="shared" si="13"/>
        <v>0</v>
      </c>
      <c r="E33" s="32">
        <f t="shared" si="13"/>
        <v>4.024922359</v>
      </c>
      <c r="F33" s="32">
        <f t="shared" si="13"/>
        <v>7.190479817</v>
      </c>
      <c r="G33" s="64">
        <f t="shared" si="13"/>
        <v>0.00031144823</v>
      </c>
      <c r="H33" s="24"/>
    </row>
    <row r="34" ht="14.25" customHeight="1">
      <c r="A34" s="31" t="s">
        <v>35</v>
      </c>
      <c r="B34" s="24"/>
      <c r="C34" s="63">
        <f t="shared" ref="C34:G34" si="14">MAX(C26:C30)</f>
        <v>0.4416666667</v>
      </c>
      <c r="D34" s="32">
        <f t="shared" si="14"/>
        <v>4.86</v>
      </c>
      <c r="E34" s="32">
        <f t="shared" si="14"/>
        <v>9889</v>
      </c>
      <c r="F34" s="32">
        <f t="shared" si="14"/>
        <v>441</v>
      </c>
      <c r="G34" s="64">
        <f t="shared" si="14"/>
        <v>0.0181</v>
      </c>
      <c r="H34" s="24"/>
    </row>
    <row r="35" ht="14.25" customHeight="1">
      <c r="A35" s="31" t="s">
        <v>36</v>
      </c>
      <c r="B35" s="24"/>
      <c r="C35" s="63">
        <f t="shared" ref="C35:G35" si="15">MIN(C26:C30)</f>
        <v>0.4291666667</v>
      </c>
      <c r="D35" s="32">
        <f t="shared" si="15"/>
        <v>4.86</v>
      </c>
      <c r="E35" s="32">
        <f t="shared" si="15"/>
        <v>9880</v>
      </c>
      <c r="F35" s="32">
        <f t="shared" si="15"/>
        <v>421.9</v>
      </c>
      <c r="G35" s="64">
        <f t="shared" si="15"/>
        <v>0.0173</v>
      </c>
      <c r="H35" s="24"/>
    </row>
    <row r="36" ht="14.25" customHeight="1">
      <c r="A36" s="37"/>
      <c r="B36" s="38"/>
      <c r="C36" s="38"/>
      <c r="D36" s="38"/>
      <c r="E36" s="38"/>
      <c r="F36" s="38"/>
      <c r="G36" s="65"/>
      <c r="H36" s="39"/>
    </row>
    <row r="37" ht="14.25" customHeight="1">
      <c r="A37" s="28" t="s">
        <v>40</v>
      </c>
      <c r="B37" s="29"/>
      <c r="C37" s="29" t="s">
        <v>20</v>
      </c>
      <c r="D37" s="29" t="s">
        <v>21</v>
      </c>
      <c r="E37" s="29" t="s">
        <v>23</v>
      </c>
      <c r="F37" s="29" t="s">
        <v>38</v>
      </c>
      <c r="G37" s="52" t="s">
        <v>25</v>
      </c>
      <c r="H37" s="30"/>
    </row>
    <row r="38" ht="14.25" customHeight="1">
      <c r="A38" s="31" t="s">
        <v>26</v>
      </c>
      <c r="B38" s="55" t="s">
        <v>75</v>
      </c>
      <c r="C38" s="58">
        <v>0.42916666666666664</v>
      </c>
      <c r="D38" s="32">
        <f>120*4.3%</f>
        <v>5.16</v>
      </c>
      <c r="E38" s="55">
        <v>9888.0</v>
      </c>
      <c r="F38" s="55">
        <v>386.3</v>
      </c>
      <c r="G38" s="43">
        <v>0.0166</v>
      </c>
      <c r="H38" s="59" t="s">
        <v>76</v>
      </c>
    </row>
    <row r="39" ht="14.25" customHeight="1">
      <c r="A39" s="31" t="s">
        <v>28</v>
      </c>
      <c r="B39" s="55" t="s">
        <v>77</v>
      </c>
      <c r="C39" s="58">
        <v>0.43125</v>
      </c>
      <c r="D39" s="32">
        <f>120*4.2%</f>
        <v>5.04</v>
      </c>
      <c r="E39" s="55">
        <v>9890.0</v>
      </c>
      <c r="F39" s="55">
        <v>386.3</v>
      </c>
      <c r="G39" s="43">
        <v>0.0168</v>
      </c>
      <c r="H39" s="59" t="s">
        <v>78</v>
      </c>
    </row>
    <row r="40" ht="14.25" customHeight="1">
      <c r="A40" s="31" t="s">
        <v>30</v>
      </c>
      <c r="B40" s="55" t="s">
        <v>79</v>
      </c>
      <c r="C40" s="58">
        <v>0.43194444444444446</v>
      </c>
      <c r="D40" s="32">
        <f t="shared" ref="D40:D42" si="16">120*4.3%</f>
        <v>5.16</v>
      </c>
      <c r="E40" s="55">
        <v>9890.0</v>
      </c>
      <c r="F40" s="55">
        <v>386.2</v>
      </c>
      <c r="G40" s="43">
        <v>0.0176</v>
      </c>
      <c r="H40" s="59" t="s">
        <v>80</v>
      </c>
    </row>
    <row r="41" ht="14.25" customHeight="1">
      <c r="A41" s="31" t="s">
        <v>31</v>
      </c>
      <c r="B41" s="55" t="s">
        <v>81</v>
      </c>
      <c r="C41" s="58">
        <v>0.43125</v>
      </c>
      <c r="D41" s="32">
        <f t="shared" si="16"/>
        <v>5.16</v>
      </c>
      <c r="E41" s="55">
        <v>9890.0</v>
      </c>
      <c r="F41" s="55">
        <v>385.3</v>
      </c>
      <c r="G41" s="43">
        <v>0.0176</v>
      </c>
      <c r="H41" s="59" t="s">
        <v>82</v>
      </c>
    </row>
    <row r="42" ht="14.25" customHeight="1">
      <c r="A42" s="31" t="s">
        <v>32</v>
      </c>
      <c r="B42" s="66" t="s">
        <v>83</v>
      </c>
      <c r="C42" s="61">
        <v>0.43194444444444446</v>
      </c>
      <c r="D42" s="32">
        <f t="shared" si="16"/>
        <v>5.16</v>
      </c>
      <c r="E42" s="55">
        <v>9890.0</v>
      </c>
      <c r="F42" s="60">
        <v>386.6</v>
      </c>
      <c r="G42" s="43">
        <v>0.0184</v>
      </c>
      <c r="H42" s="59" t="s">
        <v>84</v>
      </c>
    </row>
    <row r="43" ht="14.25" customHeight="1">
      <c r="A43" s="35"/>
      <c r="B43" s="35"/>
      <c r="C43" s="35"/>
      <c r="D43" s="35"/>
      <c r="E43" s="35"/>
      <c r="F43" s="35"/>
      <c r="G43" s="62"/>
      <c r="H43" s="36"/>
    </row>
    <row r="44" ht="14.25" customHeight="1">
      <c r="A44" s="31" t="s">
        <v>33</v>
      </c>
      <c r="B44" s="24"/>
      <c r="C44" s="63">
        <f t="shared" ref="C44:G44" si="17">AVERAGE(C38:C42)</f>
        <v>0.4311111111</v>
      </c>
      <c r="D44" s="32">
        <f t="shared" si="17"/>
        <v>5.136</v>
      </c>
      <c r="E44" s="32">
        <f t="shared" si="17"/>
        <v>9889.6</v>
      </c>
      <c r="F44" s="32">
        <f t="shared" si="17"/>
        <v>386.14</v>
      </c>
      <c r="G44" s="64">
        <f t="shared" si="17"/>
        <v>0.0174</v>
      </c>
      <c r="H44" s="24"/>
    </row>
    <row r="45" ht="14.25" customHeight="1">
      <c r="A45" s="31" t="s">
        <v>34</v>
      </c>
      <c r="B45" s="24"/>
      <c r="C45" s="32">
        <f t="shared" ref="C45:G45" si="18">STDEV(C38:C42)</f>
        <v>0.001141088661</v>
      </c>
      <c r="D45" s="32">
        <f t="shared" si="18"/>
        <v>0.05366563146</v>
      </c>
      <c r="E45" s="32">
        <f t="shared" si="18"/>
        <v>0.894427191</v>
      </c>
      <c r="F45" s="32">
        <f t="shared" si="18"/>
        <v>0.4929503018</v>
      </c>
      <c r="G45" s="64">
        <f t="shared" si="18"/>
        <v>0.0007211102551</v>
      </c>
      <c r="H45" s="24"/>
    </row>
    <row r="46" ht="14.25" customHeight="1">
      <c r="A46" s="31" t="s">
        <v>35</v>
      </c>
      <c r="B46" s="24"/>
      <c r="C46" s="63">
        <f t="shared" ref="C46:G46" si="19">MAX(C38:C42)</f>
        <v>0.4319444444</v>
      </c>
      <c r="D46" s="32">
        <f t="shared" si="19"/>
        <v>5.16</v>
      </c>
      <c r="E46" s="32">
        <f t="shared" si="19"/>
        <v>9890</v>
      </c>
      <c r="F46" s="32">
        <f t="shared" si="19"/>
        <v>386.6</v>
      </c>
      <c r="G46" s="64">
        <f t="shared" si="19"/>
        <v>0.0184</v>
      </c>
      <c r="H46" s="24"/>
    </row>
    <row r="47" ht="14.25" customHeight="1">
      <c r="A47" s="31" t="s">
        <v>36</v>
      </c>
      <c r="B47" s="24"/>
      <c r="C47" s="63">
        <f t="shared" ref="C47:G47" si="20">MIN(C38:C42)</f>
        <v>0.4291666667</v>
      </c>
      <c r="D47" s="32">
        <f t="shared" si="20"/>
        <v>5.04</v>
      </c>
      <c r="E47" s="32">
        <f t="shared" si="20"/>
        <v>9888</v>
      </c>
      <c r="F47" s="32">
        <f t="shared" si="20"/>
        <v>385.3</v>
      </c>
      <c r="G47" s="64">
        <f t="shared" si="20"/>
        <v>0.0166</v>
      </c>
      <c r="H47" s="24"/>
    </row>
    <row r="48" ht="14.25" customHeight="1">
      <c r="A48" s="37"/>
      <c r="B48" s="38"/>
      <c r="C48" s="38"/>
      <c r="D48" s="38"/>
      <c r="E48" s="38"/>
      <c r="F48" s="38"/>
      <c r="G48" s="65"/>
      <c r="H48" s="39"/>
    </row>
    <row r="49" ht="14.25" hidden="1" customHeight="1">
      <c r="A49" s="28" t="s">
        <v>41</v>
      </c>
      <c r="B49" s="29"/>
      <c r="C49" s="29" t="s">
        <v>20</v>
      </c>
      <c r="D49" s="29" t="s">
        <v>21</v>
      </c>
      <c r="E49" s="29" t="s">
        <v>23</v>
      </c>
      <c r="F49" s="29" t="s">
        <v>38</v>
      </c>
      <c r="G49" s="52" t="s">
        <v>25</v>
      </c>
      <c r="H49" s="30"/>
    </row>
    <row r="50" ht="14.25" hidden="1" customHeight="1">
      <c r="A50" s="31" t="s">
        <v>26</v>
      </c>
      <c r="B50" s="32"/>
      <c r="C50" s="32">
        <v>0.0</v>
      </c>
      <c r="D50" s="32">
        <v>0.0</v>
      </c>
      <c r="E50" s="32">
        <v>0.0</v>
      </c>
      <c r="F50" s="32">
        <v>0.0</v>
      </c>
      <c r="G50" s="64">
        <v>0.0</v>
      </c>
      <c r="H50" s="33"/>
    </row>
    <row r="51" ht="14.25" hidden="1" customHeight="1">
      <c r="A51" s="31" t="s">
        <v>28</v>
      </c>
      <c r="B51" s="32"/>
      <c r="C51" s="32">
        <v>0.0</v>
      </c>
      <c r="D51" s="32">
        <v>0.0</v>
      </c>
      <c r="E51" s="32">
        <v>0.0</v>
      </c>
      <c r="F51" s="32">
        <v>0.0</v>
      </c>
      <c r="G51" s="64">
        <v>0.0</v>
      </c>
      <c r="H51" s="33"/>
    </row>
    <row r="52" ht="14.25" hidden="1" customHeight="1">
      <c r="A52" s="31" t="s">
        <v>30</v>
      </c>
      <c r="B52" s="32"/>
      <c r="C52" s="32">
        <v>0.0</v>
      </c>
      <c r="D52" s="32">
        <v>0.0</v>
      </c>
      <c r="E52" s="32">
        <v>0.0</v>
      </c>
      <c r="F52" s="32">
        <v>0.0</v>
      </c>
      <c r="G52" s="64">
        <v>0.0</v>
      </c>
      <c r="H52" s="33"/>
    </row>
    <row r="53" ht="14.25" hidden="1" customHeight="1">
      <c r="A53" s="31" t="s">
        <v>31</v>
      </c>
      <c r="B53" s="32"/>
      <c r="C53" s="32">
        <v>0.0</v>
      </c>
      <c r="D53" s="32">
        <v>0.0</v>
      </c>
      <c r="E53" s="32">
        <v>0.0</v>
      </c>
      <c r="F53" s="32">
        <v>0.0</v>
      </c>
      <c r="G53" s="64">
        <v>0.0</v>
      </c>
      <c r="H53" s="33"/>
    </row>
    <row r="54" ht="14.25" hidden="1" customHeight="1">
      <c r="A54" s="31" t="s">
        <v>32</v>
      </c>
      <c r="B54" s="34"/>
      <c r="C54" s="34">
        <v>0.0</v>
      </c>
      <c r="D54" s="34">
        <v>0.0</v>
      </c>
      <c r="E54" s="34">
        <v>0.0</v>
      </c>
      <c r="F54" s="34">
        <v>0.0</v>
      </c>
      <c r="G54" s="67">
        <v>0.0</v>
      </c>
      <c r="H54" s="33"/>
    </row>
    <row r="55" ht="14.25" hidden="1" customHeight="1">
      <c r="A55" s="35"/>
      <c r="B55" s="35"/>
      <c r="C55" s="35"/>
      <c r="D55" s="35"/>
      <c r="E55" s="35"/>
      <c r="F55" s="35"/>
      <c r="G55" s="62"/>
      <c r="H55" s="36"/>
    </row>
    <row r="56" ht="14.25" hidden="1" customHeight="1">
      <c r="A56" s="31" t="s">
        <v>33</v>
      </c>
      <c r="B56" s="32"/>
      <c r="C56" s="32">
        <f t="shared" ref="C56:G56" si="21">AVERAGE(C50:C54)</f>
        <v>0</v>
      </c>
      <c r="D56" s="32">
        <f t="shared" si="21"/>
        <v>0</v>
      </c>
      <c r="E56" s="32">
        <f t="shared" si="21"/>
        <v>0</v>
      </c>
      <c r="F56" s="32">
        <f t="shared" si="21"/>
        <v>0</v>
      </c>
      <c r="G56" s="64">
        <f t="shared" si="21"/>
        <v>0</v>
      </c>
      <c r="H56" s="33"/>
    </row>
    <row r="57" ht="14.25" hidden="1" customHeight="1">
      <c r="A57" s="31" t="s">
        <v>34</v>
      </c>
      <c r="B57" s="32"/>
      <c r="C57" s="32">
        <f t="shared" ref="C57:G57" si="22">STDEV(C50:C54)</f>
        <v>0</v>
      </c>
      <c r="D57" s="32">
        <f t="shared" si="22"/>
        <v>0</v>
      </c>
      <c r="E57" s="32">
        <f t="shared" si="22"/>
        <v>0</v>
      </c>
      <c r="F57" s="32">
        <f t="shared" si="22"/>
        <v>0</v>
      </c>
      <c r="G57" s="64">
        <f t="shared" si="22"/>
        <v>0</v>
      </c>
      <c r="H57" s="33"/>
    </row>
    <row r="58" ht="14.25" hidden="1" customHeight="1">
      <c r="A58" s="31" t="s">
        <v>35</v>
      </c>
      <c r="B58" s="32"/>
      <c r="C58" s="32">
        <f t="shared" ref="C58:G58" si="23">MAX(C50:C54)</f>
        <v>0</v>
      </c>
      <c r="D58" s="32">
        <f t="shared" si="23"/>
        <v>0</v>
      </c>
      <c r="E58" s="32">
        <f t="shared" si="23"/>
        <v>0</v>
      </c>
      <c r="F58" s="32">
        <f t="shared" si="23"/>
        <v>0</v>
      </c>
      <c r="G58" s="64">
        <f t="shared" si="23"/>
        <v>0</v>
      </c>
      <c r="H58" s="33"/>
    </row>
    <row r="59" ht="14.25" hidden="1" customHeight="1">
      <c r="A59" s="31" t="s">
        <v>36</v>
      </c>
      <c r="B59" s="32"/>
      <c r="C59" s="32">
        <f t="shared" ref="C59:G59" si="24">MIN(C50:C54)</f>
        <v>0</v>
      </c>
      <c r="D59" s="32">
        <f t="shared" si="24"/>
        <v>0</v>
      </c>
      <c r="E59" s="32">
        <f t="shared" si="24"/>
        <v>0</v>
      </c>
      <c r="F59" s="32">
        <f t="shared" si="24"/>
        <v>0</v>
      </c>
      <c r="G59" s="64">
        <f t="shared" si="24"/>
        <v>0</v>
      </c>
      <c r="H59" s="33"/>
    </row>
    <row r="60" ht="14.25" customHeight="1">
      <c r="A60" s="37"/>
      <c r="B60" s="38"/>
      <c r="C60" s="38"/>
      <c r="D60" s="38"/>
      <c r="E60" s="38"/>
      <c r="F60" s="38"/>
      <c r="G60" s="65"/>
      <c r="H60" s="39"/>
    </row>
    <row r="61" ht="14.25" customHeight="1">
      <c r="A61" s="28" t="s">
        <v>42</v>
      </c>
      <c r="B61" s="29"/>
      <c r="C61" s="29" t="s">
        <v>20</v>
      </c>
      <c r="D61" s="29" t="s">
        <v>21</v>
      </c>
      <c r="E61" s="29" t="s">
        <v>23</v>
      </c>
      <c r="F61" s="29" t="s">
        <v>38</v>
      </c>
      <c r="G61" s="52" t="s">
        <v>25</v>
      </c>
      <c r="H61" s="30"/>
    </row>
    <row r="62" ht="14.25" customHeight="1">
      <c r="A62" s="31" t="s">
        <v>26</v>
      </c>
      <c r="B62" s="55" t="s">
        <v>85</v>
      </c>
      <c r="C62" s="58">
        <v>0.3875</v>
      </c>
      <c r="D62" s="32">
        <f>120*3.5%</f>
        <v>4.2</v>
      </c>
      <c r="E62" s="55">
        <v>5108.0</v>
      </c>
      <c r="F62" s="55">
        <v>264.1</v>
      </c>
      <c r="G62" s="43">
        <v>0.0164</v>
      </c>
      <c r="H62" s="59" t="s">
        <v>86</v>
      </c>
    </row>
    <row r="63" ht="14.25" customHeight="1">
      <c r="A63" s="31" t="s">
        <v>28</v>
      </c>
      <c r="B63" s="55" t="s">
        <v>87</v>
      </c>
      <c r="C63" s="58">
        <v>0.38958333333333334</v>
      </c>
      <c r="D63" s="32">
        <f>120*3.4%</f>
        <v>4.08</v>
      </c>
      <c r="E63" s="55">
        <v>5108.0</v>
      </c>
      <c r="F63" s="55">
        <v>264.7</v>
      </c>
      <c r="G63" s="43">
        <v>0.0178</v>
      </c>
      <c r="H63" s="59" t="s">
        <v>88</v>
      </c>
    </row>
    <row r="64" ht="14.25" customHeight="1">
      <c r="A64" s="31" t="s">
        <v>30</v>
      </c>
      <c r="B64" s="55" t="s">
        <v>89</v>
      </c>
      <c r="C64" s="58">
        <v>0.3875</v>
      </c>
      <c r="D64" s="32">
        <f t="shared" ref="D64:D66" si="25">120*3.5%</f>
        <v>4.2</v>
      </c>
      <c r="E64" s="55">
        <v>5108.0</v>
      </c>
      <c r="F64" s="55">
        <v>264.2</v>
      </c>
      <c r="G64" s="43">
        <v>0.0167</v>
      </c>
      <c r="H64" s="59" t="s">
        <v>90</v>
      </c>
    </row>
    <row r="65" ht="14.25" customHeight="1">
      <c r="A65" s="31" t="s">
        <v>31</v>
      </c>
      <c r="B65" s="55" t="s">
        <v>91</v>
      </c>
      <c r="C65" s="58">
        <v>0.38819444444444445</v>
      </c>
      <c r="D65" s="32">
        <f t="shared" si="25"/>
        <v>4.2</v>
      </c>
      <c r="E65" s="55">
        <v>5108.0</v>
      </c>
      <c r="F65" s="55">
        <v>265.2</v>
      </c>
      <c r="G65" s="43">
        <v>0.0171</v>
      </c>
      <c r="H65" s="59" t="s">
        <v>92</v>
      </c>
    </row>
    <row r="66" ht="14.25" customHeight="1">
      <c r="A66" s="31" t="s">
        <v>32</v>
      </c>
      <c r="B66" s="60" t="s">
        <v>93</v>
      </c>
      <c r="C66" s="61">
        <v>0.3854166666666667</v>
      </c>
      <c r="D66" s="32">
        <f t="shared" si="25"/>
        <v>4.2</v>
      </c>
      <c r="E66" s="55">
        <v>5108.0</v>
      </c>
      <c r="F66" s="60">
        <v>263.1</v>
      </c>
      <c r="G66" s="43">
        <v>0.0176</v>
      </c>
      <c r="H66" s="59" t="s">
        <v>94</v>
      </c>
    </row>
    <row r="67" ht="14.25" customHeight="1">
      <c r="A67" s="35"/>
      <c r="B67" s="35"/>
      <c r="C67" s="35"/>
      <c r="D67" s="35"/>
      <c r="E67" s="35"/>
      <c r="F67" s="35"/>
      <c r="G67" s="62"/>
      <c r="H67" s="36"/>
    </row>
    <row r="68" ht="14.25" customHeight="1">
      <c r="A68" s="31" t="s">
        <v>33</v>
      </c>
      <c r="B68" s="24"/>
      <c r="C68" s="63">
        <f t="shared" ref="C68:G68" si="26">AVERAGE(C62:C66)</f>
        <v>0.3876388889</v>
      </c>
      <c r="D68" s="32">
        <f t="shared" si="26"/>
        <v>4.176</v>
      </c>
      <c r="E68" s="32">
        <f t="shared" si="26"/>
        <v>5108</v>
      </c>
      <c r="F68" s="32">
        <f t="shared" si="26"/>
        <v>264.26</v>
      </c>
      <c r="G68" s="64">
        <f t="shared" si="26"/>
        <v>0.01712</v>
      </c>
      <c r="H68" s="24"/>
    </row>
    <row r="69" ht="14.25" customHeight="1">
      <c r="A69" s="31" t="s">
        <v>34</v>
      </c>
      <c r="B69" s="24"/>
      <c r="C69" s="32">
        <f t="shared" ref="C69:G69" si="27">STDEV(C62:C66)</f>
        <v>0.00150551968</v>
      </c>
      <c r="D69" s="32">
        <f t="shared" si="27"/>
        <v>0.05366563146</v>
      </c>
      <c r="E69" s="32">
        <f t="shared" si="27"/>
        <v>0</v>
      </c>
      <c r="F69" s="32">
        <f t="shared" si="27"/>
        <v>0.7829431652</v>
      </c>
      <c r="G69" s="64">
        <f t="shared" si="27"/>
        <v>0.000589067059</v>
      </c>
      <c r="H69" s="24"/>
    </row>
    <row r="70" ht="14.25" customHeight="1">
      <c r="A70" s="31" t="s">
        <v>35</v>
      </c>
      <c r="B70" s="24"/>
      <c r="C70" s="63">
        <f t="shared" ref="C70:G70" si="28">MAX(C62:C66)</f>
        <v>0.3895833333</v>
      </c>
      <c r="D70" s="32">
        <f t="shared" si="28"/>
        <v>4.2</v>
      </c>
      <c r="E70" s="32">
        <f t="shared" si="28"/>
        <v>5108</v>
      </c>
      <c r="F70" s="32">
        <f t="shared" si="28"/>
        <v>265.2</v>
      </c>
      <c r="G70" s="64">
        <f t="shared" si="28"/>
        <v>0.0178</v>
      </c>
      <c r="H70" s="24"/>
    </row>
    <row r="71" ht="14.25" customHeight="1">
      <c r="A71" s="31" t="s">
        <v>36</v>
      </c>
      <c r="B71" s="24"/>
      <c r="C71" s="63">
        <f t="shared" ref="C71:G71" si="29">MIN(C62:C66)</f>
        <v>0.3854166667</v>
      </c>
      <c r="D71" s="32">
        <f t="shared" si="29"/>
        <v>4.08</v>
      </c>
      <c r="E71" s="32">
        <f t="shared" si="29"/>
        <v>5108</v>
      </c>
      <c r="F71" s="32">
        <f t="shared" si="29"/>
        <v>263.1</v>
      </c>
      <c r="G71" s="64">
        <f t="shared" si="29"/>
        <v>0.0164</v>
      </c>
      <c r="H71" s="24"/>
    </row>
    <row r="72" ht="14.25" customHeight="1">
      <c r="A72" s="37"/>
      <c r="B72" s="38"/>
      <c r="C72" s="38"/>
      <c r="D72" s="38"/>
      <c r="E72" s="38"/>
      <c r="F72" s="38"/>
      <c r="G72" s="65"/>
      <c r="H72" s="39"/>
    </row>
    <row r="73" ht="14.25" customHeight="1">
      <c r="A73" s="28" t="s">
        <v>43</v>
      </c>
      <c r="B73" s="29"/>
      <c r="C73" s="29" t="s">
        <v>20</v>
      </c>
      <c r="D73" s="29" t="s">
        <v>21</v>
      </c>
      <c r="E73" s="29" t="s">
        <v>23</v>
      </c>
      <c r="F73" s="29" t="s">
        <v>38</v>
      </c>
      <c r="G73" s="52" t="s">
        <v>25</v>
      </c>
      <c r="H73" s="30"/>
    </row>
    <row r="74" ht="14.25" customHeight="1">
      <c r="A74" s="31" t="s">
        <v>26</v>
      </c>
      <c r="B74" s="55" t="s">
        <v>95</v>
      </c>
      <c r="C74" s="58">
        <v>0.4340277777777778</v>
      </c>
      <c r="D74" s="32">
        <f t="shared" ref="D74:D78" si="30">120*4%</f>
        <v>4.8</v>
      </c>
      <c r="E74" s="55">
        <v>9890.0</v>
      </c>
      <c r="F74" s="55">
        <v>389.9</v>
      </c>
      <c r="G74" s="43">
        <v>0.0171</v>
      </c>
      <c r="H74" s="59" t="s">
        <v>96</v>
      </c>
    </row>
    <row r="75" ht="14.25" customHeight="1">
      <c r="A75" s="31" t="s">
        <v>28</v>
      </c>
      <c r="B75" s="55" t="s">
        <v>97</v>
      </c>
      <c r="C75" s="58">
        <v>0.43472222222222223</v>
      </c>
      <c r="D75" s="32">
        <f t="shared" si="30"/>
        <v>4.8</v>
      </c>
      <c r="E75" s="55">
        <v>9890.0</v>
      </c>
      <c r="F75" s="55">
        <v>383.5</v>
      </c>
      <c r="G75" s="43">
        <v>0.0181</v>
      </c>
      <c r="H75" s="59" t="s">
        <v>98</v>
      </c>
    </row>
    <row r="76" ht="14.25" customHeight="1">
      <c r="A76" s="31" t="s">
        <v>30</v>
      </c>
      <c r="B76" s="55" t="s">
        <v>99</v>
      </c>
      <c r="C76" s="58">
        <v>0.4326388888888889</v>
      </c>
      <c r="D76" s="32">
        <f t="shared" si="30"/>
        <v>4.8</v>
      </c>
      <c r="E76" s="55">
        <v>9890.0</v>
      </c>
      <c r="F76" s="55">
        <v>383.6</v>
      </c>
      <c r="G76" s="43">
        <v>0.0174</v>
      </c>
      <c r="H76" s="59" t="s">
        <v>100</v>
      </c>
    </row>
    <row r="77" ht="14.25" customHeight="1">
      <c r="A77" s="31" t="s">
        <v>31</v>
      </c>
      <c r="B77" s="55" t="s">
        <v>101</v>
      </c>
      <c r="C77" s="58">
        <v>0.43194444444444446</v>
      </c>
      <c r="D77" s="32">
        <f t="shared" si="30"/>
        <v>4.8</v>
      </c>
      <c r="E77" s="55">
        <v>9890.0</v>
      </c>
      <c r="F77" s="55">
        <v>382.0</v>
      </c>
      <c r="G77" s="43">
        <v>0.0175</v>
      </c>
      <c r="H77" s="59" t="s">
        <v>102</v>
      </c>
    </row>
    <row r="78" ht="14.25" customHeight="1">
      <c r="A78" s="31" t="s">
        <v>32</v>
      </c>
      <c r="B78" s="60" t="s">
        <v>103</v>
      </c>
      <c r="C78" s="61">
        <v>0.43125</v>
      </c>
      <c r="D78" s="32">
        <f t="shared" si="30"/>
        <v>4.8</v>
      </c>
      <c r="E78" s="55">
        <v>9890.0</v>
      </c>
      <c r="F78" s="60">
        <v>379.4</v>
      </c>
      <c r="G78" s="43">
        <v>0.0182</v>
      </c>
      <c r="H78" s="59" t="s">
        <v>104</v>
      </c>
    </row>
    <row r="79" ht="14.25" customHeight="1">
      <c r="A79" s="35"/>
      <c r="B79" s="35"/>
      <c r="C79" s="35"/>
      <c r="D79" s="35"/>
      <c r="E79" s="35"/>
      <c r="F79" s="35"/>
      <c r="G79" s="62"/>
      <c r="H79" s="36"/>
    </row>
    <row r="80" ht="14.25" customHeight="1">
      <c r="A80" s="31" t="s">
        <v>33</v>
      </c>
      <c r="B80" s="24"/>
      <c r="C80" s="63">
        <f t="shared" ref="C80:G80" si="31">AVERAGE(C74:C78)</f>
        <v>0.4329166667</v>
      </c>
      <c r="D80" s="32">
        <f t="shared" si="31"/>
        <v>4.8</v>
      </c>
      <c r="E80" s="32">
        <f t="shared" si="31"/>
        <v>9890</v>
      </c>
      <c r="F80" s="32">
        <f t="shared" si="31"/>
        <v>383.68</v>
      </c>
      <c r="G80" s="64">
        <f t="shared" si="31"/>
        <v>0.01766</v>
      </c>
      <c r="H80" s="24"/>
    </row>
    <row r="81" ht="14.25" customHeight="1">
      <c r="A81" s="31" t="s">
        <v>34</v>
      </c>
      <c r="B81" s="24"/>
      <c r="C81" s="32">
        <f t="shared" ref="C81:G81" si="32">STDEV(C74:C78)</f>
        <v>0.00144003065</v>
      </c>
      <c r="D81" s="32">
        <f t="shared" si="32"/>
        <v>0</v>
      </c>
      <c r="E81" s="32">
        <f t="shared" si="32"/>
        <v>0</v>
      </c>
      <c r="F81" s="32">
        <f t="shared" si="32"/>
        <v>3.868720719</v>
      </c>
      <c r="G81" s="64">
        <f t="shared" si="32"/>
        <v>0.0004722287581</v>
      </c>
      <c r="H81" s="24"/>
    </row>
    <row r="82" ht="14.25" customHeight="1">
      <c r="A82" s="31" t="s">
        <v>35</v>
      </c>
      <c r="B82" s="24"/>
      <c r="C82" s="63">
        <f t="shared" ref="C82:G82" si="33">MAX(C74:C78)</f>
        <v>0.4347222222</v>
      </c>
      <c r="D82" s="32">
        <f t="shared" si="33"/>
        <v>4.8</v>
      </c>
      <c r="E82" s="32">
        <f t="shared" si="33"/>
        <v>9890</v>
      </c>
      <c r="F82" s="32">
        <f t="shared" si="33"/>
        <v>389.9</v>
      </c>
      <c r="G82" s="64">
        <f t="shared" si="33"/>
        <v>0.0182</v>
      </c>
      <c r="H82" s="24"/>
    </row>
    <row r="83" ht="14.25" customHeight="1">
      <c r="A83" s="31" t="s">
        <v>36</v>
      </c>
      <c r="B83" s="24"/>
      <c r="C83" s="63">
        <f t="shared" ref="C83:G83" si="34">MIN(C74:C78)</f>
        <v>0.43125</v>
      </c>
      <c r="D83" s="32">
        <f t="shared" si="34"/>
        <v>4.8</v>
      </c>
      <c r="E83" s="32">
        <f t="shared" si="34"/>
        <v>9890</v>
      </c>
      <c r="F83" s="32">
        <f t="shared" si="34"/>
        <v>379.4</v>
      </c>
      <c r="G83" s="64">
        <f t="shared" si="34"/>
        <v>0.0171</v>
      </c>
      <c r="H83" s="24"/>
    </row>
    <row r="84" ht="14.25" customHeight="1">
      <c r="A84" s="37"/>
      <c r="B84" s="38"/>
      <c r="C84" s="38"/>
      <c r="D84" s="38"/>
      <c r="E84" s="38"/>
      <c r="F84" s="38"/>
      <c r="G84" s="65"/>
      <c r="H84" s="39"/>
    </row>
    <row r="85" ht="14.25" customHeight="1">
      <c r="A85" s="28" t="s">
        <v>44</v>
      </c>
      <c r="B85" s="29"/>
      <c r="C85" s="29" t="s">
        <v>20</v>
      </c>
      <c r="D85" s="29" t="s">
        <v>21</v>
      </c>
      <c r="E85" s="29" t="s">
        <v>23</v>
      </c>
      <c r="F85" s="29" t="s">
        <v>38</v>
      </c>
      <c r="G85" s="52" t="s">
        <v>25</v>
      </c>
      <c r="H85" s="30"/>
    </row>
    <row r="86" ht="14.25" customHeight="1">
      <c r="A86" s="31" t="s">
        <v>26</v>
      </c>
      <c r="B86" s="55" t="s">
        <v>105</v>
      </c>
      <c r="C86" s="58">
        <v>0.42430555555555555</v>
      </c>
      <c r="D86" s="32">
        <f t="shared" ref="D86:D90" si="35">4.25%*120</f>
        <v>5.1</v>
      </c>
      <c r="E86" s="55">
        <v>9890.0</v>
      </c>
      <c r="F86" s="55">
        <v>373.3</v>
      </c>
      <c r="G86" s="43">
        <v>0.0185</v>
      </c>
      <c r="H86" s="59" t="s">
        <v>106</v>
      </c>
    </row>
    <row r="87" ht="14.25" customHeight="1">
      <c r="A87" s="31" t="s">
        <v>28</v>
      </c>
      <c r="B87" s="55" t="s">
        <v>107</v>
      </c>
      <c r="C87" s="58">
        <v>0.4270833333333333</v>
      </c>
      <c r="D87" s="32">
        <f t="shared" si="35"/>
        <v>5.1</v>
      </c>
      <c r="E87" s="55">
        <v>9890.0</v>
      </c>
      <c r="F87" s="55">
        <v>387.2</v>
      </c>
      <c r="G87" s="43">
        <v>0.0175</v>
      </c>
      <c r="H87" s="59" t="s">
        <v>108</v>
      </c>
    </row>
    <row r="88" ht="14.25" customHeight="1">
      <c r="A88" s="31" t="s">
        <v>30</v>
      </c>
      <c r="B88" s="55" t="s">
        <v>109</v>
      </c>
      <c r="C88" s="58">
        <v>0.42777777777777776</v>
      </c>
      <c r="D88" s="32">
        <f t="shared" si="35"/>
        <v>5.1</v>
      </c>
      <c r="E88" s="55">
        <v>9890.0</v>
      </c>
      <c r="F88" s="55">
        <v>386.2</v>
      </c>
      <c r="G88" s="43">
        <v>0.0164</v>
      </c>
      <c r="H88" s="59" t="s">
        <v>110</v>
      </c>
    </row>
    <row r="89" ht="14.25" customHeight="1">
      <c r="A89" s="31" t="s">
        <v>31</v>
      </c>
      <c r="B89" s="55" t="s">
        <v>111</v>
      </c>
      <c r="C89" s="58">
        <v>0.42916666666666664</v>
      </c>
      <c r="D89" s="32">
        <f t="shared" si="35"/>
        <v>5.1</v>
      </c>
      <c r="E89" s="55">
        <v>9890.0</v>
      </c>
      <c r="F89" s="55">
        <v>397.0</v>
      </c>
      <c r="G89" s="43">
        <v>0.0173</v>
      </c>
      <c r="H89" s="59" t="s">
        <v>112</v>
      </c>
    </row>
    <row r="90" ht="14.25" customHeight="1">
      <c r="A90" s="31" t="s">
        <v>32</v>
      </c>
      <c r="B90" s="60" t="s">
        <v>113</v>
      </c>
      <c r="C90" s="61">
        <v>0.42916666666666664</v>
      </c>
      <c r="D90" s="32">
        <f t="shared" si="35"/>
        <v>5.1</v>
      </c>
      <c r="E90" s="55">
        <v>9890.0</v>
      </c>
      <c r="F90" s="60">
        <v>386.7</v>
      </c>
      <c r="G90" s="43">
        <v>0.0178</v>
      </c>
      <c r="H90" s="59" t="s">
        <v>114</v>
      </c>
    </row>
    <row r="91" ht="14.25" customHeight="1">
      <c r="A91" s="35"/>
      <c r="B91" s="35"/>
      <c r="C91" s="35"/>
      <c r="D91" s="35"/>
      <c r="E91" s="35"/>
      <c r="F91" s="35"/>
      <c r="G91" s="62"/>
      <c r="H91" s="36"/>
    </row>
    <row r="92" ht="14.25" customHeight="1">
      <c r="A92" s="31" t="s">
        <v>33</v>
      </c>
      <c r="B92" s="24"/>
      <c r="C92" s="63">
        <f t="shared" ref="C92:G92" si="36">AVERAGE(C86:C90)</f>
        <v>0.4275</v>
      </c>
      <c r="D92" s="32">
        <f t="shared" si="36"/>
        <v>5.1</v>
      </c>
      <c r="E92" s="32">
        <f t="shared" si="36"/>
        <v>9890</v>
      </c>
      <c r="F92" s="32">
        <f t="shared" si="36"/>
        <v>386.08</v>
      </c>
      <c r="G92" s="64">
        <f t="shared" si="36"/>
        <v>0.0175</v>
      </c>
      <c r="H92" s="24"/>
    </row>
    <row r="93" ht="14.25" customHeight="1">
      <c r="A93" s="31" t="s">
        <v>34</v>
      </c>
      <c r="B93" s="24"/>
      <c r="C93" s="32">
        <f t="shared" ref="C93:G93" si="37">STDEV(C86:C90)</f>
        <v>0.00200067504</v>
      </c>
      <c r="D93" s="32">
        <f t="shared" si="37"/>
        <v>0</v>
      </c>
      <c r="E93" s="32">
        <f t="shared" si="37"/>
        <v>0</v>
      </c>
      <c r="F93" s="32">
        <f t="shared" si="37"/>
        <v>8.429531422</v>
      </c>
      <c r="G93" s="64">
        <f t="shared" si="37"/>
        <v>0.000764852927</v>
      </c>
      <c r="H93" s="24"/>
    </row>
    <row r="94" ht="14.25" customHeight="1">
      <c r="A94" s="31" t="s">
        <v>35</v>
      </c>
      <c r="B94" s="24"/>
      <c r="C94" s="63">
        <f t="shared" ref="C94:G94" si="38">MAX(C86:C90)</f>
        <v>0.4291666667</v>
      </c>
      <c r="D94" s="32">
        <f t="shared" si="38"/>
        <v>5.1</v>
      </c>
      <c r="E94" s="32">
        <f t="shared" si="38"/>
        <v>9890</v>
      </c>
      <c r="F94" s="32">
        <f t="shared" si="38"/>
        <v>397</v>
      </c>
      <c r="G94" s="64">
        <f t="shared" si="38"/>
        <v>0.0185</v>
      </c>
      <c r="H94" s="24"/>
    </row>
    <row r="95" ht="14.25" customHeight="1">
      <c r="A95" s="31" t="s">
        <v>36</v>
      </c>
      <c r="B95" s="24"/>
      <c r="C95" s="63">
        <f t="shared" ref="C95:G95" si="39">MIN(C86:C90)</f>
        <v>0.4243055556</v>
      </c>
      <c r="D95" s="32">
        <f t="shared" si="39"/>
        <v>5.1</v>
      </c>
      <c r="E95" s="32">
        <f t="shared" si="39"/>
        <v>9890</v>
      </c>
      <c r="F95" s="32">
        <f t="shared" si="39"/>
        <v>373.3</v>
      </c>
      <c r="G95" s="64">
        <f t="shared" si="39"/>
        <v>0.0164</v>
      </c>
      <c r="H95" s="24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hidden="1" min="8" max="8" width="12.63"/>
    <col customWidth="1" min="10" max="10" width="48.13"/>
  </cols>
  <sheetData>
    <row r="1" ht="18.75" customHeight="1">
      <c r="A1" s="28" t="s">
        <v>3</v>
      </c>
      <c r="B1" s="68" t="s">
        <v>115</v>
      </c>
      <c r="C1" s="68" t="s">
        <v>116</v>
      </c>
      <c r="D1" s="68" t="s">
        <v>117</v>
      </c>
      <c r="E1" s="68" t="s">
        <v>118</v>
      </c>
      <c r="F1" s="29" t="s">
        <v>20</v>
      </c>
      <c r="G1" s="68" t="s">
        <v>119</v>
      </c>
      <c r="H1" s="29" t="s">
        <v>24</v>
      </c>
      <c r="I1" s="69" t="s">
        <v>120</v>
      </c>
      <c r="J1" s="30"/>
    </row>
    <row r="2" ht="18.75" customHeight="1">
      <c r="A2" s="31" t="s">
        <v>26</v>
      </c>
      <c r="B2" s="55">
        <v>449882.0</v>
      </c>
      <c r="C2" s="55" t="s">
        <v>121</v>
      </c>
      <c r="D2" s="55">
        <v>7.08</v>
      </c>
      <c r="E2" s="55">
        <v>6766.0</v>
      </c>
      <c r="F2" s="58">
        <v>0.6069444444444444</v>
      </c>
      <c r="G2" s="55">
        <v>332.3</v>
      </c>
      <c r="H2" s="32">
        <v>0.0</v>
      </c>
      <c r="I2" s="43">
        <v>0.0246</v>
      </c>
      <c r="J2" s="70" t="s">
        <v>122</v>
      </c>
    </row>
    <row r="3" ht="18.75" customHeight="1">
      <c r="A3" s="31" t="s">
        <v>28</v>
      </c>
      <c r="B3" s="55">
        <v>620259.0</v>
      </c>
      <c r="C3" s="55" t="s">
        <v>123</v>
      </c>
      <c r="D3" s="55">
        <v>7.08</v>
      </c>
      <c r="E3" s="55">
        <v>6766.0</v>
      </c>
      <c r="F3" s="58">
        <v>0.5770833333333333</v>
      </c>
      <c r="G3" s="55">
        <v>334.9</v>
      </c>
      <c r="H3" s="32">
        <v>0.0</v>
      </c>
      <c r="I3" s="43">
        <v>0.0229</v>
      </c>
      <c r="J3" s="59" t="s">
        <v>124</v>
      </c>
    </row>
    <row r="4" ht="18.75" customHeight="1">
      <c r="A4" s="31" t="s">
        <v>30</v>
      </c>
      <c r="B4" s="55">
        <v>784964.0</v>
      </c>
      <c r="C4" s="55" t="s">
        <v>125</v>
      </c>
      <c r="D4" s="55">
        <v>6.97</v>
      </c>
      <c r="E4" s="55">
        <v>6766.0</v>
      </c>
      <c r="F4" s="58">
        <v>0.6243055555555556</v>
      </c>
      <c r="G4" s="55">
        <v>336.1</v>
      </c>
      <c r="H4" s="32">
        <v>0.0</v>
      </c>
      <c r="I4" s="43">
        <v>0.0258</v>
      </c>
      <c r="J4" s="70" t="s">
        <v>126</v>
      </c>
    </row>
    <row r="5" ht="18.75" customHeight="1">
      <c r="A5" s="31" t="s">
        <v>31</v>
      </c>
      <c r="B5" s="55">
        <v>958689.0</v>
      </c>
      <c r="C5" s="55" t="s">
        <v>127</v>
      </c>
      <c r="D5" s="55">
        <v>7.26</v>
      </c>
      <c r="E5" s="55">
        <v>6766.0</v>
      </c>
      <c r="F5" s="58">
        <v>0.5847222222222223</v>
      </c>
      <c r="G5" s="55">
        <v>334.3</v>
      </c>
      <c r="H5" s="32">
        <v>0.0</v>
      </c>
      <c r="I5" s="43">
        <v>0.0258</v>
      </c>
      <c r="J5" s="59" t="s">
        <v>128</v>
      </c>
    </row>
    <row r="6" ht="18.75" customHeight="1">
      <c r="A6" s="31" t="s">
        <v>32</v>
      </c>
      <c r="B6" s="60">
        <v>1121436.0</v>
      </c>
      <c r="C6" s="27" t="s">
        <v>129</v>
      </c>
      <c r="D6" s="60">
        <v>7.02</v>
      </c>
      <c r="E6" s="60">
        <v>6766.0</v>
      </c>
      <c r="F6" s="61">
        <v>0.5590277777777778</v>
      </c>
      <c r="G6" s="60">
        <v>335.1</v>
      </c>
      <c r="H6" s="34">
        <v>0.0</v>
      </c>
      <c r="I6" s="43">
        <v>0.0226</v>
      </c>
      <c r="J6" s="2" t="s">
        <v>130</v>
      </c>
    </row>
    <row r="7" ht="18.75" customHeight="1">
      <c r="A7" s="35"/>
      <c r="B7" s="35"/>
      <c r="C7" s="35"/>
      <c r="D7" s="35"/>
      <c r="E7" s="35"/>
      <c r="F7" s="35"/>
      <c r="G7" s="35"/>
      <c r="H7" s="35"/>
      <c r="I7" s="62"/>
      <c r="J7" s="36"/>
    </row>
    <row r="8" ht="18.75" customHeight="1">
      <c r="A8" s="31" t="s">
        <v>33</v>
      </c>
      <c r="B8" s="38"/>
      <c r="C8" s="38"/>
      <c r="D8" s="32">
        <f t="shared" ref="D8:I8" si="1">AVERAGE(D2:D6)</f>
        <v>7.082</v>
      </c>
      <c r="E8" s="32">
        <f t="shared" si="1"/>
        <v>6766</v>
      </c>
      <c r="F8" s="63">
        <f t="shared" si="1"/>
        <v>0.5904166667</v>
      </c>
      <c r="G8" s="32">
        <f t="shared" si="1"/>
        <v>334.54</v>
      </c>
      <c r="H8" s="32">
        <f t="shared" si="1"/>
        <v>0</v>
      </c>
      <c r="I8" s="64">
        <f t="shared" si="1"/>
        <v>0.02434</v>
      </c>
      <c r="J8" s="39"/>
    </row>
    <row r="9" ht="18.75" customHeight="1">
      <c r="A9" s="31" t="s">
        <v>34</v>
      </c>
      <c r="B9" s="38"/>
      <c r="C9" s="38"/>
      <c r="D9" s="32">
        <f t="shared" ref="D9:I9" si="2">STDEV(D2:D6)</f>
        <v>0.1096357606</v>
      </c>
      <c r="E9" s="32">
        <f t="shared" si="2"/>
        <v>0</v>
      </c>
      <c r="F9" s="32">
        <f t="shared" si="2"/>
        <v>0.02557875608</v>
      </c>
      <c r="G9" s="32">
        <f t="shared" si="2"/>
        <v>1.409964539</v>
      </c>
      <c r="H9" s="32">
        <f t="shared" si="2"/>
        <v>0</v>
      </c>
      <c r="I9" s="64">
        <f t="shared" si="2"/>
        <v>0.001535578067</v>
      </c>
      <c r="J9" s="39"/>
    </row>
    <row r="10" ht="18.75" customHeight="1">
      <c r="A10" s="31" t="s">
        <v>35</v>
      </c>
      <c r="B10" s="38"/>
      <c r="C10" s="38"/>
      <c r="D10" s="32">
        <f t="shared" ref="D10:I10" si="3">MAX(D2:D6)</f>
        <v>7.26</v>
      </c>
      <c r="E10" s="32">
        <f t="shared" si="3"/>
        <v>6766</v>
      </c>
      <c r="F10" s="63">
        <f t="shared" si="3"/>
        <v>0.6243055556</v>
      </c>
      <c r="G10" s="32">
        <f t="shared" si="3"/>
        <v>336.1</v>
      </c>
      <c r="H10" s="32">
        <f t="shared" si="3"/>
        <v>0</v>
      </c>
      <c r="I10" s="64">
        <f t="shared" si="3"/>
        <v>0.0258</v>
      </c>
      <c r="J10" s="39"/>
    </row>
    <row r="11" ht="18.75" customHeight="1">
      <c r="A11" s="31" t="s">
        <v>36</v>
      </c>
      <c r="B11" s="38"/>
      <c r="C11" s="38"/>
      <c r="D11" s="32">
        <f t="shared" ref="D11:I11" si="4">MIN(D2:D6)</f>
        <v>6.97</v>
      </c>
      <c r="E11" s="32">
        <f t="shared" si="4"/>
        <v>6766</v>
      </c>
      <c r="F11" s="63">
        <f t="shared" si="4"/>
        <v>0.5590277778</v>
      </c>
      <c r="G11" s="32">
        <f t="shared" si="4"/>
        <v>332.3</v>
      </c>
      <c r="H11" s="32">
        <f t="shared" si="4"/>
        <v>0</v>
      </c>
      <c r="I11" s="64">
        <f t="shared" si="4"/>
        <v>0.0226</v>
      </c>
      <c r="J11" s="39"/>
    </row>
    <row r="12" ht="18.75" customHeight="1">
      <c r="I12" s="71"/>
    </row>
    <row r="13" ht="18.75" customHeight="1">
      <c r="A13" s="28" t="s">
        <v>7</v>
      </c>
      <c r="B13" s="29"/>
      <c r="C13" s="29"/>
      <c r="D13" s="29" t="s">
        <v>21</v>
      </c>
      <c r="E13" s="29" t="s">
        <v>23</v>
      </c>
      <c r="F13" s="29" t="s">
        <v>20</v>
      </c>
      <c r="G13" s="29" t="s">
        <v>38</v>
      </c>
      <c r="H13" s="29" t="s">
        <v>24</v>
      </c>
      <c r="I13" s="52" t="s">
        <v>25</v>
      </c>
      <c r="J13" s="30"/>
    </row>
    <row r="14" ht="18.75" customHeight="1">
      <c r="A14" s="31" t="s">
        <v>26</v>
      </c>
      <c r="B14" s="55">
        <v>846339.0</v>
      </c>
      <c r="C14" s="55" t="s">
        <v>131</v>
      </c>
      <c r="D14" s="32">
        <f>120*5.85%</f>
        <v>7.02</v>
      </c>
      <c r="E14" s="55">
        <v>6766.0</v>
      </c>
      <c r="F14" s="58">
        <v>0.4534722222222222</v>
      </c>
      <c r="G14" s="55" t="s">
        <v>132</v>
      </c>
      <c r="H14" s="32">
        <v>0.0</v>
      </c>
      <c r="I14" s="43">
        <v>0.0175</v>
      </c>
      <c r="J14" s="59" t="s">
        <v>133</v>
      </c>
    </row>
    <row r="15" ht="18.75" customHeight="1">
      <c r="A15" s="31" t="s">
        <v>28</v>
      </c>
      <c r="B15" s="55">
        <v>969406.0</v>
      </c>
      <c r="C15" s="55" t="s">
        <v>134</v>
      </c>
      <c r="D15" s="32">
        <f>120*5.824%</f>
        <v>6.9888</v>
      </c>
      <c r="E15" s="55">
        <v>6766.0</v>
      </c>
      <c r="F15" s="58">
        <v>0.45</v>
      </c>
      <c r="G15" s="55">
        <v>377.6</v>
      </c>
      <c r="H15" s="32">
        <v>0.0</v>
      </c>
      <c r="I15" s="72">
        <v>0.0182</v>
      </c>
      <c r="J15" s="59" t="s">
        <v>135</v>
      </c>
    </row>
    <row r="16" ht="18.75" customHeight="1">
      <c r="A16" s="31" t="s">
        <v>30</v>
      </c>
      <c r="B16" s="55">
        <v>1091525.0</v>
      </c>
      <c r="C16" s="55" t="s">
        <v>136</v>
      </c>
      <c r="D16" s="32">
        <f t="shared" ref="D16:D17" si="5">120*5.85%</f>
        <v>7.02</v>
      </c>
      <c r="E16" s="55">
        <v>6766.0</v>
      </c>
      <c r="F16" s="58">
        <v>0.44166666666666665</v>
      </c>
      <c r="G16" s="55" t="s">
        <v>137</v>
      </c>
      <c r="H16" s="32">
        <v>0.0</v>
      </c>
      <c r="I16" s="43">
        <v>0.0171</v>
      </c>
      <c r="J16" s="59" t="s">
        <v>138</v>
      </c>
    </row>
    <row r="17" ht="18.75" customHeight="1">
      <c r="A17" s="31" t="s">
        <v>31</v>
      </c>
      <c r="B17" s="55">
        <v>1205905.0</v>
      </c>
      <c r="C17" s="55" t="s">
        <v>139</v>
      </c>
      <c r="D17" s="32">
        <f t="shared" si="5"/>
        <v>7.02</v>
      </c>
      <c r="E17" s="55">
        <v>6766.0</v>
      </c>
      <c r="F17" s="58">
        <v>0.44513888888888886</v>
      </c>
      <c r="G17" s="55" t="s">
        <v>140</v>
      </c>
      <c r="H17" s="32">
        <v>0.0</v>
      </c>
      <c r="I17" s="43">
        <v>0.0181</v>
      </c>
      <c r="J17" s="59" t="s">
        <v>141</v>
      </c>
    </row>
    <row r="18" ht="18.75" customHeight="1">
      <c r="A18" s="31" t="s">
        <v>32</v>
      </c>
      <c r="B18" s="60">
        <v>1321469.0</v>
      </c>
      <c r="C18" s="60" t="s">
        <v>142</v>
      </c>
      <c r="D18" s="32">
        <f>120*5.72%</f>
        <v>6.864</v>
      </c>
      <c r="E18" s="60">
        <v>6766.0</v>
      </c>
      <c r="F18" s="61">
        <v>0.4340277777777778</v>
      </c>
      <c r="G18" s="60">
        <v>378.5</v>
      </c>
      <c r="H18" s="34">
        <v>0.0</v>
      </c>
      <c r="I18" s="43">
        <v>0.0176</v>
      </c>
      <c r="J18" s="59" t="s">
        <v>143</v>
      </c>
    </row>
    <row r="19" ht="18.75" customHeight="1">
      <c r="A19" s="35"/>
      <c r="B19" s="35"/>
      <c r="C19" s="35"/>
      <c r="D19" s="35"/>
      <c r="E19" s="35"/>
      <c r="F19" s="35"/>
      <c r="G19" s="35"/>
      <c r="H19" s="35"/>
      <c r="I19" s="62"/>
      <c r="J19" s="36"/>
    </row>
    <row r="20" ht="18.75" customHeight="1">
      <c r="A20" s="31" t="s">
        <v>33</v>
      </c>
      <c r="B20" s="38"/>
      <c r="C20" s="38"/>
      <c r="D20" s="32">
        <f t="shared" ref="D20:I20" si="6">AVERAGE(D14:D18)</f>
        <v>6.98256</v>
      </c>
      <c r="E20" s="32">
        <f t="shared" si="6"/>
        <v>6766</v>
      </c>
      <c r="F20" s="63">
        <f t="shared" si="6"/>
        <v>0.4448611111</v>
      </c>
      <c r="G20" s="32">
        <f t="shared" si="6"/>
        <v>378.05</v>
      </c>
      <c r="H20" s="32">
        <f t="shared" si="6"/>
        <v>0</v>
      </c>
      <c r="I20" s="64">
        <f t="shared" si="6"/>
        <v>0.0177</v>
      </c>
      <c r="J20" s="39"/>
    </row>
    <row r="21" ht="18.75" customHeight="1">
      <c r="A21" s="31" t="s">
        <v>34</v>
      </c>
      <c r="B21" s="38"/>
      <c r="C21" s="38"/>
      <c r="D21" s="32">
        <f t="shared" ref="D21:I21" si="7">STDEV(D14:D18)</f>
        <v>0.06763998817</v>
      </c>
      <c r="E21" s="32">
        <f t="shared" si="7"/>
        <v>0</v>
      </c>
      <c r="F21" s="32">
        <f t="shared" si="7"/>
        <v>0.007553180795</v>
      </c>
      <c r="G21" s="32">
        <f t="shared" si="7"/>
        <v>0.6363961031</v>
      </c>
      <c r="H21" s="32">
        <f t="shared" si="7"/>
        <v>0</v>
      </c>
      <c r="I21" s="64">
        <f t="shared" si="7"/>
        <v>0.0004527692569</v>
      </c>
      <c r="J21" s="39"/>
    </row>
    <row r="22" ht="18.75" customHeight="1">
      <c r="A22" s="31" t="s">
        <v>35</v>
      </c>
      <c r="B22" s="38"/>
      <c r="C22" s="38"/>
      <c r="D22" s="32">
        <f t="shared" ref="D22:I22" si="8">MAX(D14:D18)</f>
        <v>7.02</v>
      </c>
      <c r="E22" s="32">
        <f t="shared" si="8"/>
        <v>6766</v>
      </c>
      <c r="F22" s="63">
        <f t="shared" si="8"/>
        <v>0.4534722222</v>
      </c>
      <c r="G22" s="32">
        <f t="shared" si="8"/>
        <v>378.5</v>
      </c>
      <c r="H22" s="32">
        <f t="shared" si="8"/>
        <v>0</v>
      </c>
      <c r="I22" s="64">
        <f t="shared" si="8"/>
        <v>0.0182</v>
      </c>
      <c r="J22" s="39"/>
    </row>
    <row r="23" ht="18.75" customHeight="1">
      <c r="A23" s="31" t="s">
        <v>36</v>
      </c>
      <c r="B23" s="38"/>
      <c r="C23" s="38"/>
      <c r="D23" s="32">
        <f t="shared" ref="D23:I23" si="9">MIN(D14:D18)</f>
        <v>6.864</v>
      </c>
      <c r="E23" s="32">
        <f t="shared" si="9"/>
        <v>6766</v>
      </c>
      <c r="F23" s="63">
        <f t="shared" si="9"/>
        <v>0.4340277778</v>
      </c>
      <c r="G23" s="32">
        <f t="shared" si="9"/>
        <v>377.6</v>
      </c>
      <c r="H23" s="32">
        <f t="shared" si="9"/>
        <v>0</v>
      </c>
      <c r="I23" s="64">
        <f t="shared" si="9"/>
        <v>0.0171</v>
      </c>
      <c r="J23" s="39"/>
    </row>
    <row r="24" ht="18.75" customHeight="1">
      <c r="I24" s="71"/>
    </row>
    <row r="25" ht="18.75" customHeight="1">
      <c r="A25" s="28" t="s">
        <v>10</v>
      </c>
      <c r="B25" s="29"/>
      <c r="C25" s="29"/>
      <c r="D25" s="29" t="s">
        <v>21</v>
      </c>
      <c r="E25" s="29" t="s">
        <v>23</v>
      </c>
      <c r="F25" s="29" t="s">
        <v>20</v>
      </c>
      <c r="G25" s="29" t="s">
        <v>38</v>
      </c>
      <c r="H25" s="29" t="s">
        <v>24</v>
      </c>
      <c r="I25" s="52" t="s">
        <v>25</v>
      </c>
      <c r="J25" s="30"/>
    </row>
    <row r="26" ht="18.75" customHeight="1">
      <c r="A26" s="31" t="s">
        <v>26</v>
      </c>
      <c r="B26" s="55">
        <v>1581408.0</v>
      </c>
      <c r="C26" s="55" t="s">
        <v>144</v>
      </c>
      <c r="D26" s="32">
        <f t="shared" ref="D26:D28" si="10">120*4.5%</f>
        <v>5.4</v>
      </c>
      <c r="E26" s="55">
        <v>6766.0</v>
      </c>
      <c r="F26" s="58">
        <v>0.4263888888888889</v>
      </c>
      <c r="G26" s="55">
        <v>387.2</v>
      </c>
      <c r="H26" s="32">
        <v>0.0</v>
      </c>
      <c r="I26" s="43">
        <v>0.0175</v>
      </c>
      <c r="J26" s="59" t="s">
        <v>145</v>
      </c>
    </row>
    <row r="27" ht="18.75" customHeight="1">
      <c r="A27" s="31" t="s">
        <v>28</v>
      </c>
      <c r="B27" s="55">
        <v>1691383.0</v>
      </c>
      <c r="C27" s="55" t="s">
        <v>146</v>
      </c>
      <c r="D27" s="32">
        <f t="shared" si="10"/>
        <v>5.4</v>
      </c>
      <c r="E27" s="55">
        <v>6766.0</v>
      </c>
      <c r="F27" s="58">
        <v>0.41805555555555557</v>
      </c>
      <c r="G27" s="55">
        <v>376.9</v>
      </c>
      <c r="H27" s="32">
        <v>0.0</v>
      </c>
      <c r="I27" s="72">
        <v>0.0183</v>
      </c>
      <c r="J27" s="59" t="s">
        <v>147</v>
      </c>
    </row>
    <row r="28" ht="18.75" customHeight="1">
      <c r="A28" s="31" t="s">
        <v>30</v>
      </c>
      <c r="B28" s="55">
        <v>1801740.0</v>
      </c>
      <c r="C28" s="55" t="s">
        <v>148</v>
      </c>
      <c r="D28" s="32">
        <f t="shared" si="10"/>
        <v>5.4</v>
      </c>
      <c r="E28" s="55">
        <v>6766.0</v>
      </c>
      <c r="F28" s="58">
        <v>0.42777777777777776</v>
      </c>
      <c r="G28" s="55" t="s">
        <v>149</v>
      </c>
      <c r="H28" s="32">
        <v>0.0</v>
      </c>
      <c r="I28" s="72">
        <v>0.0171</v>
      </c>
      <c r="J28" s="59" t="s">
        <v>150</v>
      </c>
    </row>
    <row r="29" ht="18.75" customHeight="1">
      <c r="A29" s="31" t="s">
        <v>31</v>
      </c>
      <c r="B29" s="32"/>
      <c r="C29" s="55" t="s">
        <v>151</v>
      </c>
      <c r="D29" s="32">
        <f t="shared" ref="D29:D30" si="11">120*4.6%</f>
        <v>5.52</v>
      </c>
      <c r="E29" s="55">
        <v>6766.0</v>
      </c>
      <c r="F29" s="58">
        <v>0.4708333333333333</v>
      </c>
      <c r="G29" s="55">
        <v>383.9</v>
      </c>
      <c r="H29" s="32">
        <v>0.0</v>
      </c>
      <c r="I29" s="72">
        <v>0.0175</v>
      </c>
      <c r="J29" s="59" t="s">
        <v>152</v>
      </c>
    </row>
    <row r="30" ht="18.75" customHeight="1">
      <c r="A30" s="31" t="s">
        <v>32</v>
      </c>
      <c r="B30" s="34"/>
      <c r="C30" s="60" t="s">
        <v>153</v>
      </c>
      <c r="D30" s="32">
        <f t="shared" si="11"/>
        <v>5.52</v>
      </c>
      <c r="E30" s="60">
        <v>6766.0</v>
      </c>
      <c r="F30" s="61">
        <v>0.42777777777777776</v>
      </c>
      <c r="G30" s="60">
        <v>374.0</v>
      </c>
      <c r="H30" s="34">
        <v>0.0</v>
      </c>
      <c r="I30" s="73">
        <v>0.0179</v>
      </c>
      <c r="J30" s="59" t="s">
        <v>154</v>
      </c>
    </row>
    <row r="31" ht="18.75" customHeight="1">
      <c r="A31" s="35"/>
      <c r="B31" s="35"/>
      <c r="C31" s="35"/>
      <c r="D31" s="35"/>
      <c r="E31" s="35"/>
      <c r="F31" s="35"/>
      <c r="G31" s="35"/>
      <c r="H31" s="35"/>
      <c r="I31" s="62"/>
      <c r="J31" s="36"/>
    </row>
    <row r="32" ht="18.75" customHeight="1">
      <c r="A32" s="31" t="s">
        <v>33</v>
      </c>
      <c r="B32" s="38"/>
      <c r="C32" s="38"/>
      <c r="D32" s="32">
        <f t="shared" ref="D32:I32" si="12">AVERAGE(D26:D30)</f>
        <v>5.448</v>
      </c>
      <c r="E32" s="32">
        <f t="shared" si="12"/>
        <v>6766</v>
      </c>
      <c r="F32" s="63">
        <f t="shared" si="12"/>
        <v>0.4341666667</v>
      </c>
      <c r="G32" s="32">
        <f t="shared" si="12"/>
        <v>380.5</v>
      </c>
      <c r="H32" s="32">
        <f t="shared" si="12"/>
        <v>0</v>
      </c>
      <c r="I32" s="64">
        <f t="shared" si="12"/>
        <v>0.01766</v>
      </c>
      <c r="J32" s="39"/>
    </row>
    <row r="33" ht="18.75" customHeight="1">
      <c r="A33" s="31" t="s">
        <v>34</v>
      </c>
      <c r="B33" s="38"/>
      <c r="C33" s="38"/>
      <c r="D33" s="32">
        <f t="shared" ref="D33:I33" si="13">STDEV(D26:D30)</f>
        <v>0.0657267069</v>
      </c>
      <c r="E33" s="32">
        <f t="shared" si="13"/>
        <v>0</v>
      </c>
      <c r="F33" s="32">
        <f t="shared" si="13"/>
        <v>0.02089343183</v>
      </c>
      <c r="G33" s="32">
        <f t="shared" si="13"/>
        <v>6.100819617</v>
      </c>
      <c r="H33" s="32">
        <f t="shared" si="13"/>
        <v>0</v>
      </c>
      <c r="I33" s="64">
        <f t="shared" si="13"/>
        <v>0.00045607017</v>
      </c>
      <c r="J33" s="39"/>
    </row>
    <row r="34" ht="18.75" customHeight="1">
      <c r="A34" s="31" t="s">
        <v>35</v>
      </c>
      <c r="B34" s="38"/>
      <c r="C34" s="38"/>
      <c r="D34" s="32">
        <f t="shared" ref="D34:I34" si="14">MAX(D26:D30)</f>
        <v>5.52</v>
      </c>
      <c r="E34" s="32">
        <f t="shared" si="14"/>
        <v>6766</v>
      </c>
      <c r="F34" s="63">
        <f t="shared" si="14"/>
        <v>0.4708333333</v>
      </c>
      <c r="G34" s="32">
        <f t="shared" si="14"/>
        <v>387.2</v>
      </c>
      <c r="H34" s="32">
        <f t="shared" si="14"/>
        <v>0</v>
      </c>
      <c r="I34" s="64">
        <f t="shared" si="14"/>
        <v>0.0183</v>
      </c>
      <c r="J34" s="39"/>
    </row>
    <row r="35" ht="18.75" customHeight="1">
      <c r="A35" s="31" t="s">
        <v>36</v>
      </c>
      <c r="B35" s="38"/>
      <c r="C35" s="38"/>
      <c r="D35" s="32">
        <f t="shared" ref="D35:I35" si="15">MIN(D26:D30)</f>
        <v>5.4</v>
      </c>
      <c r="E35" s="32">
        <f t="shared" si="15"/>
        <v>6766</v>
      </c>
      <c r="F35" s="63">
        <f t="shared" si="15"/>
        <v>0.4180555556</v>
      </c>
      <c r="G35" s="32">
        <f t="shared" si="15"/>
        <v>374</v>
      </c>
      <c r="H35" s="32">
        <f t="shared" si="15"/>
        <v>0</v>
      </c>
      <c r="I35" s="64">
        <f t="shared" si="15"/>
        <v>0.0171</v>
      </c>
      <c r="J35" s="39"/>
    </row>
    <row r="36" ht="18.75" customHeight="1">
      <c r="I36" s="71"/>
    </row>
    <row r="37" ht="18.75" customHeight="1">
      <c r="A37" s="28" t="s">
        <v>13</v>
      </c>
      <c r="B37" s="29"/>
      <c r="C37" s="29"/>
      <c r="D37" s="29" t="s">
        <v>21</v>
      </c>
      <c r="E37" s="29" t="s">
        <v>23</v>
      </c>
      <c r="F37" s="29" t="s">
        <v>20</v>
      </c>
      <c r="G37" s="29" t="s">
        <v>38</v>
      </c>
      <c r="H37" s="29" t="s">
        <v>24</v>
      </c>
      <c r="I37" s="52" t="s">
        <v>25</v>
      </c>
      <c r="J37" s="30"/>
    </row>
    <row r="38" ht="18.75" customHeight="1">
      <c r="A38" s="31" t="s">
        <v>26</v>
      </c>
      <c r="B38" s="55">
        <v>2185146.0</v>
      </c>
      <c r="C38" s="55" t="s">
        <v>155</v>
      </c>
      <c r="D38" s="55">
        <f>5%*120</f>
        <v>6</v>
      </c>
      <c r="E38" s="55">
        <v>6766.0</v>
      </c>
      <c r="F38" s="58">
        <v>0.5555555555555556</v>
      </c>
      <c r="G38" s="55">
        <v>288.3</v>
      </c>
      <c r="H38" s="32">
        <v>0.0</v>
      </c>
      <c r="I38" s="72">
        <v>0.018</v>
      </c>
      <c r="J38" s="59" t="s">
        <v>156</v>
      </c>
    </row>
    <row r="39" ht="18.75" customHeight="1">
      <c r="A39" s="31" t="s">
        <v>28</v>
      </c>
      <c r="B39" s="32"/>
      <c r="C39" s="74" t="s">
        <v>157</v>
      </c>
      <c r="D39" s="55">
        <f>5.1%*120</f>
        <v>6.12</v>
      </c>
      <c r="E39" s="55">
        <v>6766.0</v>
      </c>
      <c r="F39" s="58">
        <v>0.4305555555555556</v>
      </c>
      <c r="G39" s="55">
        <v>288.0</v>
      </c>
      <c r="H39" s="32">
        <v>0.0</v>
      </c>
      <c r="I39" s="72">
        <v>0.0177</v>
      </c>
      <c r="J39" s="59" t="s">
        <v>158</v>
      </c>
    </row>
    <row r="40" ht="18.75" customHeight="1">
      <c r="A40" s="31" t="s">
        <v>30</v>
      </c>
      <c r="B40" s="32"/>
      <c r="C40" s="55" t="s">
        <v>159</v>
      </c>
      <c r="D40" s="55">
        <f>5%*120</f>
        <v>6</v>
      </c>
      <c r="E40" s="55">
        <v>6766.0</v>
      </c>
      <c r="F40" s="58">
        <v>0.42986111111111114</v>
      </c>
      <c r="G40" s="55">
        <v>288.5</v>
      </c>
      <c r="H40" s="32">
        <v>0.0</v>
      </c>
      <c r="I40" s="72">
        <v>0.0174</v>
      </c>
      <c r="J40" s="59" t="s">
        <v>160</v>
      </c>
    </row>
    <row r="41" ht="18.75" customHeight="1">
      <c r="A41" s="31" t="s">
        <v>31</v>
      </c>
      <c r="B41" s="32"/>
      <c r="C41" s="55" t="s">
        <v>161</v>
      </c>
      <c r="D41" s="55">
        <f>5.04%*120</f>
        <v>6.048</v>
      </c>
      <c r="E41" s="55">
        <v>6766.0</v>
      </c>
      <c r="F41" s="58">
        <v>0.42986111111111114</v>
      </c>
      <c r="G41" s="55">
        <v>288.6</v>
      </c>
      <c r="H41" s="32">
        <v>0.0</v>
      </c>
      <c r="I41" s="72">
        <v>0.0181</v>
      </c>
      <c r="J41" s="59" t="s">
        <v>162</v>
      </c>
    </row>
    <row r="42" ht="18.75" customHeight="1">
      <c r="A42" s="31" t="s">
        <v>32</v>
      </c>
      <c r="B42" s="34"/>
      <c r="C42" s="60" t="s">
        <v>163</v>
      </c>
      <c r="D42" s="55">
        <f>5.1%*120</f>
        <v>6.12</v>
      </c>
      <c r="E42" s="60">
        <v>6766.0</v>
      </c>
      <c r="F42" s="61">
        <v>0.44027777777777777</v>
      </c>
      <c r="G42" s="60">
        <v>287.9</v>
      </c>
      <c r="H42" s="34">
        <v>0.0</v>
      </c>
      <c r="I42" s="73">
        <v>0.0178</v>
      </c>
      <c r="J42" s="59" t="s">
        <v>164</v>
      </c>
    </row>
    <row r="43" ht="18.75" customHeight="1">
      <c r="A43" s="35"/>
      <c r="B43" s="35"/>
      <c r="C43" s="35"/>
      <c r="D43" s="35"/>
      <c r="E43" s="35"/>
      <c r="F43" s="35"/>
      <c r="G43" s="35"/>
      <c r="H43" s="35"/>
      <c r="I43" s="62"/>
      <c r="J43" s="36"/>
    </row>
    <row r="44" ht="18.75" customHeight="1">
      <c r="A44" s="31" t="s">
        <v>33</v>
      </c>
      <c r="B44" s="38"/>
      <c r="C44" s="38"/>
      <c r="D44" s="32">
        <f t="shared" ref="D44:I44" si="16">AVERAGE(D38:D42)</f>
        <v>6.0576</v>
      </c>
      <c r="E44" s="32">
        <f t="shared" si="16"/>
        <v>6766</v>
      </c>
      <c r="F44" s="63">
        <f t="shared" si="16"/>
        <v>0.4572222222</v>
      </c>
      <c r="G44" s="32">
        <f t="shared" si="16"/>
        <v>288.26</v>
      </c>
      <c r="H44" s="32">
        <f t="shared" si="16"/>
        <v>0</v>
      </c>
      <c r="I44" s="64">
        <f t="shared" si="16"/>
        <v>0.0178</v>
      </c>
      <c r="J44" s="39"/>
    </row>
    <row r="45" ht="18.75" customHeight="1">
      <c r="A45" s="31" t="s">
        <v>34</v>
      </c>
      <c r="B45" s="38"/>
      <c r="C45" s="38"/>
      <c r="D45" s="32">
        <f t="shared" ref="D45:I45" si="17">STDEV(D38:D42)</f>
        <v>0.06023952191</v>
      </c>
      <c r="E45" s="32">
        <f t="shared" si="17"/>
        <v>0</v>
      </c>
      <c r="F45" s="32">
        <f t="shared" si="17"/>
        <v>0.055147372</v>
      </c>
      <c r="G45" s="32">
        <f t="shared" si="17"/>
        <v>0.3049590136</v>
      </c>
      <c r="H45" s="32">
        <f t="shared" si="17"/>
        <v>0</v>
      </c>
      <c r="I45" s="64">
        <f t="shared" si="17"/>
        <v>0.0002738612788</v>
      </c>
      <c r="J45" s="39"/>
    </row>
    <row r="46" ht="18.75" customHeight="1">
      <c r="A46" s="31" t="s">
        <v>35</v>
      </c>
      <c r="B46" s="38"/>
      <c r="C46" s="38"/>
      <c r="D46" s="32">
        <f t="shared" ref="D46:I46" si="18">MAX(D38:D42)</f>
        <v>6.12</v>
      </c>
      <c r="E46" s="32">
        <f t="shared" si="18"/>
        <v>6766</v>
      </c>
      <c r="F46" s="63">
        <f t="shared" si="18"/>
        <v>0.5555555556</v>
      </c>
      <c r="G46" s="32">
        <f t="shared" si="18"/>
        <v>288.6</v>
      </c>
      <c r="H46" s="32">
        <f t="shared" si="18"/>
        <v>0</v>
      </c>
      <c r="I46" s="64">
        <f t="shared" si="18"/>
        <v>0.0181</v>
      </c>
      <c r="J46" s="39"/>
    </row>
    <row r="47" ht="18.75" customHeight="1">
      <c r="A47" s="31" t="s">
        <v>36</v>
      </c>
      <c r="B47" s="38"/>
      <c r="C47" s="38"/>
      <c r="D47" s="32">
        <f t="shared" ref="D47:I47" si="19">MIN(D38:D42)</f>
        <v>6</v>
      </c>
      <c r="E47" s="32">
        <f t="shared" si="19"/>
        <v>6766</v>
      </c>
      <c r="F47" s="63">
        <f t="shared" si="19"/>
        <v>0.4298611111</v>
      </c>
      <c r="G47" s="32">
        <f t="shared" si="19"/>
        <v>287.9</v>
      </c>
      <c r="H47" s="32">
        <f t="shared" si="19"/>
        <v>0</v>
      </c>
      <c r="I47" s="64">
        <f t="shared" si="19"/>
        <v>0.0174</v>
      </c>
      <c r="J47" s="39"/>
    </row>
    <row r="48" ht="18.75" customHeight="1">
      <c r="I48" s="71"/>
    </row>
    <row r="49" ht="18.75" customHeight="1">
      <c r="A49" s="28" t="s">
        <v>165</v>
      </c>
      <c r="B49" s="29"/>
      <c r="C49" s="29"/>
      <c r="D49" s="29" t="s">
        <v>21</v>
      </c>
      <c r="E49" s="29" t="s">
        <v>23</v>
      </c>
      <c r="F49" s="29" t="s">
        <v>20</v>
      </c>
      <c r="G49" s="29" t="s">
        <v>38</v>
      </c>
      <c r="H49" s="29" t="s">
        <v>24</v>
      </c>
      <c r="I49" s="52" t="s">
        <v>25</v>
      </c>
      <c r="J49" s="30"/>
    </row>
    <row r="50" ht="18.75" customHeight="1">
      <c r="A50" s="31" t="s">
        <v>26</v>
      </c>
      <c r="B50" s="32"/>
      <c r="C50" s="55" t="s">
        <v>166</v>
      </c>
      <c r="D50" s="55">
        <f t="shared" ref="D50:D52" si="20">5.1%*120</f>
        <v>6.12</v>
      </c>
      <c r="E50" s="55">
        <v>6766.0</v>
      </c>
      <c r="F50" s="58">
        <v>0.4284722222222222</v>
      </c>
      <c r="G50" s="55">
        <v>295.6</v>
      </c>
      <c r="H50" s="32">
        <v>0.0</v>
      </c>
      <c r="I50" s="72">
        <v>0.0169</v>
      </c>
      <c r="J50" s="59" t="s">
        <v>167</v>
      </c>
    </row>
    <row r="51" ht="18.75" customHeight="1">
      <c r="A51" s="31" t="s">
        <v>28</v>
      </c>
      <c r="B51" s="32"/>
      <c r="C51" s="55" t="s">
        <v>168</v>
      </c>
      <c r="D51" s="55">
        <f t="shared" si="20"/>
        <v>6.12</v>
      </c>
      <c r="E51" s="55">
        <v>6766.0</v>
      </c>
      <c r="F51" s="58">
        <v>0.4326388888888889</v>
      </c>
      <c r="G51" s="55">
        <v>296.8</v>
      </c>
      <c r="H51" s="32">
        <v>0.0</v>
      </c>
      <c r="I51" s="72">
        <v>0.0174</v>
      </c>
      <c r="J51" s="59" t="s">
        <v>169</v>
      </c>
    </row>
    <row r="52" ht="18.75" customHeight="1">
      <c r="A52" s="31" t="s">
        <v>30</v>
      </c>
      <c r="B52" s="32"/>
      <c r="C52" s="55" t="s">
        <v>170</v>
      </c>
      <c r="D52" s="55">
        <f t="shared" si="20"/>
        <v>6.12</v>
      </c>
      <c r="E52" s="55">
        <v>6766.0</v>
      </c>
      <c r="F52" s="58">
        <v>0.425</v>
      </c>
      <c r="G52" s="55">
        <v>294.6</v>
      </c>
      <c r="H52" s="32">
        <v>0.0</v>
      </c>
      <c r="I52" s="72">
        <v>0.0191</v>
      </c>
      <c r="J52" s="59" t="s">
        <v>171</v>
      </c>
    </row>
    <row r="53" ht="18.75" customHeight="1">
      <c r="A53" s="31" t="s">
        <v>31</v>
      </c>
      <c r="B53" s="32"/>
      <c r="C53" s="55" t="s">
        <v>172</v>
      </c>
      <c r="D53" s="55">
        <f t="shared" ref="D53:D54" si="21">5.2%*120</f>
        <v>6.24</v>
      </c>
      <c r="E53" s="55">
        <v>6766.0</v>
      </c>
      <c r="F53" s="58">
        <v>0.42986111111111114</v>
      </c>
      <c r="G53" s="55">
        <v>296.4</v>
      </c>
      <c r="H53" s="32">
        <v>0.0</v>
      </c>
      <c r="I53" s="72">
        <v>0.0179</v>
      </c>
      <c r="J53" s="59" t="s">
        <v>173</v>
      </c>
    </row>
    <row r="54" ht="18.75" customHeight="1">
      <c r="A54" s="31" t="s">
        <v>32</v>
      </c>
      <c r="B54" s="34"/>
      <c r="C54" s="60" t="s">
        <v>174</v>
      </c>
      <c r="D54" s="55">
        <f t="shared" si="21"/>
        <v>6.24</v>
      </c>
      <c r="E54" s="60">
        <v>6766.0</v>
      </c>
      <c r="F54" s="61">
        <v>0.45902777777777776</v>
      </c>
      <c r="G54" s="55">
        <v>296.4</v>
      </c>
      <c r="H54" s="34">
        <v>0.0</v>
      </c>
      <c r="I54" s="73">
        <v>0.0182</v>
      </c>
      <c r="J54" s="59" t="s">
        <v>175</v>
      </c>
    </row>
    <row r="55" ht="18.75" customHeight="1">
      <c r="A55" s="35"/>
      <c r="B55" s="35"/>
      <c r="C55" s="35"/>
      <c r="D55" s="35"/>
      <c r="E55" s="35"/>
      <c r="F55" s="35"/>
      <c r="G55" s="35"/>
      <c r="H55" s="35"/>
      <c r="I55" s="62"/>
      <c r="J55" s="36"/>
    </row>
    <row r="56" ht="18.75" customHeight="1">
      <c r="A56" s="31" t="s">
        <v>33</v>
      </c>
      <c r="B56" s="32"/>
      <c r="C56" s="38"/>
      <c r="D56" s="32">
        <f t="shared" ref="D56:I56" si="22">AVERAGE(D50:D54)</f>
        <v>6.168</v>
      </c>
      <c r="E56" s="32">
        <f t="shared" si="22"/>
        <v>6766</v>
      </c>
      <c r="F56" s="63">
        <f t="shared" si="22"/>
        <v>0.435</v>
      </c>
      <c r="G56" s="32">
        <f t="shared" si="22"/>
        <v>295.96</v>
      </c>
      <c r="H56" s="32">
        <f t="shared" si="22"/>
        <v>0</v>
      </c>
      <c r="I56" s="64">
        <f t="shared" si="22"/>
        <v>0.0179</v>
      </c>
      <c r="J56" s="39"/>
    </row>
    <row r="57" ht="18.75" customHeight="1">
      <c r="A57" s="31" t="s">
        <v>34</v>
      </c>
      <c r="B57" s="32"/>
      <c r="C57" s="38"/>
      <c r="D57" s="32">
        <f t="shared" ref="D57:I57" si="23">STDEV(D50:D54)</f>
        <v>0.0657267069</v>
      </c>
      <c r="E57" s="32">
        <f t="shared" si="23"/>
        <v>0</v>
      </c>
      <c r="F57" s="32">
        <f t="shared" si="23"/>
        <v>0.01371066202</v>
      </c>
      <c r="G57" s="32">
        <f t="shared" si="23"/>
        <v>0.876356092</v>
      </c>
      <c r="H57" s="32">
        <f t="shared" si="23"/>
        <v>0</v>
      </c>
      <c r="I57" s="64">
        <f t="shared" si="23"/>
        <v>0.0008336666</v>
      </c>
      <c r="J57" s="39"/>
    </row>
    <row r="58" ht="18.75" customHeight="1">
      <c r="A58" s="31" t="s">
        <v>35</v>
      </c>
      <c r="B58" s="32"/>
      <c r="C58" s="38"/>
      <c r="D58" s="32">
        <f t="shared" ref="D58:I58" si="24">MAX(D50:D54)</f>
        <v>6.24</v>
      </c>
      <c r="E58" s="32">
        <f t="shared" si="24"/>
        <v>6766</v>
      </c>
      <c r="F58" s="63">
        <f t="shared" si="24"/>
        <v>0.4590277778</v>
      </c>
      <c r="G58" s="32">
        <f t="shared" si="24"/>
        <v>296.8</v>
      </c>
      <c r="H58" s="32">
        <f t="shared" si="24"/>
        <v>0</v>
      </c>
      <c r="I58" s="64">
        <f t="shared" si="24"/>
        <v>0.0191</v>
      </c>
      <c r="J58" s="39"/>
    </row>
    <row r="59" ht="18.75" customHeight="1">
      <c r="A59" s="31" t="s">
        <v>36</v>
      </c>
      <c r="B59" s="32"/>
      <c r="C59" s="38"/>
      <c r="D59" s="32">
        <f t="shared" ref="D59:I59" si="25">MIN(D50:D54)</f>
        <v>6.12</v>
      </c>
      <c r="E59" s="32">
        <f t="shared" si="25"/>
        <v>6766</v>
      </c>
      <c r="F59" s="63">
        <f t="shared" si="25"/>
        <v>0.425</v>
      </c>
      <c r="G59" s="32">
        <f t="shared" si="25"/>
        <v>294.6</v>
      </c>
      <c r="H59" s="32">
        <f t="shared" si="25"/>
        <v>0</v>
      </c>
      <c r="I59" s="64">
        <f t="shared" si="25"/>
        <v>0.0169</v>
      </c>
      <c r="J59" s="39"/>
    </row>
  </sheetData>
  <hyperlinks>
    <hyperlink r:id="rId1" ref="C39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8.75" customHeight="1">
      <c r="A1" s="28" t="s">
        <v>3</v>
      </c>
      <c r="B1" s="29"/>
      <c r="C1" s="29" t="s">
        <v>20</v>
      </c>
      <c r="D1" s="29" t="s">
        <v>21</v>
      </c>
      <c r="E1" s="29" t="s">
        <v>23</v>
      </c>
      <c r="F1" s="29" t="s">
        <v>38</v>
      </c>
      <c r="G1" s="29" t="s">
        <v>25</v>
      </c>
      <c r="H1" s="30"/>
    </row>
    <row r="2" ht="18.75" customHeight="1">
      <c r="A2" s="31" t="s">
        <v>26</v>
      </c>
      <c r="B2" s="55" t="s">
        <v>176</v>
      </c>
      <c r="C2" s="58">
        <v>0.4395833333333333</v>
      </c>
      <c r="D2" s="55">
        <f t="shared" ref="D2:D6" si="1">4.2%*120</f>
        <v>5.04</v>
      </c>
      <c r="E2" s="55">
        <v>6876.0</v>
      </c>
      <c r="F2" s="55">
        <v>385.1</v>
      </c>
      <c r="G2" s="32"/>
      <c r="H2" s="59" t="s">
        <v>177</v>
      </c>
    </row>
    <row r="3" ht="18.75" customHeight="1">
      <c r="A3" s="31" t="s">
        <v>28</v>
      </c>
      <c r="B3" s="55" t="s">
        <v>178</v>
      </c>
      <c r="C3" s="58">
        <v>0.44027777777777777</v>
      </c>
      <c r="D3" s="55">
        <f t="shared" si="1"/>
        <v>5.04</v>
      </c>
      <c r="E3" s="55">
        <v>6876.0</v>
      </c>
      <c r="F3" s="55">
        <v>387.2</v>
      </c>
      <c r="G3" s="32"/>
      <c r="H3" s="59" t="s">
        <v>179</v>
      </c>
    </row>
    <row r="4" ht="18.75" customHeight="1">
      <c r="A4" s="31" t="s">
        <v>30</v>
      </c>
      <c r="B4" s="55" t="s">
        <v>180</v>
      </c>
      <c r="C4" s="58">
        <v>0.4388888888888889</v>
      </c>
      <c r="D4" s="55">
        <f t="shared" si="1"/>
        <v>5.04</v>
      </c>
      <c r="E4" s="55">
        <v>6876.0</v>
      </c>
      <c r="F4" s="55">
        <v>381.6</v>
      </c>
      <c r="G4" s="32"/>
      <c r="H4" s="59" t="s">
        <v>181</v>
      </c>
    </row>
    <row r="5" ht="18.75" customHeight="1">
      <c r="A5" s="31" t="s">
        <v>31</v>
      </c>
      <c r="B5" s="55" t="s">
        <v>182</v>
      </c>
      <c r="C5" s="58">
        <v>0.4388888888888889</v>
      </c>
      <c r="D5" s="55">
        <f t="shared" si="1"/>
        <v>5.04</v>
      </c>
      <c r="E5" s="55">
        <v>6876.0</v>
      </c>
      <c r="F5" s="55">
        <v>385.1</v>
      </c>
      <c r="G5" s="32"/>
      <c r="H5" s="59" t="s">
        <v>183</v>
      </c>
    </row>
    <row r="6" ht="18.75" customHeight="1">
      <c r="A6" s="31" t="s">
        <v>32</v>
      </c>
      <c r="B6" s="60" t="s">
        <v>184</v>
      </c>
      <c r="C6" s="61">
        <v>0.43819444444444444</v>
      </c>
      <c r="D6" s="55">
        <f t="shared" si="1"/>
        <v>5.04</v>
      </c>
      <c r="E6" s="55">
        <v>6876.0</v>
      </c>
      <c r="F6" s="60">
        <v>378.5</v>
      </c>
      <c r="G6" s="34"/>
      <c r="H6" s="59" t="s">
        <v>185</v>
      </c>
    </row>
    <row r="7" ht="18.75" customHeight="1">
      <c r="A7" s="35"/>
      <c r="B7" s="35"/>
      <c r="C7" s="35"/>
      <c r="D7" s="35"/>
      <c r="E7" s="35"/>
      <c r="F7" s="35"/>
      <c r="G7" s="35"/>
      <c r="H7" s="36"/>
    </row>
    <row r="8" ht="18.75" customHeight="1">
      <c r="A8" s="31" t="s">
        <v>33</v>
      </c>
      <c r="B8" s="38"/>
      <c r="C8" s="63">
        <f t="shared" ref="C8:G8" si="2">AVERAGE(C2:C6)</f>
        <v>0.4391666667</v>
      </c>
      <c r="D8" s="32">
        <f t="shared" si="2"/>
        <v>5.04</v>
      </c>
      <c r="E8" s="32">
        <f t="shared" si="2"/>
        <v>6876</v>
      </c>
      <c r="F8" s="32">
        <f t="shared" si="2"/>
        <v>383.5</v>
      </c>
      <c r="G8" s="32" t="str">
        <f t="shared" si="2"/>
        <v>#DIV/0!</v>
      </c>
      <c r="H8" s="38"/>
    </row>
    <row r="9" ht="18.75" customHeight="1">
      <c r="A9" s="31" t="s">
        <v>34</v>
      </c>
      <c r="B9" s="38"/>
      <c r="C9" s="32">
        <f t="shared" ref="C9:G9" si="3">STDEV(C2:C6)</f>
        <v>0.0007917884897</v>
      </c>
      <c r="D9" s="32">
        <f t="shared" si="3"/>
        <v>0</v>
      </c>
      <c r="E9" s="32">
        <f t="shared" si="3"/>
        <v>0</v>
      </c>
      <c r="F9" s="32">
        <f t="shared" si="3"/>
        <v>3.44310906</v>
      </c>
      <c r="G9" s="32" t="str">
        <f t="shared" si="3"/>
        <v>#DIV/0!</v>
      </c>
      <c r="H9" s="38"/>
    </row>
    <row r="10" ht="18.75" customHeight="1">
      <c r="A10" s="31" t="s">
        <v>35</v>
      </c>
      <c r="B10" s="38"/>
      <c r="C10" s="63">
        <f t="shared" ref="C10:G10" si="4">MAX(C2:C6)</f>
        <v>0.4402777778</v>
      </c>
      <c r="D10" s="32">
        <f t="shared" si="4"/>
        <v>5.04</v>
      </c>
      <c r="E10" s="32">
        <f t="shared" si="4"/>
        <v>6876</v>
      </c>
      <c r="F10" s="32">
        <f t="shared" si="4"/>
        <v>387.2</v>
      </c>
      <c r="G10" s="32">
        <f t="shared" si="4"/>
        <v>0</v>
      </c>
      <c r="H10" s="38"/>
    </row>
    <row r="11" ht="18.75" customHeight="1">
      <c r="A11" s="31" t="s">
        <v>36</v>
      </c>
      <c r="B11" s="38"/>
      <c r="C11" s="63">
        <f t="shared" ref="C11:G11" si="5">MIN(C2:C6)</f>
        <v>0.4381944444</v>
      </c>
      <c r="D11" s="32">
        <f t="shared" si="5"/>
        <v>5.04</v>
      </c>
      <c r="E11" s="32">
        <f t="shared" si="5"/>
        <v>6876</v>
      </c>
      <c r="F11" s="32">
        <f t="shared" si="5"/>
        <v>378.5</v>
      </c>
      <c r="G11" s="32">
        <f t="shared" si="5"/>
        <v>0</v>
      </c>
      <c r="H11" s="38"/>
    </row>
    <row r="12" ht="18.75" customHeight="1"/>
    <row r="13" ht="18.75" customHeight="1">
      <c r="A13" s="28" t="s">
        <v>7</v>
      </c>
      <c r="B13" s="29"/>
      <c r="C13" s="29" t="s">
        <v>20</v>
      </c>
      <c r="D13" s="29" t="s">
        <v>21</v>
      </c>
      <c r="E13" s="29" t="s">
        <v>23</v>
      </c>
      <c r="F13" s="29" t="s">
        <v>38</v>
      </c>
      <c r="G13" s="29" t="s">
        <v>25</v>
      </c>
      <c r="H13" s="30"/>
    </row>
    <row r="14" ht="18.75" customHeight="1">
      <c r="A14" s="31" t="s">
        <v>26</v>
      </c>
      <c r="B14" s="55" t="s">
        <v>186</v>
      </c>
      <c r="C14" s="58">
        <v>0.44375</v>
      </c>
      <c r="D14" s="32">
        <f t="shared" ref="D14:D18" si="6">4.15%*120</f>
        <v>4.98</v>
      </c>
      <c r="E14" s="55">
        <v>6876.0</v>
      </c>
      <c r="F14" s="55">
        <v>362.9</v>
      </c>
      <c r="G14" s="32">
        <v>0.0</v>
      </c>
      <c r="H14" s="59" t="s">
        <v>187</v>
      </c>
    </row>
    <row r="15" ht="18.75" customHeight="1">
      <c r="A15" s="31" t="s">
        <v>28</v>
      </c>
      <c r="B15" s="55" t="s">
        <v>188</v>
      </c>
      <c r="C15" s="58">
        <v>0.44166666666666665</v>
      </c>
      <c r="D15" s="32">
        <f t="shared" si="6"/>
        <v>4.98</v>
      </c>
      <c r="E15" s="55">
        <v>6876.0</v>
      </c>
      <c r="F15" s="55">
        <v>361.6</v>
      </c>
      <c r="G15" s="32">
        <v>0.0</v>
      </c>
      <c r="H15" s="59" t="s">
        <v>189</v>
      </c>
    </row>
    <row r="16" ht="18.75" customHeight="1">
      <c r="A16" s="31" t="s">
        <v>30</v>
      </c>
      <c r="B16" s="55" t="s">
        <v>190</v>
      </c>
      <c r="C16" s="58">
        <v>0.4388888888888889</v>
      </c>
      <c r="D16" s="32">
        <f t="shared" si="6"/>
        <v>4.98</v>
      </c>
      <c r="E16" s="55">
        <v>6876.0</v>
      </c>
      <c r="F16" s="55">
        <v>363.0</v>
      </c>
      <c r="G16" s="32">
        <v>0.0</v>
      </c>
      <c r="H16" s="59" t="s">
        <v>191</v>
      </c>
    </row>
    <row r="17" ht="18.75" customHeight="1">
      <c r="A17" s="31" t="s">
        <v>31</v>
      </c>
      <c r="B17" s="55" t="s">
        <v>192</v>
      </c>
      <c r="C17" s="58">
        <v>0.4375</v>
      </c>
      <c r="D17" s="32">
        <f t="shared" si="6"/>
        <v>4.98</v>
      </c>
      <c r="E17" s="55">
        <v>6876.0</v>
      </c>
      <c r="F17" s="55">
        <v>360.0</v>
      </c>
      <c r="G17" s="32">
        <v>0.0</v>
      </c>
      <c r="H17" s="59" t="s">
        <v>193</v>
      </c>
    </row>
    <row r="18" ht="18.75" customHeight="1">
      <c r="A18" s="31" t="s">
        <v>32</v>
      </c>
      <c r="B18" s="59" t="s">
        <v>194</v>
      </c>
      <c r="C18" s="58">
        <v>0.4388888888888889</v>
      </c>
      <c r="D18" s="32">
        <f t="shared" si="6"/>
        <v>4.98</v>
      </c>
      <c r="E18" s="55">
        <v>6876.0</v>
      </c>
      <c r="F18" s="60">
        <v>362.3</v>
      </c>
      <c r="G18" s="34">
        <v>0.0</v>
      </c>
      <c r="H18" s="2" t="s">
        <v>195</v>
      </c>
    </row>
    <row r="19" ht="18.75" customHeight="1">
      <c r="A19" s="35"/>
      <c r="B19" s="35"/>
      <c r="C19" s="35"/>
      <c r="D19" s="35"/>
      <c r="E19" s="35"/>
      <c r="F19" s="35"/>
      <c r="G19" s="35"/>
      <c r="H19" s="36"/>
    </row>
    <row r="20" ht="18.75" customHeight="1">
      <c r="A20" s="31" t="s">
        <v>33</v>
      </c>
      <c r="B20" s="38"/>
      <c r="C20" s="63">
        <f t="shared" ref="C20:G20" si="7">AVERAGE(C14:C18)</f>
        <v>0.4401388889</v>
      </c>
      <c r="D20" s="32">
        <f t="shared" si="7"/>
        <v>4.98</v>
      </c>
      <c r="E20" s="32">
        <f t="shared" si="7"/>
        <v>6876</v>
      </c>
      <c r="F20" s="32">
        <f t="shared" si="7"/>
        <v>361.96</v>
      </c>
      <c r="G20" s="32">
        <f t="shared" si="7"/>
        <v>0</v>
      </c>
      <c r="H20" s="38"/>
    </row>
    <row r="21" ht="18.75" customHeight="1">
      <c r="A21" s="31" t="s">
        <v>34</v>
      </c>
      <c r="B21" s="38"/>
      <c r="C21" s="32">
        <f t="shared" ref="C21:G21" si="8">STDEV(C14:C18)</f>
        <v>0.002523041962</v>
      </c>
      <c r="D21" s="32">
        <f t="shared" si="8"/>
        <v>0</v>
      </c>
      <c r="E21" s="32">
        <f t="shared" si="8"/>
        <v>0</v>
      </c>
      <c r="F21" s="32">
        <f t="shared" si="8"/>
        <v>1.23004065</v>
      </c>
      <c r="G21" s="32">
        <f t="shared" si="8"/>
        <v>0</v>
      </c>
      <c r="H21" s="38"/>
    </row>
    <row r="22" ht="18.75" customHeight="1">
      <c r="A22" s="31" t="s">
        <v>35</v>
      </c>
      <c r="B22" s="38"/>
      <c r="C22" s="63">
        <f t="shared" ref="C22:G22" si="9">MAX(C14:C18)</f>
        <v>0.44375</v>
      </c>
      <c r="D22" s="32">
        <f t="shared" si="9"/>
        <v>4.98</v>
      </c>
      <c r="E22" s="32">
        <f t="shared" si="9"/>
        <v>6876</v>
      </c>
      <c r="F22" s="32">
        <f t="shared" si="9"/>
        <v>363</v>
      </c>
      <c r="G22" s="32">
        <f t="shared" si="9"/>
        <v>0</v>
      </c>
      <c r="H22" s="38"/>
    </row>
    <row r="23" ht="18.75" customHeight="1">
      <c r="A23" s="31" t="s">
        <v>36</v>
      </c>
      <c r="B23" s="38"/>
      <c r="C23" s="63">
        <f t="shared" ref="C23:G23" si="10">MIN(C14:C18)</f>
        <v>0.4375</v>
      </c>
      <c r="D23" s="32">
        <f t="shared" si="10"/>
        <v>4.98</v>
      </c>
      <c r="E23" s="32">
        <f t="shared" si="10"/>
        <v>6876</v>
      </c>
      <c r="F23" s="32">
        <f t="shared" si="10"/>
        <v>360</v>
      </c>
      <c r="G23" s="32">
        <f t="shared" si="10"/>
        <v>0</v>
      </c>
      <c r="H23" s="38"/>
    </row>
    <row r="24" ht="18.75" customHeight="1"/>
    <row r="25" ht="18.75" customHeight="1">
      <c r="A25" s="28" t="s">
        <v>10</v>
      </c>
      <c r="B25" s="29"/>
      <c r="C25" s="29" t="s">
        <v>20</v>
      </c>
      <c r="D25" s="29" t="s">
        <v>21</v>
      </c>
      <c r="E25" s="29" t="s">
        <v>23</v>
      </c>
      <c r="F25" s="29" t="s">
        <v>38</v>
      </c>
      <c r="G25" s="29" t="s">
        <v>25</v>
      </c>
      <c r="H25" s="30"/>
    </row>
    <row r="26" ht="18.75" customHeight="1">
      <c r="A26" s="31" t="s">
        <v>26</v>
      </c>
      <c r="B26" s="55" t="s">
        <v>196</v>
      </c>
      <c r="C26" s="58">
        <v>0.46041666666666664</v>
      </c>
      <c r="D26" s="32">
        <f>8.4%*120</f>
        <v>10.08</v>
      </c>
      <c r="E26" s="55">
        <v>6876.0</v>
      </c>
      <c r="F26" s="55">
        <v>370.7</v>
      </c>
      <c r="G26" s="32">
        <v>0.0</v>
      </c>
      <c r="H26" s="59" t="s">
        <v>197</v>
      </c>
    </row>
    <row r="27" ht="18.75" customHeight="1">
      <c r="A27" s="31" t="s">
        <v>28</v>
      </c>
      <c r="B27" s="55" t="s">
        <v>198</v>
      </c>
      <c r="C27" s="58">
        <v>0.46111111111111114</v>
      </c>
      <c r="D27" s="32">
        <f>8%*120</f>
        <v>9.6</v>
      </c>
      <c r="E27" s="55">
        <v>6876.0</v>
      </c>
      <c r="F27" s="55">
        <v>369.7</v>
      </c>
      <c r="G27" s="32">
        <v>0.0</v>
      </c>
      <c r="H27" s="59" t="s">
        <v>199</v>
      </c>
    </row>
    <row r="28" ht="18.75" customHeight="1">
      <c r="A28" s="31" t="s">
        <v>30</v>
      </c>
      <c r="B28" s="55" t="s">
        <v>200</v>
      </c>
      <c r="C28" s="58">
        <v>0.46041666666666664</v>
      </c>
      <c r="D28" s="32">
        <f>8.2%*120</f>
        <v>9.84</v>
      </c>
      <c r="E28" s="55">
        <v>6876.0</v>
      </c>
      <c r="F28" s="55">
        <v>371.4</v>
      </c>
      <c r="G28" s="32">
        <v>0.0</v>
      </c>
      <c r="H28" s="59" t="s">
        <v>201</v>
      </c>
    </row>
    <row r="29" ht="18.75" customHeight="1">
      <c r="A29" s="31" t="s">
        <v>31</v>
      </c>
      <c r="B29" s="55" t="s">
        <v>202</v>
      </c>
      <c r="C29" s="58">
        <v>0.45902777777777776</v>
      </c>
      <c r="D29" s="32">
        <f>8.3%*120</f>
        <v>9.96</v>
      </c>
      <c r="E29" s="55">
        <v>6876.0</v>
      </c>
      <c r="F29" s="55">
        <v>372.1</v>
      </c>
      <c r="G29" s="32">
        <v>0.0</v>
      </c>
      <c r="H29" s="59" t="s">
        <v>203</v>
      </c>
    </row>
    <row r="30" ht="18.75" customHeight="1">
      <c r="A30" s="31" t="s">
        <v>32</v>
      </c>
      <c r="B30" s="60" t="s">
        <v>204</v>
      </c>
      <c r="C30" s="61">
        <v>0.4583333333333333</v>
      </c>
      <c r="D30" s="32">
        <f>8%*120</f>
        <v>9.6</v>
      </c>
      <c r="E30" s="55">
        <v>6876.0</v>
      </c>
      <c r="F30" s="60">
        <v>370.7</v>
      </c>
      <c r="G30" s="34">
        <v>0.0</v>
      </c>
      <c r="H30" s="59" t="s">
        <v>205</v>
      </c>
    </row>
    <row r="31" ht="18.75" customHeight="1">
      <c r="A31" s="35"/>
      <c r="B31" s="35"/>
      <c r="C31" s="35"/>
      <c r="D31" s="35"/>
      <c r="E31" s="35"/>
      <c r="F31" s="35"/>
      <c r="G31" s="35"/>
      <c r="H31" s="36"/>
    </row>
    <row r="32" ht="18.75" customHeight="1">
      <c r="A32" s="31" t="s">
        <v>33</v>
      </c>
      <c r="B32" s="38"/>
      <c r="C32" s="63">
        <f t="shared" ref="C32:G32" si="11">AVERAGE(C26:C30)</f>
        <v>0.4598611111</v>
      </c>
      <c r="D32" s="32">
        <f t="shared" si="11"/>
        <v>9.816</v>
      </c>
      <c r="E32" s="32">
        <f t="shared" si="11"/>
        <v>6876</v>
      </c>
      <c r="F32" s="32">
        <f t="shared" si="11"/>
        <v>370.92</v>
      </c>
      <c r="G32" s="32">
        <f t="shared" si="11"/>
        <v>0</v>
      </c>
      <c r="H32" s="38"/>
    </row>
    <row r="33" ht="18.75" customHeight="1">
      <c r="A33" s="31" t="s">
        <v>34</v>
      </c>
      <c r="B33" s="38"/>
      <c r="C33" s="32">
        <f t="shared" ref="C33:G33" si="12">STDEV(C26:C30)</f>
        <v>0.001141088661</v>
      </c>
      <c r="D33" s="32">
        <f t="shared" si="12"/>
        <v>0.2146625258</v>
      </c>
      <c r="E33" s="32">
        <f t="shared" si="12"/>
        <v>0</v>
      </c>
      <c r="F33" s="32">
        <f t="shared" si="12"/>
        <v>0.8955445271</v>
      </c>
      <c r="G33" s="32">
        <f t="shared" si="12"/>
        <v>0</v>
      </c>
      <c r="H33" s="38"/>
    </row>
    <row r="34" ht="18.75" customHeight="1">
      <c r="A34" s="31" t="s">
        <v>35</v>
      </c>
      <c r="B34" s="38"/>
      <c r="C34" s="63">
        <f t="shared" ref="C34:G34" si="13">MAX(C26:C30)</f>
        <v>0.4611111111</v>
      </c>
      <c r="D34" s="32">
        <f t="shared" si="13"/>
        <v>10.08</v>
      </c>
      <c r="E34" s="32">
        <f t="shared" si="13"/>
        <v>6876</v>
      </c>
      <c r="F34" s="32">
        <f t="shared" si="13"/>
        <v>372.1</v>
      </c>
      <c r="G34" s="32">
        <f t="shared" si="13"/>
        <v>0</v>
      </c>
      <c r="H34" s="38"/>
    </row>
    <row r="35" ht="18.75" customHeight="1">
      <c r="A35" s="31" t="s">
        <v>36</v>
      </c>
      <c r="B35" s="38"/>
      <c r="C35" s="63">
        <f t="shared" ref="C35:G35" si="14">MIN(C26:C30)</f>
        <v>0.4583333333</v>
      </c>
      <c r="D35" s="32">
        <f t="shared" si="14"/>
        <v>9.6</v>
      </c>
      <c r="E35" s="32">
        <f t="shared" si="14"/>
        <v>6876</v>
      </c>
      <c r="F35" s="32">
        <f t="shared" si="14"/>
        <v>369.7</v>
      </c>
      <c r="G35" s="32">
        <f t="shared" si="14"/>
        <v>0</v>
      </c>
      <c r="H35" s="38"/>
    </row>
    <row r="36" ht="18.75" customHeight="1"/>
    <row r="37" ht="18.75" customHeight="1">
      <c r="A37" s="28" t="s">
        <v>13</v>
      </c>
      <c r="B37" s="29"/>
      <c r="C37" s="29" t="s">
        <v>20</v>
      </c>
      <c r="D37" s="29" t="s">
        <v>21</v>
      </c>
      <c r="E37" s="29" t="s">
        <v>23</v>
      </c>
      <c r="F37" s="29" t="s">
        <v>38</v>
      </c>
      <c r="G37" s="29" t="s">
        <v>25</v>
      </c>
      <c r="H37" s="30"/>
    </row>
    <row r="38" ht="18.75" customHeight="1">
      <c r="A38" s="31" t="s">
        <v>26</v>
      </c>
      <c r="B38" s="55" t="s">
        <v>206</v>
      </c>
      <c r="C38" s="58">
        <v>0.44027777777777777</v>
      </c>
      <c r="D38" s="32">
        <f t="shared" ref="D38:D39" si="15">5.1%*120</f>
        <v>6.12</v>
      </c>
      <c r="E38" s="55">
        <v>6876.0</v>
      </c>
      <c r="F38" s="55">
        <v>319.3</v>
      </c>
      <c r="G38" s="32">
        <v>0.0</v>
      </c>
      <c r="H38" s="59" t="s">
        <v>207</v>
      </c>
    </row>
    <row r="39" ht="18.75" customHeight="1">
      <c r="A39" s="31" t="s">
        <v>28</v>
      </c>
      <c r="B39" s="55" t="s">
        <v>208</v>
      </c>
      <c r="C39" s="58">
        <v>0.4395833333333333</v>
      </c>
      <c r="D39" s="32">
        <f t="shared" si="15"/>
        <v>6.12</v>
      </c>
      <c r="E39" s="55">
        <v>6876.0</v>
      </c>
      <c r="F39" s="55">
        <v>322.5</v>
      </c>
      <c r="G39" s="32">
        <v>0.0</v>
      </c>
      <c r="H39" s="59" t="s">
        <v>209</v>
      </c>
    </row>
    <row r="40" ht="18.75" customHeight="1">
      <c r="A40" s="31" t="s">
        <v>30</v>
      </c>
      <c r="B40" s="55" t="s">
        <v>210</v>
      </c>
      <c r="C40" s="58">
        <v>0.4395833333333333</v>
      </c>
      <c r="D40" s="32">
        <f>5.255*120</f>
        <v>630.6</v>
      </c>
      <c r="E40" s="55">
        <v>6876.0</v>
      </c>
      <c r="F40" s="55">
        <v>322.8</v>
      </c>
      <c r="G40" s="32">
        <v>0.0</v>
      </c>
      <c r="H40" s="59" t="s">
        <v>211</v>
      </c>
    </row>
    <row r="41" ht="18.75" customHeight="1">
      <c r="A41" s="31" t="s">
        <v>31</v>
      </c>
      <c r="B41" s="55" t="s">
        <v>212</v>
      </c>
      <c r="C41" s="58">
        <v>0.4409722222222222</v>
      </c>
      <c r="D41" s="32">
        <f t="shared" ref="D41:D42" si="16">5.1%*120</f>
        <v>6.12</v>
      </c>
      <c r="E41" s="55">
        <v>6876.0</v>
      </c>
      <c r="F41" s="55">
        <v>323.5</v>
      </c>
      <c r="G41" s="32">
        <v>0.0</v>
      </c>
      <c r="H41" s="59" t="s">
        <v>213</v>
      </c>
    </row>
    <row r="42" ht="18.75" customHeight="1">
      <c r="A42" s="31" t="s">
        <v>32</v>
      </c>
      <c r="B42" s="60" t="s">
        <v>214</v>
      </c>
      <c r="C42" s="61">
        <v>0.44027777777777777</v>
      </c>
      <c r="D42" s="32">
        <f t="shared" si="16"/>
        <v>6.12</v>
      </c>
      <c r="E42" s="55">
        <v>6876.0</v>
      </c>
      <c r="F42" s="60">
        <v>321.2</v>
      </c>
      <c r="G42" s="34">
        <v>0.0</v>
      </c>
      <c r="H42" s="59" t="s">
        <v>215</v>
      </c>
    </row>
    <row r="43" ht="18.75" customHeight="1">
      <c r="A43" s="35"/>
      <c r="B43" s="35"/>
      <c r="C43" s="35"/>
      <c r="D43" s="35"/>
      <c r="E43" s="35"/>
      <c r="F43" s="35"/>
      <c r="G43" s="35"/>
      <c r="H43" s="36"/>
    </row>
    <row r="44" ht="18.75" customHeight="1">
      <c r="A44" s="31" t="s">
        <v>33</v>
      </c>
      <c r="B44" s="38"/>
      <c r="C44" s="63">
        <f t="shared" ref="C44:G44" si="17">AVERAGE(C38:C42)</f>
        <v>0.4401388889</v>
      </c>
      <c r="D44" s="32">
        <f t="shared" si="17"/>
        <v>131.016</v>
      </c>
      <c r="E44" s="32">
        <f t="shared" si="17"/>
        <v>6876</v>
      </c>
      <c r="F44" s="32">
        <f t="shared" si="17"/>
        <v>321.86</v>
      </c>
      <c r="G44" s="32">
        <f t="shared" si="17"/>
        <v>0</v>
      </c>
      <c r="H44" s="38"/>
    </row>
    <row r="45" ht="18.75" customHeight="1">
      <c r="A45" s="31" t="s">
        <v>34</v>
      </c>
      <c r="B45" s="38"/>
      <c r="C45" s="32">
        <f t="shared" ref="C45:G45" si="18">STDEV(C38:C42)</f>
        <v>0.0005810139073</v>
      </c>
      <c r="D45" s="32">
        <f t="shared" si="18"/>
        <v>279.2759461</v>
      </c>
      <c r="E45" s="32">
        <f t="shared" si="18"/>
        <v>0</v>
      </c>
      <c r="F45" s="32">
        <f t="shared" si="18"/>
        <v>1.656200471</v>
      </c>
      <c r="G45" s="32">
        <f t="shared" si="18"/>
        <v>0</v>
      </c>
      <c r="H45" s="38"/>
    </row>
    <row r="46" ht="18.75" customHeight="1">
      <c r="A46" s="31" t="s">
        <v>35</v>
      </c>
      <c r="B46" s="38"/>
      <c r="C46" s="63">
        <f t="shared" ref="C46:G46" si="19">MAX(C38:C42)</f>
        <v>0.4409722222</v>
      </c>
      <c r="D46" s="32">
        <f t="shared" si="19"/>
        <v>630.6</v>
      </c>
      <c r="E46" s="32">
        <f t="shared" si="19"/>
        <v>6876</v>
      </c>
      <c r="F46" s="32">
        <f t="shared" si="19"/>
        <v>323.5</v>
      </c>
      <c r="G46" s="32">
        <f t="shared" si="19"/>
        <v>0</v>
      </c>
      <c r="H46" s="38"/>
    </row>
    <row r="47" ht="18.75" customHeight="1">
      <c r="A47" s="31" t="s">
        <v>36</v>
      </c>
      <c r="B47" s="38"/>
      <c r="C47" s="63">
        <f t="shared" ref="C47:G47" si="20">MIN(C38:C42)</f>
        <v>0.4395833333</v>
      </c>
      <c r="D47" s="32">
        <f t="shared" si="20"/>
        <v>6.12</v>
      </c>
      <c r="E47" s="32">
        <f t="shared" si="20"/>
        <v>6876</v>
      </c>
      <c r="F47" s="32">
        <f t="shared" si="20"/>
        <v>319.3</v>
      </c>
      <c r="G47" s="32">
        <f t="shared" si="20"/>
        <v>0</v>
      </c>
      <c r="H47" s="38"/>
    </row>
    <row r="48" ht="18.75" customHeight="1"/>
    <row r="49" ht="18.75" customHeight="1">
      <c r="A49" s="28" t="s">
        <v>165</v>
      </c>
      <c r="B49" s="29"/>
      <c r="C49" s="29" t="s">
        <v>20</v>
      </c>
      <c r="D49" s="29" t="s">
        <v>21</v>
      </c>
      <c r="E49" s="29" t="s">
        <v>23</v>
      </c>
      <c r="F49" s="29" t="s">
        <v>38</v>
      </c>
      <c r="G49" s="29" t="s">
        <v>25</v>
      </c>
      <c r="H49" s="30"/>
    </row>
    <row r="50" ht="18.75" customHeight="1">
      <c r="A50" s="31" t="s">
        <v>26</v>
      </c>
      <c r="B50" s="55" t="s">
        <v>216</v>
      </c>
      <c r="C50" s="58">
        <v>0.4395833333333333</v>
      </c>
      <c r="D50" s="32">
        <f>5.1%*120</f>
        <v>6.12</v>
      </c>
      <c r="E50" s="55">
        <v>6876.0</v>
      </c>
      <c r="F50" s="55">
        <v>318.1</v>
      </c>
      <c r="G50" s="32">
        <v>0.0</v>
      </c>
      <c r="H50" s="59" t="s">
        <v>217</v>
      </c>
    </row>
    <row r="51" ht="18.75" customHeight="1">
      <c r="A51" s="31" t="s">
        <v>28</v>
      </c>
      <c r="B51" s="55" t="s">
        <v>218</v>
      </c>
      <c r="C51" s="58">
        <v>0.44027777777777777</v>
      </c>
      <c r="D51" s="32">
        <f>5%*120</f>
        <v>6</v>
      </c>
      <c r="E51" s="55">
        <v>6876.0</v>
      </c>
      <c r="F51" s="55">
        <v>320.3</v>
      </c>
      <c r="G51" s="32">
        <v>0.0</v>
      </c>
      <c r="H51" s="59" t="s">
        <v>219</v>
      </c>
    </row>
    <row r="52" ht="18.75" customHeight="1">
      <c r="A52" s="31" t="s">
        <v>30</v>
      </c>
      <c r="B52" s="55" t="s">
        <v>220</v>
      </c>
      <c r="C52" s="58">
        <v>0.4395833333333333</v>
      </c>
      <c r="D52" s="32">
        <f>5.2%*120</f>
        <v>6.24</v>
      </c>
      <c r="E52" s="55">
        <v>6876.0</v>
      </c>
      <c r="F52" s="55">
        <v>320.0</v>
      </c>
      <c r="G52" s="32">
        <v>0.0</v>
      </c>
      <c r="H52" s="59" t="s">
        <v>221</v>
      </c>
    </row>
    <row r="53" ht="18.75" customHeight="1">
      <c r="A53" s="31" t="s">
        <v>31</v>
      </c>
      <c r="B53" s="55" t="s">
        <v>222</v>
      </c>
      <c r="C53" s="58">
        <v>0.4375</v>
      </c>
      <c r="D53" s="32">
        <f>5.1%*120</f>
        <v>6.12</v>
      </c>
      <c r="E53" s="55">
        <v>6876.0</v>
      </c>
      <c r="F53" s="55">
        <v>319.6</v>
      </c>
      <c r="G53" s="32">
        <v>0.0</v>
      </c>
      <c r="H53" s="59" t="s">
        <v>223</v>
      </c>
    </row>
    <row r="54" ht="18.75" customHeight="1">
      <c r="A54" s="31" t="s">
        <v>32</v>
      </c>
      <c r="B54" s="60" t="s">
        <v>224</v>
      </c>
      <c r="C54" s="61">
        <v>0.4388888888888889</v>
      </c>
      <c r="D54" s="32">
        <f>5.2%*120</f>
        <v>6.24</v>
      </c>
      <c r="E54" s="60">
        <v>68876.0</v>
      </c>
      <c r="F54" s="60">
        <v>320.7</v>
      </c>
      <c r="G54" s="34">
        <v>0.0</v>
      </c>
      <c r="H54" s="59" t="s">
        <v>225</v>
      </c>
    </row>
    <row r="55" ht="18.75" customHeight="1">
      <c r="A55" s="35"/>
      <c r="B55" s="35"/>
      <c r="C55" s="35"/>
      <c r="D55" s="35"/>
      <c r="E55" s="35"/>
      <c r="F55" s="35"/>
      <c r="G55" s="35"/>
      <c r="H55" s="36"/>
    </row>
    <row r="56" ht="18.75" customHeight="1">
      <c r="A56" s="31" t="s">
        <v>33</v>
      </c>
      <c r="B56" s="38"/>
      <c r="C56" s="63">
        <f t="shared" ref="C56:G56" si="21">AVERAGE(C50:C54)</f>
        <v>0.4391666667</v>
      </c>
      <c r="D56" s="32">
        <f t="shared" si="21"/>
        <v>6.144</v>
      </c>
      <c r="E56" s="32">
        <f t="shared" si="21"/>
        <v>19276</v>
      </c>
      <c r="F56" s="32">
        <f t="shared" si="21"/>
        <v>319.74</v>
      </c>
      <c r="G56" s="32">
        <f t="shared" si="21"/>
        <v>0</v>
      </c>
      <c r="H56" s="38"/>
    </row>
    <row r="57" ht="18.75" customHeight="1">
      <c r="A57" s="31" t="s">
        <v>34</v>
      </c>
      <c r="B57" s="38"/>
      <c r="C57" s="32">
        <f t="shared" ref="C57:G57" si="22">STDEV(C50:C54)</f>
        <v>0.001053177145</v>
      </c>
      <c r="D57" s="32">
        <f t="shared" si="22"/>
        <v>0.1003992032</v>
      </c>
      <c r="E57" s="32">
        <f t="shared" si="22"/>
        <v>27727.24292</v>
      </c>
      <c r="F57" s="32">
        <f t="shared" si="22"/>
        <v>1.001498877</v>
      </c>
      <c r="G57" s="32">
        <f t="shared" si="22"/>
        <v>0</v>
      </c>
      <c r="H57" s="38"/>
    </row>
    <row r="58" ht="18.75" customHeight="1">
      <c r="A58" s="31" t="s">
        <v>35</v>
      </c>
      <c r="B58" s="38"/>
      <c r="C58" s="63">
        <f t="shared" ref="C58:G58" si="23">MAX(C50:C54)</f>
        <v>0.4402777778</v>
      </c>
      <c r="D58" s="32">
        <f t="shared" si="23"/>
        <v>6.24</v>
      </c>
      <c r="E58" s="32">
        <f t="shared" si="23"/>
        <v>68876</v>
      </c>
      <c r="F58" s="32">
        <f t="shared" si="23"/>
        <v>320.7</v>
      </c>
      <c r="G58" s="32">
        <f t="shared" si="23"/>
        <v>0</v>
      </c>
      <c r="H58" s="38"/>
    </row>
    <row r="59" ht="18.75" customHeight="1">
      <c r="A59" s="31" t="s">
        <v>36</v>
      </c>
      <c r="B59" s="38"/>
      <c r="C59" s="63">
        <f t="shared" ref="C59:G59" si="24">MIN(C50:C54)</f>
        <v>0.4375</v>
      </c>
      <c r="D59" s="32">
        <f t="shared" si="24"/>
        <v>6</v>
      </c>
      <c r="E59" s="32">
        <f t="shared" si="24"/>
        <v>6876</v>
      </c>
      <c r="F59" s="32">
        <f t="shared" si="24"/>
        <v>318.1</v>
      </c>
      <c r="G59" s="32">
        <f t="shared" si="24"/>
        <v>0</v>
      </c>
      <c r="H59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3</v>
      </c>
      <c r="B1" s="29"/>
      <c r="C1" s="29" t="s">
        <v>20</v>
      </c>
      <c r="D1" s="29" t="s">
        <v>21</v>
      </c>
      <c r="E1" s="29" t="s">
        <v>38</v>
      </c>
      <c r="F1" s="29" t="s">
        <v>23</v>
      </c>
      <c r="G1" s="29" t="s">
        <v>24</v>
      </c>
      <c r="H1" s="29" t="s">
        <v>25</v>
      </c>
      <c r="I1" s="30"/>
    </row>
    <row r="2">
      <c r="A2" s="31" t="s">
        <v>26</v>
      </c>
      <c r="B2" s="32"/>
      <c r="C2" s="32">
        <v>0.0</v>
      </c>
      <c r="D2" s="32">
        <v>0.0</v>
      </c>
      <c r="E2" s="32">
        <v>0.0</v>
      </c>
      <c r="F2" s="32">
        <v>0.0</v>
      </c>
      <c r="G2" s="32">
        <v>0.0</v>
      </c>
      <c r="H2" s="32">
        <v>0.0</v>
      </c>
      <c r="I2" s="33"/>
    </row>
    <row r="3">
      <c r="A3" s="31" t="s">
        <v>28</v>
      </c>
      <c r="B3" s="32"/>
      <c r="C3" s="32">
        <v>0.0</v>
      </c>
      <c r="D3" s="32">
        <v>0.0</v>
      </c>
      <c r="E3" s="32">
        <v>0.0</v>
      </c>
      <c r="F3" s="32">
        <v>0.0</v>
      </c>
      <c r="G3" s="32">
        <v>0.0</v>
      </c>
      <c r="H3" s="32">
        <v>0.0</v>
      </c>
      <c r="I3" s="33"/>
    </row>
    <row r="4">
      <c r="A4" s="31" t="s">
        <v>30</v>
      </c>
      <c r="B4" s="32"/>
      <c r="C4" s="32">
        <v>0.0</v>
      </c>
      <c r="D4" s="32">
        <v>0.0</v>
      </c>
      <c r="E4" s="32">
        <v>0.0</v>
      </c>
      <c r="F4" s="32">
        <v>0.0</v>
      </c>
      <c r="G4" s="32">
        <v>0.0</v>
      </c>
      <c r="H4" s="32">
        <v>0.0</v>
      </c>
      <c r="I4" s="33"/>
    </row>
    <row r="5">
      <c r="A5" s="31" t="s">
        <v>31</v>
      </c>
      <c r="B5" s="32"/>
      <c r="C5" s="32">
        <v>0.0</v>
      </c>
      <c r="D5" s="32">
        <v>0.0</v>
      </c>
      <c r="E5" s="32">
        <v>0.0</v>
      </c>
      <c r="F5" s="32">
        <v>0.0</v>
      </c>
      <c r="G5" s="32">
        <v>0.0</v>
      </c>
      <c r="H5" s="32">
        <v>0.0</v>
      </c>
      <c r="I5" s="33"/>
    </row>
    <row r="6">
      <c r="A6" s="31" t="s">
        <v>32</v>
      </c>
      <c r="B6" s="34"/>
      <c r="C6" s="34">
        <v>0.0</v>
      </c>
      <c r="D6" s="34">
        <v>0.0</v>
      </c>
      <c r="E6" s="34">
        <v>0.0</v>
      </c>
      <c r="F6" s="34">
        <v>0.0</v>
      </c>
      <c r="G6" s="34">
        <v>0.0</v>
      </c>
      <c r="H6" s="34">
        <v>0.0</v>
      </c>
      <c r="I6" s="33"/>
    </row>
    <row r="7">
      <c r="A7" s="35"/>
      <c r="B7" s="35"/>
      <c r="C7" s="35"/>
      <c r="D7" s="35"/>
      <c r="E7" s="35"/>
      <c r="F7" s="35"/>
      <c r="G7" s="35"/>
      <c r="H7" s="35"/>
      <c r="I7" s="36"/>
    </row>
    <row r="8">
      <c r="A8" s="31" t="s">
        <v>33</v>
      </c>
      <c r="B8" s="38"/>
      <c r="C8" s="32">
        <f t="shared" ref="C8:H8" si="1">AVERAGE(C2:C6)</f>
        <v>0</v>
      </c>
      <c r="D8" s="32">
        <f t="shared" si="1"/>
        <v>0</v>
      </c>
      <c r="E8" s="32">
        <f t="shared" si="1"/>
        <v>0</v>
      </c>
      <c r="F8" s="32">
        <f t="shared" si="1"/>
        <v>0</v>
      </c>
      <c r="G8" s="32">
        <f t="shared" si="1"/>
        <v>0</v>
      </c>
      <c r="H8" s="32">
        <f t="shared" si="1"/>
        <v>0</v>
      </c>
      <c r="I8" s="38"/>
    </row>
    <row r="9">
      <c r="A9" s="31" t="s">
        <v>34</v>
      </c>
      <c r="B9" s="38"/>
      <c r="C9" s="32">
        <f t="shared" ref="C9:H9" si="2">STDEV(C2:C6)</f>
        <v>0</v>
      </c>
      <c r="D9" s="32">
        <f t="shared" si="2"/>
        <v>0</v>
      </c>
      <c r="E9" s="32">
        <f t="shared" si="2"/>
        <v>0</v>
      </c>
      <c r="F9" s="32">
        <f t="shared" si="2"/>
        <v>0</v>
      </c>
      <c r="G9" s="32">
        <f t="shared" si="2"/>
        <v>0</v>
      </c>
      <c r="H9" s="32">
        <f t="shared" si="2"/>
        <v>0</v>
      </c>
      <c r="I9" s="38"/>
    </row>
    <row r="10">
      <c r="A10" s="31" t="s">
        <v>35</v>
      </c>
      <c r="B10" s="38"/>
      <c r="C10" s="32">
        <f t="shared" ref="C10:H10" si="3">MAX(C2:C6)</f>
        <v>0</v>
      </c>
      <c r="D10" s="32">
        <f t="shared" si="3"/>
        <v>0</v>
      </c>
      <c r="E10" s="32">
        <f t="shared" si="3"/>
        <v>0</v>
      </c>
      <c r="F10" s="32">
        <f t="shared" si="3"/>
        <v>0</v>
      </c>
      <c r="G10" s="32">
        <f t="shared" si="3"/>
        <v>0</v>
      </c>
      <c r="H10" s="32">
        <f t="shared" si="3"/>
        <v>0</v>
      </c>
      <c r="I10" s="38"/>
    </row>
    <row r="11">
      <c r="A11" s="31" t="s">
        <v>36</v>
      </c>
      <c r="B11" s="38"/>
      <c r="C11" s="32">
        <f t="shared" ref="C11:H11" si="4">MIN(C2:C6)</f>
        <v>0</v>
      </c>
      <c r="D11" s="32">
        <f t="shared" si="4"/>
        <v>0</v>
      </c>
      <c r="E11" s="32">
        <f t="shared" si="4"/>
        <v>0</v>
      </c>
      <c r="F11" s="32">
        <f t="shared" si="4"/>
        <v>0</v>
      </c>
      <c r="G11" s="32">
        <f t="shared" si="4"/>
        <v>0</v>
      </c>
      <c r="H11" s="32">
        <f t="shared" si="4"/>
        <v>0</v>
      </c>
      <c r="I11" s="38"/>
    </row>
    <row r="13">
      <c r="A13" s="28" t="s">
        <v>7</v>
      </c>
      <c r="B13" s="29"/>
      <c r="C13" s="29" t="s">
        <v>20</v>
      </c>
      <c r="D13" s="29" t="s">
        <v>21</v>
      </c>
      <c r="E13" s="29" t="s">
        <v>38</v>
      </c>
      <c r="F13" s="29" t="s">
        <v>23</v>
      </c>
      <c r="G13" s="29" t="s">
        <v>24</v>
      </c>
      <c r="H13" s="29" t="s">
        <v>25</v>
      </c>
      <c r="I13" s="30"/>
    </row>
    <row r="14">
      <c r="A14" s="31" t="s">
        <v>26</v>
      </c>
      <c r="B14" s="32"/>
      <c r="C14" s="32">
        <v>0.0</v>
      </c>
      <c r="D14" s="32">
        <v>0.0</v>
      </c>
      <c r="E14" s="32">
        <v>0.0</v>
      </c>
      <c r="F14" s="32">
        <v>0.0</v>
      </c>
      <c r="G14" s="32">
        <v>0.0</v>
      </c>
      <c r="H14" s="32">
        <v>0.0</v>
      </c>
      <c r="I14" s="33"/>
    </row>
    <row r="15">
      <c r="A15" s="31" t="s">
        <v>28</v>
      </c>
      <c r="B15" s="32"/>
      <c r="C15" s="32">
        <v>0.0</v>
      </c>
      <c r="D15" s="32">
        <v>0.0</v>
      </c>
      <c r="E15" s="32">
        <v>0.0</v>
      </c>
      <c r="F15" s="32">
        <v>0.0</v>
      </c>
      <c r="G15" s="32">
        <v>0.0</v>
      </c>
      <c r="H15" s="32">
        <v>0.0</v>
      </c>
      <c r="I15" s="33"/>
    </row>
    <row r="16">
      <c r="A16" s="31" t="s">
        <v>30</v>
      </c>
      <c r="B16" s="32"/>
      <c r="C16" s="32">
        <v>0.0</v>
      </c>
      <c r="D16" s="32">
        <v>0.0</v>
      </c>
      <c r="E16" s="32">
        <v>0.0</v>
      </c>
      <c r="F16" s="32">
        <v>0.0</v>
      </c>
      <c r="G16" s="32">
        <v>0.0</v>
      </c>
      <c r="H16" s="32">
        <v>0.0</v>
      </c>
      <c r="I16" s="33"/>
    </row>
    <row r="17">
      <c r="A17" s="31" t="s">
        <v>31</v>
      </c>
      <c r="B17" s="32"/>
      <c r="C17" s="32">
        <v>0.0</v>
      </c>
      <c r="D17" s="32">
        <v>0.0</v>
      </c>
      <c r="E17" s="32">
        <v>0.0</v>
      </c>
      <c r="F17" s="32">
        <v>0.0</v>
      </c>
      <c r="G17" s="32">
        <v>0.0</v>
      </c>
      <c r="H17" s="32">
        <v>0.0</v>
      </c>
      <c r="I17" s="33"/>
    </row>
    <row r="18">
      <c r="A18" s="31" t="s">
        <v>32</v>
      </c>
      <c r="B18" s="34"/>
      <c r="C18" s="34">
        <v>0.0</v>
      </c>
      <c r="D18" s="34">
        <v>0.0</v>
      </c>
      <c r="E18" s="34">
        <v>0.0</v>
      </c>
      <c r="F18" s="34">
        <v>0.0</v>
      </c>
      <c r="G18" s="34">
        <v>0.0</v>
      </c>
      <c r="H18" s="34">
        <v>0.0</v>
      </c>
      <c r="I18" s="33"/>
    </row>
    <row r="19">
      <c r="A19" s="35"/>
      <c r="B19" s="35"/>
      <c r="C19" s="35"/>
      <c r="D19" s="35"/>
      <c r="E19" s="35"/>
      <c r="F19" s="35"/>
      <c r="G19" s="35"/>
      <c r="H19" s="35"/>
      <c r="I19" s="36"/>
    </row>
    <row r="20">
      <c r="A20" s="31" t="s">
        <v>33</v>
      </c>
      <c r="B20" s="38"/>
      <c r="C20" s="32">
        <f t="shared" ref="C20:H20" si="5">AVERAGE(C14:C18)</f>
        <v>0</v>
      </c>
      <c r="D20" s="32">
        <f t="shared" si="5"/>
        <v>0</v>
      </c>
      <c r="E20" s="32">
        <f t="shared" si="5"/>
        <v>0</v>
      </c>
      <c r="F20" s="32">
        <f t="shared" si="5"/>
        <v>0</v>
      </c>
      <c r="G20" s="32">
        <f t="shared" si="5"/>
        <v>0</v>
      </c>
      <c r="H20" s="32">
        <f t="shared" si="5"/>
        <v>0</v>
      </c>
      <c r="I20" s="38"/>
    </row>
    <row r="21">
      <c r="A21" s="31" t="s">
        <v>34</v>
      </c>
      <c r="B21" s="38"/>
      <c r="C21" s="32">
        <f t="shared" ref="C21:H21" si="6">STDEV(C14:C18)</f>
        <v>0</v>
      </c>
      <c r="D21" s="32">
        <f t="shared" si="6"/>
        <v>0</v>
      </c>
      <c r="E21" s="32">
        <f t="shared" si="6"/>
        <v>0</v>
      </c>
      <c r="F21" s="32">
        <f t="shared" si="6"/>
        <v>0</v>
      </c>
      <c r="G21" s="32">
        <f t="shared" si="6"/>
        <v>0</v>
      </c>
      <c r="H21" s="32">
        <f t="shared" si="6"/>
        <v>0</v>
      </c>
      <c r="I21" s="38"/>
    </row>
    <row r="22">
      <c r="A22" s="31" t="s">
        <v>35</v>
      </c>
      <c r="B22" s="38"/>
      <c r="C22" s="32">
        <f t="shared" ref="C22:H22" si="7">MAX(C14:C18)</f>
        <v>0</v>
      </c>
      <c r="D22" s="32">
        <f t="shared" si="7"/>
        <v>0</v>
      </c>
      <c r="E22" s="32">
        <f t="shared" si="7"/>
        <v>0</v>
      </c>
      <c r="F22" s="32">
        <f t="shared" si="7"/>
        <v>0</v>
      </c>
      <c r="G22" s="32">
        <f t="shared" si="7"/>
        <v>0</v>
      </c>
      <c r="H22" s="32">
        <f t="shared" si="7"/>
        <v>0</v>
      </c>
      <c r="I22" s="38"/>
    </row>
    <row r="23">
      <c r="A23" s="31" t="s">
        <v>36</v>
      </c>
      <c r="B23" s="38"/>
      <c r="C23" s="32">
        <f t="shared" ref="C23:H23" si="8">MIN(C14:C18)</f>
        <v>0</v>
      </c>
      <c r="D23" s="32">
        <f t="shared" si="8"/>
        <v>0</v>
      </c>
      <c r="E23" s="32">
        <f t="shared" si="8"/>
        <v>0</v>
      </c>
      <c r="F23" s="32">
        <f t="shared" si="8"/>
        <v>0</v>
      </c>
      <c r="G23" s="32">
        <f t="shared" si="8"/>
        <v>0</v>
      </c>
      <c r="H23" s="32">
        <f t="shared" si="8"/>
        <v>0</v>
      </c>
      <c r="I23" s="38"/>
    </row>
    <row r="25">
      <c r="A25" s="28" t="s">
        <v>10</v>
      </c>
      <c r="B25" s="29"/>
      <c r="C25" s="29" t="s">
        <v>20</v>
      </c>
      <c r="D25" s="29" t="s">
        <v>21</v>
      </c>
      <c r="E25" s="29" t="s">
        <v>38</v>
      </c>
      <c r="F25" s="29" t="s">
        <v>23</v>
      </c>
      <c r="G25" s="29" t="s">
        <v>24</v>
      </c>
      <c r="H25" s="29" t="s">
        <v>25</v>
      </c>
      <c r="I25" s="30"/>
    </row>
    <row r="26">
      <c r="A26" s="31" t="s">
        <v>26</v>
      </c>
      <c r="B26" s="32"/>
      <c r="C26" s="32">
        <v>0.0</v>
      </c>
      <c r="D26" s="32">
        <v>0.0</v>
      </c>
      <c r="E26" s="32">
        <v>0.0</v>
      </c>
      <c r="F26" s="32">
        <v>0.0</v>
      </c>
      <c r="G26" s="32">
        <v>0.0</v>
      </c>
      <c r="H26" s="32">
        <v>0.0</v>
      </c>
      <c r="I26" s="33"/>
    </row>
    <row r="27">
      <c r="A27" s="31" t="s">
        <v>28</v>
      </c>
      <c r="B27" s="32"/>
      <c r="C27" s="32">
        <v>0.0</v>
      </c>
      <c r="D27" s="32">
        <v>0.0</v>
      </c>
      <c r="E27" s="32">
        <v>0.0</v>
      </c>
      <c r="F27" s="32">
        <v>0.0</v>
      </c>
      <c r="G27" s="32">
        <v>0.0</v>
      </c>
      <c r="H27" s="32">
        <v>0.0</v>
      </c>
      <c r="I27" s="33"/>
    </row>
    <row r="28">
      <c r="A28" s="31" t="s">
        <v>30</v>
      </c>
      <c r="B28" s="32"/>
      <c r="C28" s="32">
        <v>0.0</v>
      </c>
      <c r="D28" s="32">
        <v>0.0</v>
      </c>
      <c r="E28" s="32">
        <v>0.0</v>
      </c>
      <c r="F28" s="32">
        <v>0.0</v>
      </c>
      <c r="G28" s="32">
        <v>0.0</v>
      </c>
      <c r="H28" s="32">
        <v>0.0</v>
      </c>
      <c r="I28" s="33"/>
    </row>
    <row r="29">
      <c r="A29" s="31" t="s">
        <v>31</v>
      </c>
      <c r="B29" s="32"/>
      <c r="C29" s="32">
        <v>0.0</v>
      </c>
      <c r="D29" s="32">
        <v>0.0</v>
      </c>
      <c r="E29" s="32">
        <v>0.0</v>
      </c>
      <c r="F29" s="32">
        <v>0.0</v>
      </c>
      <c r="G29" s="32">
        <v>0.0</v>
      </c>
      <c r="H29" s="32">
        <v>0.0</v>
      </c>
      <c r="I29" s="33"/>
    </row>
    <row r="30">
      <c r="A30" s="31" t="s">
        <v>32</v>
      </c>
      <c r="B30" s="34"/>
      <c r="C30" s="34">
        <v>0.0</v>
      </c>
      <c r="D30" s="34">
        <v>0.0</v>
      </c>
      <c r="E30" s="34">
        <v>0.0</v>
      </c>
      <c r="F30" s="34">
        <v>0.0</v>
      </c>
      <c r="G30" s="34">
        <v>0.0</v>
      </c>
      <c r="H30" s="34">
        <v>0.0</v>
      </c>
      <c r="I30" s="33"/>
    </row>
    <row r="31">
      <c r="A31" s="35"/>
      <c r="B31" s="35"/>
      <c r="C31" s="35"/>
      <c r="D31" s="35"/>
      <c r="E31" s="35"/>
      <c r="F31" s="35"/>
      <c r="G31" s="35"/>
      <c r="H31" s="35"/>
      <c r="I31" s="36"/>
    </row>
    <row r="32">
      <c r="A32" s="31" t="s">
        <v>33</v>
      </c>
      <c r="B32" s="38"/>
      <c r="C32" s="32">
        <f t="shared" ref="C32:H32" si="9">AVERAGE(C26:C30)</f>
        <v>0</v>
      </c>
      <c r="D32" s="32">
        <f t="shared" si="9"/>
        <v>0</v>
      </c>
      <c r="E32" s="32">
        <f t="shared" si="9"/>
        <v>0</v>
      </c>
      <c r="F32" s="32">
        <f t="shared" si="9"/>
        <v>0</v>
      </c>
      <c r="G32" s="32">
        <f t="shared" si="9"/>
        <v>0</v>
      </c>
      <c r="H32" s="32">
        <f t="shared" si="9"/>
        <v>0</v>
      </c>
      <c r="I32" s="38"/>
    </row>
    <row r="33">
      <c r="A33" s="31" t="s">
        <v>34</v>
      </c>
      <c r="B33" s="38"/>
      <c r="C33" s="32">
        <f t="shared" ref="C33:H33" si="10">STDEV(C26:C30)</f>
        <v>0</v>
      </c>
      <c r="D33" s="32">
        <f t="shared" si="10"/>
        <v>0</v>
      </c>
      <c r="E33" s="32">
        <f t="shared" si="10"/>
        <v>0</v>
      </c>
      <c r="F33" s="32">
        <f t="shared" si="10"/>
        <v>0</v>
      </c>
      <c r="G33" s="32">
        <f t="shared" si="10"/>
        <v>0</v>
      </c>
      <c r="H33" s="32">
        <f t="shared" si="10"/>
        <v>0</v>
      </c>
      <c r="I33" s="38"/>
    </row>
    <row r="34">
      <c r="A34" s="31" t="s">
        <v>35</v>
      </c>
      <c r="B34" s="38"/>
      <c r="C34" s="32">
        <f t="shared" ref="C34:H34" si="11">MAX(C26:C30)</f>
        <v>0</v>
      </c>
      <c r="D34" s="32">
        <f t="shared" si="11"/>
        <v>0</v>
      </c>
      <c r="E34" s="32">
        <f t="shared" si="11"/>
        <v>0</v>
      </c>
      <c r="F34" s="32">
        <f t="shared" si="11"/>
        <v>0</v>
      </c>
      <c r="G34" s="32">
        <f t="shared" si="11"/>
        <v>0</v>
      </c>
      <c r="H34" s="32">
        <f t="shared" si="11"/>
        <v>0</v>
      </c>
      <c r="I34" s="38"/>
    </row>
    <row r="35">
      <c r="A35" s="31" t="s">
        <v>36</v>
      </c>
      <c r="B35" s="38"/>
      <c r="C35" s="32">
        <f t="shared" ref="C35:H35" si="12">MIN(C26:C30)</f>
        <v>0</v>
      </c>
      <c r="D35" s="32">
        <f t="shared" si="12"/>
        <v>0</v>
      </c>
      <c r="E35" s="32">
        <f t="shared" si="12"/>
        <v>0</v>
      </c>
      <c r="F35" s="32">
        <f t="shared" si="12"/>
        <v>0</v>
      </c>
      <c r="G35" s="32">
        <f t="shared" si="12"/>
        <v>0</v>
      </c>
      <c r="H35" s="32">
        <f t="shared" si="12"/>
        <v>0</v>
      </c>
      <c r="I35" s="38"/>
    </row>
    <row r="37">
      <c r="A37" s="28" t="s">
        <v>13</v>
      </c>
      <c r="B37" s="29"/>
      <c r="C37" s="29" t="s">
        <v>20</v>
      </c>
      <c r="D37" s="29" t="s">
        <v>21</v>
      </c>
      <c r="E37" s="29" t="s">
        <v>38</v>
      </c>
      <c r="F37" s="29" t="s">
        <v>23</v>
      </c>
      <c r="G37" s="29" t="s">
        <v>24</v>
      </c>
      <c r="H37" s="29" t="s">
        <v>25</v>
      </c>
      <c r="I37" s="30"/>
    </row>
    <row r="38">
      <c r="A38" s="31" t="s">
        <v>26</v>
      </c>
      <c r="B38" s="32"/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3"/>
    </row>
    <row r="39">
      <c r="A39" s="31" t="s">
        <v>28</v>
      </c>
      <c r="B39" s="32"/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3"/>
    </row>
    <row r="40">
      <c r="A40" s="31" t="s">
        <v>30</v>
      </c>
      <c r="B40" s="32"/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3"/>
    </row>
    <row r="41">
      <c r="A41" s="31" t="s">
        <v>31</v>
      </c>
      <c r="B41" s="32"/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3"/>
    </row>
    <row r="42">
      <c r="A42" s="31" t="s">
        <v>32</v>
      </c>
      <c r="B42" s="34"/>
      <c r="C42" s="34">
        <v>0.0</v>
      </c>
      <c r="D42" s="34">
        <v>0.0</v>
      </c>
      <c r="E42" s="34">
        <v>0.0</v>
      </c>
      <c r="F42" s="34">
        <v>0.0</v>
      </c>
      <c r="G42" s="34">
        <v>0.0</v>
      </c>
      <c r="H42" s="34">
        <v>0.0</v>
      </c>
      <c r="I42" s="33"/>
    </row>
    <row r="43">
      <c r="A43" s="35"/>
      <c r="B43" s="35"/>
      <c r="C43" s="35"/>
      <c r="D43" s="35"/>
      <c r="E43" s="35"/>
      <c r="F43" s="35"/>
      <c r="G43" s="35"/>
      <c r="H43" s="35"/>
      <c r="I43" s="36"/>
    </row>
    <row r="44">
      <c r="A44" s="31" t="s">
        <v>33</v>
      </c>
      <c r="B44" s="38"/>
      <c r="C44" s="32">
        <f t="shared" ref="C44:H44" si="13">AVERAGE(C38:C42)</f>
        <v>0</v>
      </c>
      <c r="D44" s="32">
        <f t="shared" si="13"/>
        <v>0</v>
      </c>
      <c r="E44" s="32">
        <f t="shared" si="13"/>
        <v>0</v>
      </c>
      <c r="F44" s="32">
        <f t="shared" si="13"/>
        <v>0</v>
      </c>
      <c r="G44" s="32">
        <f t="shared" si="13"/>
        <v>0</v>
      </c>
      <c r="H44" s="32">
        <f t="shared" si="13"/>
        <v>0</v>
      </c>
      <c r="I44" s="38"/>
    </row>
    <row r="45">
      <c r="A45" s="31" t="s">
        <v>34</v>
      </c>
      <c r="B45" s="38"/>
      <c r="C45" s="32">
        <f t="shared" ref="C45:H45" si="14">STDEV(C38:C42)</f>
        <v>0</v>
      </c>
      <c r="D45" s="32">
        <f t="shared" si="14"/>
        <v>0</v>
      </c>
      <c r="E45" s="32">
        <f t="shared" si="14"/>
        <v>0</v>
      </c>
      <c r="F45" s="32">
        <f t="shared" si="14"/>
        <v>0</v>
      </c>
      <c r="G45" s="32">
        <f t="shared" si="14"/>
        <v>0</v>
      </c>
      <c r="H45" s="32">
        <f t="shared" si="14"/>
        <v>0</v>
      </c>
      <c r="I45" s="38"/>
    </row>
    <row r="46">
      <c r="A46" s="31" t="s">
        <v>35</v>
      </c>
      <c r="B46" s="38"/>
      <c r="C46" s="32">
        <f t="shared" ref="C46:H46" si="15">MAX(C38:C42)</f>
        <v>0</v>
      </c>
      <c r="D46" s="32">
        <f t="shared" si="15"/>
        <v>0</v>
      </c>
      <c r="E46" s="32">
        <f t="shared" si="15"/>
        <v>0</v>
      </c>
      <c r="F46" s="32">
        <f t="shared" si="15"/>
        <v>0</v>
      </c>
      <c r="G46" s="32">
        <f t="shared" si="15"/>
        <v>0</v>
      </c>
      <c r="H46" s="32">
        <f t="shared" si="15"/>
        <v>0</v>
      </c>
      <c r="I46" s="38"/>
    </row>
    <row r="47">
      <c r="A47" s="31" t="s">
        <v>36</v>
      </c>
      <c r="B47" s="38"/>
      <c r="C47" s="32">
        <f t="shared" ref="C47:H47" si="16">MIN(C38:C42)</f>
        <v>0</v>
      </c>
      <c r="D47" s="32">
        <f t="shared" si="16"/>
        <v>0</v>
      </c>
      <c r="E47" s="32">
        <f t="shared" si="16"/>
        <v>0</v>
      </c>
      <c r="F47" s="32">
        <f t="shared" si="16"/>
        <v>0</v>
      </c>
      <c r="G47" s="32">
        <f t="shared" si="16"/>
        <v>0</v>
      </c>
      <c r="H47" s="32">
        <f t="shared" si="16"/>
        <v>0</v>
      </c>
      <c r="I47" s="38"/>
    </row>
    <row r="49">
      <c r="A49" s="28" t="s">
        <v>165</v>
      </c>
      <c r="B49" s="29"/>
      <c r="C49" s="29" t="s">
        <v>20</v>
      </c>
      <c r="D49" s="29" t="s">
        <v>21</v>
      </c>
      <c r="E49" s="29" t="s">
        <v>38</v>
      </c>
      <c r="F49" s="29" t="s">
        <v>23</v>
      </c>
      <c r="G49" s="29" t="s">
        <v>24</v>
      </c>
      <c r="H49" s="29" t="s">
        <v>25</v>
      </c>
      <c r="I49" s="30"/>
    </row>
    <row r="50">
      <c r="A50" s="31" t="s">
        <v>26</v>
      </c>
      <c r="B50" s="32"/>
      <c r="C50" s="32">
        <v>0.0</v>
      </c>
      <c r="D50" s="32">
        <v>0.0</v>
      </c>
      <c r="E50" s="32">
        <v>0.0</v>
      </c>
      <c r="F50" s="32">
        <v>0.0</v>
      </c>
      <c r="G50" s="32">
        <v>0.0</v>
      </c>
      <c r="H50" s="32">
        <v>0.0</v>
      </c>
      <c r="I50" s="33"/>
    </row>
    <row r="51">
      <c r="A51" s="31" t="s">
        <v>28</v>
      </c>
      <c r="B51" s="32"/>
      <c r="C51" s="32">
        <v>0.0</v>
      </c>
      <c r="D51" s="32">
        <v>0.0</v>
      </c>
      <c r="E51" s="32">
        <v>0.0</v>
      </c>
      <c r="F51" s="32">
        <v>0.0</v>
      </c>
      <c r="G51" s="32">
        <v>0.0</v>
      </c>
      <c r="H51" s="32">
        <v>0.0</v>
      </c>
      <c r="I51" s="33"/>
    </row>
    <row r="52">
      <c r="A52" s="31" t="s">
        <v>30</v>
      </c>
      <c r="B52" s="32"/>
      <c r="C52" s="32">
        <v>0.0</v>
      </c>
      <c r="D52" s="32">
        <v>0.0</v>
      </c>
      <c r="E52" s="32">
        <v>0.0</v>
      </c>
      <c r="F52" s="32">
        <v>0.0</v>
      </c>
      <c r="G52" s="32">
        <v>0.0</v>
      </c>
      <c r="H52" s="32">
        <v>0.0</v>
      </c>
      <c r="I52" s="33"/>
    </row>
    <row r="53">
      <c r="A53" s="31" t="s">
        <v>31</v>
      </c>
      <c r="B53" s="32"/>
      <c r="C53" s="32">
        <v>0.0</v>
      </c>
      <c r="D53" s="32">
        <v>0.0</v>
      </c>
      <c r="E53" s="32">
        <v>0.0</v>
      </c>
      <c r="F53" s="32">
        <v>0.0</v>
      </c>
      <c r="G53" s="32">
        <v>0.0</v>
      </c>
      <c r="H53" s="32">
        <v>0.0</v>
      </c>
      <c r="I53" s="33"/>
    </row>
    <row r="54">
      <c r="A54" s="31" t="s">
        <v>32</v>
      </c>
      <c r="B54" s="34"/>
      <c r="C54" s="34">
        <v>0.0</v>
      </c>
      <c r="D54" s="34">
        <v>0.0</v>
      </c>
      <c r="E54" s="34">
        <v>0.0</v>
      </c>
      <c r="F54" s="34">
        <v>0.0</v>
      </c>
      <c r="G54" s="34">
        <v>0.0</v>
      </c>
      <c r="H54" s="34">
        <v>0.0</v>
      </c>
      <c r="I54" s="33"/>
    </row>
    <row r="55">
      <c r="A55" s="35"/>
      <c r="B55" s="35"/>
      <c r="C55" s="35"/>
      <c r="D55" s="35"/>
      <c r="E55" s="35"/>
      <c r="F55" s="35"/>
      <c r="G55" s="35"/>
      <c r="H55" s="35"/>
      <c r="I55" s="36"/>
    </row>
    <row r="56">
      <c r="A56" s="31" t="s">
        <v>33</v>
      </c>
      <c r="B56" s="38"/>
      <c r="C56" s="32">
        <f t="shared" ref="C56:H56" si="17">AVERAGE(C50:C54)</f>
        <v>0</v>
      </c>
      <c r="D56" s="32">
        <f t="shared" si="17"/>
        <v>0</v>
      </c>
      <c r="E56" s="32">
        <f t="shared" si="17"/>
        <v>0</v>
      </c>
      <c r="F56" s="32">
        <f t="shared" si="17"/>
        <v>0</v>
      </c>
      <c r="G56" s="32">
        <f t="shared" si="17"/>
        <v>0</v>
      </c>
      <c r="H56" s="32">
        <f t="shared" si="17"/>
        <v>0</v>
      </c>
      <c r="I56" s="38"/>
    </row>
    <row r="57">
      <c r="A57" s="31" t="s">
        <v>34</v>
      </c>
      <c r="B57" s="38"/>
      <c r="C57" s="32">
        <f t="shared" ref="C57:H57" si="18">STDEV(C50:C54)</f>
        <v>0</v>
      </c>
      <c r="D57" s="32">
        <f t="shared" si="18"/>
        <v>0</v>
      </c>
      <c r="E57" s="32">
        <f t="shared" si="18"/>
        <v>0</v>
      </c>
      <c r="F57" s="32">
        <f t="shared" si="18"/>
        <v>0</v>
      </c>
      <c r="G57" s="32">
        <f t="shared" si="18"/>
        <v>0</v>
      </c>
      <c r="H57" s="32">
        <f t="shared" si="18"/>
        <v>0</v>
      </c>
      <c r="I57" s="38"/>
    </row>
    <row r="58">
      <c r="A58" s="31" t="s">
        <v>35</v>
      </c>
      <c r="B58" s="38"/>
      <c r="C58" s="32">
        <f t="shared" ref="C58:H58" si="19">MAX(C50:C54)</f>
        <v>0</v>
      </c>
      <c r="D58" s="32">
        <f t="shared" si="19"/>
        <v>0</v>
      </c>
      <c r="E58" s="32">
        <f t="shared" si="19"/>
        <v>0</v>
      </c>
      <c r="F58" s="32">
        <f t="shared" si="19"/>
        <v>0</v>
      </c>
      <c r="G58" s="32">
        <f t="shared" si="19"/>
        <v>0</v>
      </c>
      <c r="H58" s="32">
        <f t="shared" si="19"/>
        <v>0</v>
      </c>
      <c r="I58" s="38"/>
    </row>
    <row r="59">
      <c r="A59" s="31" t="s">
        <v>36</v>
      </c>
      <c r="B59" s="38"/>
      <c r="C59" s="32">
        <f t="shared" ref="C59:H59" si="20">MIN(C50:C54)</f>
        <v>0</v>
      </c>
      <c r="D59" s="32">
        <f t="shared" si="20"/>
        <v>0</v>
      </c>
      <c r="E59" s="32">
        <f t="shared" si="20"/>
        <v>0</v>
      </c>
      <c r="F59" s="32">
        <f t="shared" si="20"/>
        <v>0</v>
      </c>
      <c r="G59" s="32">
        <f t="shared" si="20"/>
        <v>0</v>
      </c>
      <c r="H59" s="32">
        <f t="shared" si="20"/>
        <v>0</v>
      </c>
      <c r="I59" s="38"/>
    </row>
  </sheetData>
  <drawing r:id="rId1"/>
</worksheet>
</file>