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proyectos\OSMOSYS_2023\backend\src\main\resources\templates\"/>
    </mc:Choice>
  </mc:AlternateContent>
  <xr:revisionPtr revIDLastSave="0" documentId="13_ncr:1_{357A60FF-8653-4EF2-9141-60761EF9C966}" xr6:coauthVersionLast="47" xr6:coauthVersionMax="47" xr10:uidLastSave="{00000000-0000-0000-0000-000000000000}"/>
  <bookViews>
    <workbookView xWindow="-28920" yWindow="-120" windowWidth="29040" windowHeight="15840" xr2:uid="{717C7CAA-251A-4996-954C-C684B1BD58E1}"/>
  </bookViews>
  <sheets>
    <sheet name="catalogo_declaraciones" sheetId="1" r:id="rId1"/>
    <sheet name="Op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2"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3" i="1"/>
  <c r="B4" i="1"/>
  <c r="B5" i="1"/>
  <c r="B6" i="1"/>
  <c r="B7" i="1"/>
  <c r="B8" i="1"/>
  <c r="B9" i="1"/>
  <c r="B10" i="1"/>
  <c r="B11" i="1"/>
  <c r="B12" i="1"/>
  <c r="B13" i="1"/>
  <c r="B14" i="1"/>
  <c r="B15" i="1"/>
  <c r="B16" i="1"/>
  <c r="B17" i="1"/>
  <c r="B18" i="1"/>
  <c r="B19" i="1"/>
  <c r="B20" i="1"/>
  <c r="B2" i="1"/>
</calcChain>
</file>

<file path=xl/sharedStrings.xml><?xml version="1.0" encoding="utf-8"?>
<sst xmlns="http://schemas.openxmlformats.org/spreadsheetml/2006/main" count="503" uniqueCount="198">
  <si>
    <t>AREA DE IMPACTO CODIGO</t>
  </si>
  <si>
    <t>AREA DE IMPACTO</t>
  </si>
  <si>
    <t>DECLARACION DE IMPACTO CODIGO</t>
  </si>
  <si>
    <t>DECLARACION DE IMPACTO</t>
  </si>
  <si>
    <t>AREA DE EFECTO CODIGO</t>
  </si>
  <si>
    <t>AREA DE EFECTO</t>
  </si>
  <si>
    <t>DECLARACION DE EFECTO CODIGO</t>
  </si>
  <si>
    <t>DECLARACION DE EFECTO</t>
  </si>
  <si>
    <t>DECLARACION DE PRODUCTO CODIGO</t>
  </si>
  <si>
    <t>DECLARACION DE PRODUCTO</t>
  </si>
  <si>
    <t>PILAR CODIGO</t>
  </si>
  <si>
    <t>PILAR</t>
  </si>
  <si>
    <t>SITUACION CODIGO</t>
  </si>
  <si>
    <t>SITUACION</t>
  </si>
  <si>
    <t>AI1</t>
  </si>
  <si>
    <t>1</t>
  </si>
  <si>
    <t>Las personas por las cuales ACNUR trabaja reciben protección de acuerdo con los estándares internacionales, en línea con sus derechos y necesidades específicas.</t>
  </si>
  <si>
    <t>OA1</t>
  </si>
  <si>
    <t>Acceso al territorio, registro y documentación</t>
  </si>
  <si>
    <t>1.1</t>
  </si>
  <si>
    <t>Las personas por las cuales ACNUR trabaja son identificadas oportunamente y referidas a los servicios de protección en los puntos de entrada y tránsito.</t>
  </si>
  <si>
    <t>1.1.1</t>
  </si>
  <si>
    <t>Información y orientación es proporcionada según protocolos efectivos para la identificación y derivación de personas con necesidad de protección internacional en los puntos de entrada y tránsito.</t>
  </si>
  <si>
    <t>Programa Global de Refugiados</t>
  </si>
  <si>
    <t>PF-1900</t>
  </si>
  <si>
    <t>Protección y Soluciones Mixtas</t>
  </si>
  <si>
    <t>1.1.2</t>
  </si>
  <si>
    <t>Arreglos apropiados de recepción, espacios seguros y albergue de emergencia son implementados para satisfacer las necesidades específicas de las personas a las que servimos, teniendo en cuenta también los riesgos climáticos.</t>
  </si>
  <si>
    <t>1.1.3</t>
  </si>
  <si>
    <t>Las personas por las cuales ACNUR trabaja tienen acceso al registro y a la respuesta de gestión de casos de protección de acuerdo con sus necesidades y vulnerabilidades específicas.</t>
  </si>
  <si>
    <t>OA2</t>
  </si>
  <si>
    <t>1.2</t>
  </si>
  <si>
    <t>Las personas por las cuales ACNUR trabaja que solicitan asilo tienen acceso a procedimientos de determinación de la condición de refugiado justos y eficientes.</t>
  </si>
  <si>
    <t>1.2.1</t>
  </si>
  <si>
    <t>Asistencia técnica y financiera es proporcionada para fortalecer el procedimiento de determinación de la condición de refugiado.</t>
  </si>
  <si>
    <t>1.2.2</t>
  </si>
  <si>
    <t>Apoyo para establecer procedimientos diferenciados de la determinación de la condición de refugio para niños, sobrevivientes de violencia basada en género y otros perfiles específicos es proporcionado.</t>
  </si>
  <si>
    <t>1.2.3</t>
  </si>
  <si>
    <t>Apoyo para mejorar los procedimientos de registro dentro del sistema de asilo es proporcionado.</t>
  </si>
  <si>
    <t>OA6</t>
  </si>
  <si>
    <t>1.3</t>
  </si>
  <si>
    <t>Las personas por las cuales ACNUR trabaja tienen acceso al sistema de justicia, servicios legales y mecanismos de protección del estado.</t>
  </si>
  <si>
    <t>1.3.1</t>
  </si>
  <si>
    <t>Asistencia técnica y financiera es proporcionada a las autoridades y a otros actores relevantes para mejorar la calidad de la representación legal para las personas por las cuales ACNUR trabaja, especialmente para casos con necesidades específicas de protección y aquellos en riesgo de devolución.</t>
  </si>
  <si>
    <t>1.3.2</t>
  </si>
  <si>
    <t>Asistencia para desarrollar y consolidar protocolos interinstitucionales y regulaciones secundarias con respecto a sobrevivientes de violencia basada en género, niños, niñas y adolescentes separados y no acompañados, para acceder a protección física y legal es proporcionada a las autoridades y a otros actores relevantes.</t>
  </si>
  <si>
    <t>OA16</t>
  </si>
  <si>
    <t>1.4</t>
  </si>
  <si>
    <t>Las personas por las cuales ACNUR trabaja tienen acceso a vías migratorias alternativas y documentación que apoya su integración local.</t>
  </si>
  <si>
    <t>1.4.1</t>
  </si>
  <si>
    <t>Apoyo al Gobierno es proporcionado para la implementación de procesos efectivos de regularización y otras vías migratorias alternativas.</t>
  </si>
  <si>
    <t>1.4.2</t>
  </si>
  <si>
    <t>Las personas por las cuales ACNUR trabaja reciben orientación y apoyo adecuados para acceder al proceso de regularización migratoria y a la documentación.</t>
  </si>
  <si>
    <t>1.4.3</t>
  </si>
  <si>
    <t>Apoyo para fortalecer y ampliar sus procedimientos de documentación para personas por las cuales trabajamos es proporcionado a los servicios de registro civil.</t>
  </si>
  <si>
    <t>OA4</t>
  </si>
  <si>
    <t>1.5</t>
  </si>
  <si>
    <t>Las sobrevivientes de violencia basada en género tienen acceso a una respuesta de protección especializada en un entorno seguro.</t>
  </si>
  <si>
    <t>1.5.1</t>
  </si>
  <si>
    <t>La respuesta de protección de las instituciones con el mandato de proporcionar servicios especializados de gestión de casos para las supervivientes de la violencia de género, incluyendo la asistencia jurídica, el apoyo psicosocial y la provisión de espacios seguros es mejorada.</t>
  </si>
  <si>
    <t>1.5.2</t>
  </si>
  <si>
    <t>La aplicación de la ley sobre la violencia contra las mujeres (incluidas las que atiende el ACNUR) es promovida y reforzada por el ACNUR y sus socios.</t>
  </si>
  <si>
    <t>1.5.3</t>
  </si>
  <si>
    <t>Los mecanismos de protección basada en la comunidad (CBP) para prevenir, mitigar riesgos y responder a la violencia de género son fortalecidos.</t>
  </si>
  <si>
    <t>1.5.4</t>
  </si>
  <si>
    <t>Los protocolos PSEA están vigentes y su implementación se monitorea regularmente.</t>
  </si>
  <si>
    <t>OA5</t>
  </si>
  <si>
    <t>1.6</t>
  </si>
  <si>
    <t>Los niños, niñas y adolescentes no acompañados, separados o en riesgo, para las cuales ACNUR trabaja, acceden a respuestas de protección eficientes.</t>
  </si>
  <si>
    <t>1.6.1</t>
  </si>
  <si>
    <t>La respuesta de protección de las instituciones y los socios con el mandato de prestar servicios especializados de gestión de casos de protección de la infancia para los niños no acompañados y separados, incluida la asistencia jurídica, el apoyo psicosocial y la provisión de cuidados alternativos, como el albergue es mejorada.</t>
  </si>
  <si>
    <t>1.6.2</t>
  </si>
  <si>
    <t>El sistema nacional de protección de la infancia y los proveedores de servicios especializados son apoyados con asistencia técnica.</t>
  </si>
  <si>
    <t>1.6.3</t>
  </si>
  <si>
    <t>Los niños y adolescentes no acompañados, separados o en riesgo por los cuales ACNUR trabaja participan en actividades de protección basadas en la comunidad.</t>
  </si>
  <si>
    <t>AI2</t>
  </si>
  <si>
    <t>2</t>
  </si>
  <si>
    <t>Las personas más vulnerables por las cuales ACNUR trabaja pueden satisfacer sus necesidades básicas y acceder a los servicios sociales, incluidos la salud y la educación.</t>
  </si>
  <si>
    <t>OA11</t>
  </si>
  <si>
    <t>Educación</t>
  </si>
  <si>
    <t>2.1</t>
  </si>
  <si>
    <t>Los niños, niñas y adolescentes por los cuales ACNUR trabaja mejoran su acceso, permanencia y terminación de la educación primaria y secundaria en un ambiente seguro e inclusivo.</t>
  </si>
  <si>
    <t>2.1.1</t>
  </si>
  <si>
    <t>La capacidad del Ministerio de Educación para implementar y monitorear el marco legal educativo es mejorada.</t>
  </si>
  <si>
    <t>2.1.2</t>
  </si>
  <si>
    <t>Mecanismos para identificar a los niños y adolescentes vulnerables que están fuera del sistema educativo son proporcionados a los actores relavantes y los proveedores de servicios especializados.</t>
  </si>
  <si>
    <t>2.1.3</t>
  </si>
  <si>
    <t>Servicios que apoyan a la inclusión en la educación, la salud mental y el apoyo psicosocial son proporcionados a los niños y adolescentes más vulnerables.</t>
  </si>
  <si>
    <t>2.1.4</t>
  </si>
  <si>
    <t>Actividades de sensibilización para reducir la xenofobia, la violencia y la discriminación en el entorno escolar son promovidas.</t>
  </si>
  <si>
    <t>OA12</t>
  </si>
  <si>
    <t>2.2</t>
  </si>
  <si>
    <t>Las personas por las cuales ACNUR trabaja mejoran su acceso a los servicios de Atención Primaria de Salud, y especialmente a la Salud Materno Infantil, Salud Sexual y Reproductiva y Salud Mental y Apoyo Psicosocial.</t>
  </si>
  <si>
    <t>2.2.1</t>
  </si>
  <si>
    <t>Unidades prioritarias de salud pública del Ministerio de Salud son fortalecidas mediante la adecuación de infraestructuras, equipamientos y capacitación del personal.</t>
  </si>
  <si>
    <t>2.2.2</t>
  </si>
  <si>
    <t>Mecanismos para monitorear el acceso al sistema de salud para las personas por las cuales ACNUR trabaja son establecidos e implementados.</t>
  </si>
  <si>
    <t>2.2.3</t>
  </si>
  <si>
    <t>Mecanismos para realizar derivaciones dentro del sistema de salud público de las personas por las cuales ACNUR trabaja, con especial atención a la salud materno-infantil, la salud sexual y reproductiva y la salud mental son establecidos y aplicados de forma coordinada.</t>
  </si>
  <si>
    <t>OA8</t>
  </si>
  <si>
    <t>Bienestar y necesidades básicas</t>
  </si>
  <si>
    <t>2.3</t>
  </si>
  <si>
    <t>Las familias más vulnerables por las cuales ACNUR trabaja tienen acceso a vivienda segura y servicios esenciales</t>
  </si>
  <si>
    <t>2.3.1</t>
  </si>
  <si>
    <t>Un sistema eficiente de registro, coordinación y mecanismos de referencia es establecido para garantizar la complementariedad en los programas de asistencia para cubrir las necesidades básicas.</t>
  </si>
  <si>
    <t>2.3.2</t>
  </si>
  <si>
    <t>Asistencia en efectivo multipropósito a las familias más vulnerables por las cuales ACNUR trabaja es proporcionada.</t>
  </si>
  <si>
    <t>2.3.3</t>
  </si>
  <si>
    <t>Una respuesta multiactor es promovida para mejorar el acceso a vivienda/alojamiento a las personas con necesidades específicas de protección por las cuales ACNUR trabaja.</t>
  </si>
  <si>
    <t>2.4</t>
  </si>
  <si>
    <t>La respuesta de asistencia a las personas por las cuales ACNUR trabaja en Ecuador es efectiva en base a datos relevantes e incorporando la acción climática transversalmente.</t>
  </si>
  <si>
    <t>2.4.1</t>
  </si>
  <si>
    <t>La capacidad de gestión de la información y la generación de evidencia entre actores clave es fortalecida para informar a los tomadores de decisiones políticas y el diseño de programas.</t>
  </si>
  <si>
    <t>2.4.2</t>
  </si>
  <si>
    <t>Los planes de respuesta de contingencia son desarrollados en coordinación con los actores relevantes y aplicados cuando es necesario, incluyendo las contingencias debidas a catástrofes/emergencias climáticas o medioambientales.</t>
  </si>
  <si>
    <t>2.4.3</t>
  </si>
  <si>
    <t>La capacidad operativa a nivel nacional y de terreno es garantizada para la ejecución oportuna y eficaz del programa y las funciones de seguimiento (programa, suministro, administración, control del proyecto).</t>
  </si>
  <si>
    <t>2.4.4</t>
  </si>
  <si>
    <t>ACNUR y sus socios están mejor preparados para integrar los riesgos climáticos, ambientales y de peligros naturales en la respuesta operativa y estratégica del ACNUR de acuerdo con el Marco Estratégico para la Acción Climática</t>
  </si>
  <si>
    <t>AI3</t>
  </si>
  <si>
    <t>3</t>
  </si>
  <si>
    <t>Las personas por las cuales ACNUR trabaja logran la autosuficiencia y encuentran progresivamente soluciones duraderas en comunidades resilientes y cohesionadas</t>
  </si>
  <si>
    <t>OA15</t>
  </si>
  <si>
    <t>Reasentamiento y vías complementarias</t>
  </si>
  <si>
    <t>3.1</t>
  </si>
  <si>
    <t>Un mayor número de las personas por las cuales ACNUR trabaja se reasientan a través de mecanismos fortalecidos y eficientes.</t>
  </si>
  <si>
    <t>3.1.1</t>
  </si>
  <si>
    <t>Las personas por las cuales ACNUR trabaja con graves riesgos de protección y necesidades específicas, que cumplan con los criterios de reasentamiento, son identificadas, remitidas y apoyadas para acceder al reasentamiento como herramienta de protección.</t>
  </si>
  <si>
    <t>3.1.2</t>
  </si>
  <si>
    <t>Las personas por las cuales ACNUR trabaja con los perfiles y habilidades requeridas son identificadas para vías complementarias y referidas a programas piloto de movilidad laboral.</t>
  </si>
  <si>
    <t>OA13</t>
  </si>
  <si>
    <t>Autosuficiencia, inclusión económica y medios de vida</t>
  </si>
  <si>
    <t>3.2</t>
  </si>
  <si>
    <t>Las personas por las cuales ACNUR trabaja mejoran su capacidad para generar ingresos en condiciones de dignidad y están integradas en las redes socioeconómicas locales.</t>
  </si>
  <si>
    <t>3.2.1</t>
  </si>
  <si>
    <t>Las personas por las cuales ACNUR trabaja  son apoyadas para que tengan acceso a servicios financieros y  recursos productivos para responder a las necesidades tanto inmediatas como a largo plazo.</t>
  </si>
  <si>
    <t>3.2.2</t>
  </si>
  <si>
    <t>Las personas por las cuales ACNUR trabaja son apoyadas para que tengan habilidades adecuadas y/o reconocidas para desempeñarse en los mercados laborales y comerciales.</t>
  </si>
  <si>
    <t>3.2.3</t>
  </si>
  <si>
    <t>El ACNUR ayuda a las personas vulnerables a crear y gestionar empresas, contribuyendo al mismo tiempo a un mercado más inclusivo y promoviendo oportunidades de empleabilidad accesibles.</t>
  </si>
  <si>
    <t>3.2.4</t>
  </si>
  <si>
    <t>Las personas por las cuales ACNUR trabaja reciben apoyo para participar en economías circulares, acceder a empleos verdes y promover el emprendimiento verde</t>
  </si>
  <si>
    <t>3.3</t>
  </si>
  <si>
    <t>Las necesidades de las personas por las cuales ACNUR trabaja se incorporan a las agendas de desarrollo existentes y se incluyen en los programas y políticas de protección social</t>
  </si>
  <si>
    <t>3.3.1</t>
  </si>
  <si>
    <t>Intervenciones efectivas de promoción y asistencia técnica son realizadas para reducir las barreras e identificar oportunidades para la inclusión de las personas por las cuales ACNUR trabaja en las políticas y programas de protección social.</t>
  </si>
  <si>
    <t>3.3.2</t>
  </si>
  <si>
    <t>La asociación estratégica es reforzada como herramienta para recaudar fondos para las personas por las cuales ACNUR trabaja y para crear más oportunidades para su integración local y soluciones a largo plazo .</t>
  </si>
  <si>
    <t>3.3.3</t>
  </si>
  <si>
    <t>Los actores y socios humanitarios y de desarrollo se comprometen a maximizar las iniciativas de soluciones interagenciales y actúan de manera coordinada..</t>
  </si>
  <si>
    <t>OA7</t>
  </si>
  <si>
    <t>3.4</t>
  </si>
  <si>
    <t>Se fortalecen redes inclusivas basadas en la comunidad para mitigar los riesgos de protección y desastres/ambientales, facilitar la cohesión social y promover acciones de cambio climático.</t>
  </si>
  <si>
    <t>3.4.1</t>
  </si>
  <si>
    <t>Las capacidades de las redes comunitarias son fortalecidas para identificar los riesgos, buscar soluciones, influir en las políticas públicas y promover acciones contra el cambio climático.</t>
  </si>
  <si>
    <t>3.4.2</t>
  </si>
  <si>
    <t>Las iniciativas de comunicación con las comunidades son reforzadas, incluyendo la participación y el liderazgo de las personas por las cuales ACNUR trabaja y las comunidades de acogida para fomentar la resiliencia, la resolución de conflictos y la cohesión social.</t>
  </si>
  <si>
    <t>3.4.3</t>
  </si>
  <si>
    <t>A través de proyectos comunitarios, las personas por las cuales ACNUR trabaja tienen acceso a espacios comunitarios, servicios e infraestructuras sostenibles</t>
  </si>
  <si>
    <t>3.4.4</t>
  </si>
  <si>
    <t>Las instituciones y comunidades locales y nacionales reciben asistencia para garantizar que las personas a las que servimos se integren en las actividades de prevención y mitigación de riesgos climáticos/desastres y en los marcos de políticas relacionados.</t>
  </si>
  <si>
    <t>3.5</t>
  </si>
  <si>
    <t>La opinión pública y las comunidades de acogida tienen un enfoque más inclusivo de las personas por las cuales ACNUR trabaja.</t>
  </si>
  <si>
    <t>3.5.1</t>
  </si>
  <si>
    <t>Actividades de información pública son promovidas para la inclusión en las comunidades de acogida y el acceso a diversos canales de comunicación de las personas por las cuales ACNUR trabaja.</t>
  </si>
  <si>
    <t>3.5.2</t>
  </si>
  <si>
    <t>Difusión de información y evidencia investigada sobre desplazamiento forzado promueve una narrativa inclusiva, mitigando la discriminación, la violencia y la xenofobia.</t>
  </si>
  <si>
    <t>3.5.3</t>
  </si>
  <si>
    <t>Las autoridades y actores locales clave son sensibilizados sobre temas de desplazamiento forzado, a través de campañas de divulgación y reducción de la discriminación, la violencia y la xenofobia.</t>
  </si>
  <si>
    <t>code</t>
  </si>
  <si>
    <t>description</t>
  </si>
  <si>
    <t>Logro de entornos de protección favorables</t>
  </si>
  <si>
    <t>AI4</t>
  </si>
  <si>
    <t>Repatriación voluntaria y reintegración sostenible</t>
  </si>
  <si>
    <t>Determinación de la condición</t>
  </si>
  <si>
    <t>OA10</t>
  </si>
  <si>
    <t>Vidas sanas</t>
  </si>
  <si>
    <t>Agua limpia, saneamiento e higiene</t>
  </si>
  <si>
    <t>OA14</t>
  </si>
  <si>
    <t>Integración y otras soluciones locales</t>
  </si>
  <si>
    <t>OA3</t>
  </si>
  <si>
    <t>Política y ley de protección</t>
  </si>
  <si>
    <t>Violencia sexual y de género</t>
  </si>
  <si>
    <t>Protección de la infancia</t>
  </si>
  <si>
    <t>Seguridad y acceso a la justicia</t>
  </si>
  <si>
    <t>Participación comunitaria y empoderamiento de la mujer</t>
  </si>
  <si>
    <t>OA9</t>
  </si>
  <si>
    <t>Vivienda y asentamientos sostenibles</t>
  </si>
  <si>
    <t>Haciendo realidad el ejercicio de los derechos en entornos seguros</t>
  </si>
  <si>
    <t>Empoderamiento de las comunidades y logro de la igualdad de género</t>
  </si>
  <si>
    <t>Garantía de soluciones</t>
  </si>
  <si>
    <t>Programa Global de Apátridas</t>
  </si>
  <si>
    <t>Proyecto Global de Reintegración</t>
  </si>
  <si>
    <t>Proyectos Globales para Personas Desplazadas Internas</t>
  </si>
  <si>
    <t>PB-1402</t>
  </si>
  <si>
    <t>Respuesta a la emergencia</t>
  </si>
  <si>
    <t>PV-1933</t>
  </si>
  <si>
    <t>Emergencia Corona Virus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</si>
</sst>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vertical="top" wrapText="1"/>
    </xf>
    <xf numFmtId="49" fontId="0" fillId="0" borderId="0" xfId="0" applyNumberFormat="1"/>
    <xf numFmtId="49" fontId="0" fillId="0" borderId="0" xfId="0" applyNumberFormat="1" applyAlignment="1">
      <alignment horizontal="left" vertical="top" wrapText="1"/>
    </xf>
  </cellXfs>
  <cellStyles count="1">
    <cellStyle name="Normal" xfId="0" builtinId="0"/>
  </cellStyles>
  <dxfs count="17">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EC3F25-7CEA-4632-BA8E-A57F89B2F429}" name="Table1" displayName="Table1" ref="A1:N49" totalsRowShown="0" headerRowDxfId="16" dataDxfId="15">
  <autoFilter ref="A1:N49" xr:uid="{22EC3F25-7CEA-4632-BA8E-A57F89B2F429}"/>
  <tableColumns count="14">
    <tableColumn id="1" xr3:uid="{22DCFAA0-BACF-4530-A492-83C9A07A689D}" name="AREA DE IMPACTO CODIGO" dataDxfId="14"/>
    <tableColumn id="2" xr3:uid="{F3FB7BD1-B7E5-4BE5-A972-C5C394E97C46}" name="AREA DE IMPACTO" dataDxfId="2">
      <calculatedColumnFormula>VLOOKUP(Table1[[#This Row],[AREA DE IMPACTO CODIGO]],AreasImpacto[#All],2,FALSE)</calculatedColumnFormula>
    </tableColumn>
    <tableColumn id="3" xr3:uid="{061FC3F2-137D-4762-9667-440A5AF21EBC}" name="DECLARACION DE IMPACTO CODIGO" dataDxfId="0"/>
    <tableColumn id="4" xr3:uid="{5A522B2A-3029-40DF-B854-3F9914B805AA}" name="DECLARACION DE IMPACTO" dataDxfId="1"/>
    <tableColumn id="5" xr3:uid="{40051232-E930-44DE-B476-AE522539AF05}" name="AREA DE EFECTO CODIGO" dataDxfId="13"/>
    <tableColumn id="6" xr3:uid="{6605E762-2D50-4821-B5F9-6C3AB61AF7FA}" name="AREA DE EFECTO" dataDxfId="12">
      <calculatedColumnFormula>VLOOKUP(Table1[[#This Row],[AREA DE EFECTO CODIGO]],AreasResultado[#All],2,FALSE)</calculatedColumnFormula>
    </tableColumn>
    <tableColumn id="7" xr3:uid="{EDC81B0C-321C-47BE-981F-E43529631002}" name="DECLARACION DE EFECTO CODIGO" dataDxfId="11"/>
    <tableColumn id="8" xr3:uid="{901422DA-CABE-434B-8CB9-9FCDBE46E03B}" name="DECLARACION DE EFECTO" dataDxfId="10"/>
    <tableColumn id="9" xr3:uid="{48E6A62D-5026-4F14-8197-DE0FCBE3E796}" name="DECLARACION DE PRODUCTO CODIGO" dataDxfId="9"/>
    <tableColumn id="10" xr3:uid="{2323959F-E8A9-4848-98F9-39BB72C00FB4}" name="DECLARACION DE PRODUCTO" dataDxfId="8"/>
    <tableColumn id="11" xr3:uid="{611D2709-A304-481F-8E73-9594985D414E}" name="PILAR CODIGO" dataDxfId="7"/>
    <tableColumn id="12" xr3:uid="{68A118F0-FE9D-4683-9981-4A5BA0C6D06C}" name="PILAR" dataDxfId="6">
      <calculatedColumnFormula>VLOOKUP(Table1[[#This Row],[PILAR CODIGO]],Pillars[],2,FALSE)</calculatedColumnFormula>
    </tableColumn>
    <tableColumn id="13" xr3:uid="{DBF0B12D-9D2E-4A88-AA3B-3B7945386F92}" name="SITUACION CODIGO" dataDxfId="5"/>
    <tableColumn id="14" xr3:uid="{3DDD8815-FD95-4B90-B0F7-3F107BC1F0BE}" name="SITUACION" dataDxfId="4">
      <calculatedColumnFormula>VLOOKUP(Table1[[#This Row],[SITUACION CODIGO]],situations[#All],2,FALSE)</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2FAB2C-97F9-4153-AE20-1B27AD56044B}" name="AreasImpacto" displayName="AreasImpacto" ref="A1:B5" totalsRowShown="0">
  <autoFilter ref="A1:B5" xr:uid="{202FAB2C-97F9-4153-AE20-1B27AD56044B}"/>
  <tableColumns count="2">
    <tableColumn id="1" xr3:uid="{A6F2F8B1-A125-4153-BA96-0707AD84ACCE}" name="code"/>
    <tableColumn id="2" xr3:uid="{DC576439-23D9-421B-B44D-9FC07598F346}" name="descrip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92BD317-4F4A-4E06-81A1-2A533D16DAF6}" name="AreasResultado" displayName="AreasResultado" ref="D1:E17" totalsRowShown="0">
  <autoFilter ref="D1:E17" xr:uid="{092BD317-4F4A-4E06-81A1-2A533D16DAF6}"/>
  <tableColumns count="2">
    <tableColumn id="1" xr3:uid="{19E2E4B9-2E29-4122-9EFF-3C237471A5EF}" name="code"/>
    <tableColumn id="2" xr3:uid="{D91CDB3F-DAFA-4FA0-BB43-5CA20376AE16}" name="descrip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DCE93F0-4C66-4090-9AFA-356201DAE9AF}" name="Pillars" displayName="Pillars" ref="G1:H5" totalsRowShown="0">
  <autoFilter ref="G1:H5" xr:uid="{BDCE93F0-4C66-4090-9AFA-356201DAE9AF}"/>
  <tableColumns count="2">
    <tableColumn id="1" xr3:uid="{65CDFF3F-645E-4460-9940-A61CF89755B5}" name="code" dataDxfId="3"/>
    <tableColumn id="2" xr3:uid="{90800186-949D-45C2-93FE-8A47EC277A51}" name="descriptio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7142291-4AA7-4B08-B427-C30BF5BCD792}" name="situations" displayName="situations" ref="J1:K4" totalsRowShown="0">
  <autoFilter ref="J1:K4" xr:uid="{77142291-4AA7-4B08-B427-C30BF5BCD792}"/>
  <tableColumns count="2">
    <tableColumn id="1" xr3:uid="{71CCA0B5-FE5F-4FDA-AD7E-5BB8F40EF8B7}" name="code"/>
    <tableColumn id="2" xr3:uid="{CD717836-789F-4BE6-8045-740F5CC52ECB}"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7B96D-2AC0-40FD-9168-F9B85A928D31}">
  <dimension ref="A1:N49"/>
  <sheetViews>
    <sheetView tabSelected="1" workbookViewId="0">
      <selection activeCell="F2" sqref="F2"/>
    </sheetView>
  </sheetViews>
  <sheetFormatPr defaultRowHeight="14.25" x14ac:dyDescent="0.2"/>
  <cols>
    <col min="1" max="1" width="27.375" style="1" customWidth="1"/>
    <col min="2" max="2" width="19.375" style="1" customWidth="1"/>
    <col min="3" max="3" width="12.625" style="1" customWidth="1"/>
    <col min="4" max="4" width="27.625" style="1" customWidth="1"/>
    <col min="5" max="5" width="13.625" style="1" customWidth="1"/>
    <col min="6" max="6" width="18.875" style="1" customWidth="1"/>
    <col min="7" max="7" width="19.875" style="1" customWidth="1"/>
    <col min="8" max="8" width="27.125" style="1" customWidth="1"/>
    <col min="9" max="9" width="13.75" style="1" customWidth="1"/>
    <col min="10" max="10" width="29.75" style="1" customWidth="1"/>
    <col min="11" max="11" width="15.875" style="1" customWidth="1"/>
    <col min="12" max="12" width="9" style="1"/>
    <col min="13" max="13" width="20.375" style="1" customWidth="1"/>
    <col min="14" max="14" width="12.375" style="1" customWidth="1"/>
    <col min="15" max="16384" width="9" style="1"/>
  </cols>
  <sheetData>
    <row r="1" spans="1:14" ht="60" x14ac:dyDescent="0.2">
      <c r="A1" s="3" t="s">
        <v>0</v>
      </c>
      <c r="B1" s="3" t="s">
        <v>1</v>
      </c>
      <c r="C1" s="3" t="s">
        <v>2</v>
      </c>
      <c r="D1" s="3" t="s">
        <v>3</v>
      </c>
      <c r="E1" s="3" t="s">
        <v>4</v>
      </c>
      <c r="F1" s="3" t="s">
        <v>5</v>
      </c>
      <c r="G1" s="3" t="s">
        <v>6</v>
      </c>
      <c r="H1" s="3" t="s">
        <v>7</v>
      </c>
      <c r="I1" s="3" t="s">
        <v>8</v>
      </c>
      <c r="J1" s="3" t="s">
        <v>9</v>
      </c>
      <c r="K1" s="3" t="s">
        <v>10</v>
      </c>
      <c r="L1" s="3" t="s">
        <v>11</v>
      </c>
      <c r="M1" s="3" t="s">
        <v>12</v>
      </c>
      <c r="N1" s="3" t="s">
        <v>13</v>
      </c>
    </row>
    <row r="2" spans="1:14" ht="99.75" x14ac:dyDescent="0.2">
      <c r="A2" s="3" t="s">
        <v>14</v>
      </c>
      <c r="B2" s="3" t="str">
        <f>VLOOKUP(Table1[[#This Row],[AREA DE IMPACTO CODIGO]],AreasImpacto[#All],2,FALSE)</f>
        <v>Logro de entornos de protección favorables</v>
      </c>
      <c r="C2" s="3">
        <v>1</v>
      </c>
      <c r="D2" s="3" t="s">
        <v>16</v>
      </c>
      <c r="E2" s="3" t="s">
        <v>17</v>
      </c>
      <c r="F2" s="3" t="str">
        <f>VLOOKUP(Table1[[#This Row],[AREA DE EFECTO CODIGO]],AreasResultado[#All],2,FALSE)</f>
        <v>Acceso al territorio, registro y documentación</v>
      </c>
      <c r="G2" s="3" t="s">
        <v>19</v>
      </c>
      <c r="H2" s="3" t="s">
        <v>20</v>
      </c>
      <c r="I2" s="3" t="s">
        <v>21</v>
      </c>
      <c r="J2" s="3" t="s">
        <v>22</v>
      </c>
      <c r="K2" s="3">
        <v>1</v>
      </c>
      <c r="L2" s="3" t="str">
        <f>VLOOKUP(Table1[[#This Row],[PILAR CODIGO]],Pillars[],2,FALSE)</f>
        <v>Programa Global de Refugiados</v>
      </c>
      <c r="M2" s="3" t="s">
        <v>24</v>
      </c>
      <c r="N2" s="3" t="str">
        <f>VLOOKUP(Table1[[#This Row],[SITUACION CODIGO]],situations[#All],2,FALSE)</f>
        <v>Protección y Soluciones Mixtas</v>
      </c>
    </row>
    <row r="3" spans="1:14" ht="99.75" x14ac:dyDescent="0.2">
      <c r="A3" s="3" t="s">
        <v>14</v>
      </c>
      <c r="B3" s="3" t="str">
        <f>VLOOKUP(Table1[[#This Row],[AREA DE IMPACTO CODIGO]],AreasImpacto[#All],2,FALSE)</f>
        <v>Logro de entornos de protección favorables</v>
      </c>
      <c r="C3" s="3" t="s">
        <v>15</v>
      </c>
      <c r="D3" s="3" t="s">
        <v>16</v>
      </c>
      <c r="E3" s="3" t="s">
        <v>17</v>
      </c>
      <c r="F3" s="3" t="str">
        <f>VLOOKUP(Table1[[#This Row],[AREA DE EFECTO CODIGO]],AreasResultado[#All],2,FALSE)</f>
        <v>Acceso al territorio, registro y documentación</v>
      </c>
      <c r="G3" s="3" t="s">
        <v>19</v>
      </c>
      <c r="H3" s="3" t="s">
        <v>20</v>
      </c>
      <c r="I3" s="3" t="s">
        <v>26</v>
      </c>
      <c r="J3" s="3" t="s">
        <v>27</v>
      </c>
      <c r="K3" s="3">
        <v>1</v>
      </c>
      <c r="L3" s="3" t="str">
        <f>VLOOKUP(Table1[[#This Row],[PILAR CODIGO]],Pillars[],2,FALSE)</f>
        <v>Programa Global de Refugiados</v>
      </c>
      <c r="M3" s="3" t="s">
        <v>24</v>
      </c>
      <c r="N3" s="3" t="str">
        <f>VLOOKUP(Table1[[#This Row],[SITUACION CODIGO]],situations[#All],2,FALSE)</f>
        <v>Protección y Soluciones Mixtas</v>
      </c>
    </row>
    <row r="4" spans="1:14" ht="85.5" x14ac:dyDescent="0.2">
      <c r="A4" s="3" t="s">
        <v>14</v>
      </c>
      <c r="B4" s="3" t="str">
        <f>VLOOKUP(Table1[[#This Row],[AREA DE IMPACTO CODIGO]],AreasImpacto[#All],2,FALSE)</f>
        <v>Logro de entornos de protección favorables</v>
      </c>
      <c r="C4" s="3" t="s">
        <v>15</v>
      </c>
      <c r="D4" s="3" t="s">
        <v>16</v>
      </c>
      <c r="E4" s="3" t="s">
        <v>17</v>
      </c>
      <c r="F4" s="3" t="str">
        <f>VLOOKUP(Table1[[#This Row],[AREA DE EFECTO CODIGO]],AreasResultado[#All],2,FALSE)</f>
        <v>Acceso al territorio, registro y documentación</v>
      </c>
      <c r="G4" s="3" t="s">
        <v>19</v>
      </c>
      <c r="H4" s="3" t="s">
        <v>20</v>
      </c>
      <c r="I4" s="3" t="s">
        <v>28</v>
      </c>
      <c r="J4" s="3" t="s">
        <v>29</v>
      </c>
      <c r="K4" s="3">
        <v>1</v>
      </c>
      <c r="L4" s="3" t="str">
        <f>VLOOKUP(Table1[[#This Row],[PILAR CODIGO]],Pillars[],2,FALSE)</f>
        <v>Programa Global de Refugiados</v>
      </c>
      <c r="M4" s="3" t="s">
        <v>24</v>
      </c>
      <c r="N4" s="3" t="str">
        <f>VLOOKUP(Table1[[#This Row],[SITUACION CODIGO]],situations[#All],2,FALSE)</f>
        <v>Protección y Soluciones Mixtas</v>
      </c>
    </row>
    <row r="5" spans="1:14" ht="85.5" x14ac:dyDescent="0.2">
      <c r="A5" s="3" t="s">
        <v>14</v>
      </c>
      <c r="B5" s="3" t="str">
        <f>VLOOKUP(Table1[[#This Row],[AREA DE IMPACTO CODIGO]],AreasImpacto[#All],2,FALSE)</f>
        <v>Logro de entornos de protección favorables</v>
      </c>
      <c r="C5" s="3" t="s">
        <v>15</v>
      </c>
      <c r="D5" s="3" t="s">
        <v>16</v>
      </c>
      <c r="E5" s="3" t="s">
        <v>30</v>
      </c>
      <c r="F5" s="3" t="str">
        <f>VLOOKUP(Table1[[#This Row],[AREA DE EFECTO CODIGO]],AreasResultado[#All],2,FALSE)</f>
        <v>Determinación de la condición</v>
      </c>
      <c r="G5" s="3" t="s">
        <v>31</v>
      </c>
      <c r="H5" s="3" t="s">
        <v>32</v>
      </c>
      <c r="I5" s="3" t="s">
        <v>33</v>
      </c>
      <c r="J5" s="3" t="s">
        <v>34</v>
      </c>
      <c r="K5" s="3">
        <v>1</v>
      </c>
      <c r="L5" s="3" t="str">
        <f>VLOOKUP(Table1[[#This Row],[PILAR CODIGO]],Pillars[],2,FALSE)</f>
        <v>Programa Global de Refugiados</v>
      </c>
      <c r="M5" s="3" t="s">
        <v>24</v>
      </c>
      <c r="N5" s="3" t="str">
        <f>VLOOKUP(Table1[[#This Row],[SITUACION CODIGO]],situations[#All],2,FALSE)</f>
        <v>Protección y Soluciones Mixtas</v>
      </c>
    </row>
    <row r="6" spans="1:14" ht="99.75" x14ac:dyDescent="0.2">
      <c r="A6" s="3" t="s">
        <v>14</v>
      </c>
      <c r="B6" s="3" t="str">
        <f>VLOOKUP(Table1[[#This Row],[AREA DE IMPACTO CODIGO]],AreasImpacto[#All],2,FALSE)</f>
        <v>Logro de entornos de protección favorables</v>
      </c>
      <c r="C6" s="3" t="s">
        <v>15</v>
      </c>
      <c r="D6" s="3" t="s">
        <v>16</v>
      </c>
      <c r="E6" s="3" t="s">
        <v>30</v>
      </c>
      <c r="F6" s="3" t="str">
        <f>VLOOKUP(Table1[[#This Row],[AREA DE EFECTO CODIGO]],AreasResultado[#All],2,FALSE)</f>
        <v>Determinación de la condición</v>
      </c>
      <c r="G6" s="3" t="s">
        <v>31</v>
      </c>
      <c r="H6" s="3" t="s">
        <v>32</v>
      </c>
      <c r="I6" s="3" t="s">
        <v>35</v>
      </c>
      <c r="J6" s="3" t="s">
        <v>36</v>
      </c>
      <c r="K6" s="3">
        <v>1</v>
      </c>
      <c r="L6" s="3" t="str">
        <f>VLOOKUP(Table1[[#This Row],[PILAR CODIGO]],Pillars[],2,FALSE)</f>
        <v>Programa Global de Refugiados</v>
      </c>
      <c r="M6" s="3" t="s">
        <v>24</v>
      </c>
      <c r="N6" s="3" t="str">
        <f>VLOOKUP(Table1[[#This Row],[SITUACION CODIGO]],situations[#All],2,FALSE)</f>
        <v>Protección y Soluciones Mixtas</v>
      </c>
    </row>
    <row r="7" spans="1:14" ht="85.5" x14ac:dyDescent="0.2">
      <c r="A7" s="3" t="s">
        <v>14</v>
      </c>
      <c r="B7" s="3" t="str">
        <f>VLOOKUP(Table1[[#This Row],[AREA DE IMPACTO CODIGO]],AreasImpacto[#All],2,FALSE)</f>
        <v>Logro de entornos de protección favorables</v>
      </c>
      <c r="C7" s="3" t="s">
        <v>15</v>
      </c>
      <c r="D7" s="3" t="s">
        <v>16</v>
      </c>
      <c r="E7" s="3" t="s">
        <v>30</v>
      </c>
      <c r="F7" s="3" t="str">
        <f>VLOOKUP(Table1[[#This Row],[AREA DE EFECTO CODIGO]],AreasResultado[#All],2,FALSE)</f>
        <v>Determinación de la condición</v>
      </c>
      <c r="G7" s="3" t="s">
        <v>31</v>
      </c>
      <c r="H7" s="3" t="s">
        <v>32</v>
      </c>
      <c r="I7" s="3" t="s">
        <v>37</v>
      </c>
      <c r="J7" s="3" t="s">
        <v>38</v>
      </c>
      <c r="K7" s="3">
        <v>1</v>
      </c>
      <c r="L7" s="3" t="str">
        <f>VLOOKUP(Table1[[#This Row],[PILAR CODIGO]],Pillars[],2,FALSE)</f>
        <v>Programa Global de Refugiados</v>
      </c>
      <c r="M7" s="3" t="s">
        <v>24</v>
      </c>
      <c r="N7" s="3" t="str">
        <f>VLOOKUP(Table1[[#This Row],[SITUACION CODIGO]],situations[#All],2,FALSE)</f>
        <v>Protección y Soluciones Mixtas</v>
      </c>
    </row>
    <row r="8" spans="1:14" ht="142.5" x14ac:dyDescent="0.2">
      <c r="A8" s="3" t="s">
        <v>14</v>
      </c>
      <c r="B8" s="3" t="str">
        <f>VLOOKUP(Table1[[#This Row],[AREA DE IMPACTO CODIGO]],AreasImpacto[#All],2,FALSE)</f>
        <v>Logro de entornos de protección favorables</v>
      </c>
      <c r="C8" s="3" t="s">
        <v>15</v>
      </c>
      <c r="D8" s="3" t="s">
        <v>16</v>
      </c>
      <c r="E8" s="3" t="s">
        <v>39</v>
      </c>
      <c r="F8" s="3" t="str">
        <f>VLOOKUP(Table1[[#This Row],[AREA DE EFECTO CODIGO]],AreasResultado[#All],2,FALSE)</f>
        <v>Seguridad y acceso a la justicia</v>
      </c>
      <c r="G8" s="3" t="s">
        <v>40</v>
      </c>
      <c r="H8" s="3" t="s">
        <v>41</v>
      </c>
      <c r="I8" s="3" t="s">
        <v>42</v>
      </c>
      <c r="J8" s="3" t="s">
        <v>43</v>
      </c>
      <c r="K8" s="3">
        <v>1</v>
      </c>
      <c r="L8" s="3" t="str">
        <f>VLOOKUP(Table1[[#This Row],[PILAR CODIGO]],Pillars[],2,FALSE)</f>
        <v>Programa Global de Refugiados</v>
      </c>
      <c r="M8" s="3" t="s">
        <v>24</v>
      </c>
      <c r="N8" s="3" t="str">
        <f>VLOOKUP(Table1[[#This Row],[SITUACION CODIGO]],situations[#All],2,FALSE)</f>
        <v>Protección y Soluciones Mixtas</v>
      </c>
    </row>
    <row r="9" spans="1:14" ht="156.75" x14ac:dyDescent="0.2">
      <c r="A9" s="3" t="s">
        <v>14</v>
      </c>
      <c r="B9" s="3" t="str">
        <f>VLOOKUP(Table1[[#This Row],[AREA DE IMPACTO CODIGO]],AreasImpacto[#All],2,FALSE)</f>
        <v>Logro de entornos de protección favorables</v>
      </c>
      <c r="C9" s="3" t="s">
        <v>15</v>
      </c>
      <c r="D9" s="3" t="s">
        <v>16</v>
      </c>
      <c r="E9" s="3" t="s">
        <v>39</v>
      </c>
      <c r="F9" s="3" t="str">
        <f>VLOOKUP(Table1[[#This Row],[AREA DE EFECTO CODIGO]],AreasResultado[#All],2,FALSE)</f>
        <v>Seguridad y acceso a la justicia</v>
      </c>
      <c r="G9" s="3" t="s">
        <v>40</v>
      </c>
      <c r="H9" s="3" t="s">
        <v>41</v>
      </c>
      <c r="I9" s="3" t="s">
        <v>44</v>
      </c>
      <c r="J9" s="3" t="s">
        <v>45</v>
      </c>
      <c r="K9" s="3">
        <v>1</v>
      </c>
      <c r="L9" s="3" t="str">
        <f>VLOOKUP(Table1[[#This Row],[PILAR CODIGO]],Pillars[],2,FALSE)</f>
        <v>Programa Global de Refugiados</v>
      </c>
      <c r="M9" s="3" t="s">
        <v>24</v>
      </c>
      <c r="N9" s="3" t="str">
        <f>VLOOKUP(Table1[[#This Row],[SITUACION CODIGO]],situations[#All],2,FALSE)</f>
        <v>Protección y Soluciones Mixtas</v>
      </c>
    </row>
    <row r="10" spans="1:14" ht="85.5" x14ac:dyDescent="0.2">
      <c r="A10" s="3" t="s">
        <v>14</v>
      </c>
      <c r="B10" s="3" t="str">
        <f>VLOOKUP(Table1[[#This Row],[AREA DE IMPACTO CODIGO]],AreasImpacto[#All],2,FALSE)</f>
        <v>Logro de entornos de protección favorables</v>
      </c>
      <c r="C10" s="3" t="s">
        <v>15</v>
      </c>
      <c r="D10" s="3" t="s">
        <v>16</v>
      </c>
      <c r="E10" s="3" t="s">
        <v>46</v>
      </c>
      <c r="F10" s="3" t="str">
        <f>VLOOKUP(Table1[[#This Row],[AREA DE EFECTO CODIGO]],AreasResultado[#All],2,FALSE)</f>
        <v>Integración y otras soluciones locales</v>
      </c>
      <c r="G10" s="3" t="s">
        <v>47</v>
      </c>
      <c r="H10" s="3" t="s">
        <v>48</v>
      </c>
      <c r="I10" s="3" t="s">
        <v>49</v>
      </c>
      <c r="J10" s="3" t="s">
        <v>50</v>
      </c>
      <c r="K10" s="3">
        <v>1</v>
      </c>
      <c r="L10" s="3" t="str">
        <f>VLOOKUP(Table1[[#This Row],[PILAR CODIGO]],Pillars[],2,FALSE)</f>
        <v>Programa Global de Refugiados</v>
      </c>
      <c r="M10" s="3" t="s">
        <v>24</v>
      </c>
      <c r="N10" s="3" t="str">
        <f>VLOOKUP(Table1[[#This Row],[SITUACION CODIGO]],situations[#All],2,FALSE)</f>
        <v>Protección y Soluciones Mixtas</v>
      </c>
    </row>
    <row r="11" spans="1:14" ht="85.5" x14ac:dyDescent="0.2">
      <c r="A11" s="3" t="s">
        <v>14</v>
      </c>
      <c r="B11" s="3" t="str">
        <f>VLOOKUP(Table1[[#This Row],[AREA DE IMPACTO CODIGO]],AreasImpacto[#All],2,FALSE)</f>
        <v>Logro de entornos de protección favorables</v>
      </c>
      <c r="C11" s="3" t="s">
        <v>15</v>
      </c>
      <c r="D11" s="3" t="s">
        <v>16</v>
      </c>
      <c r="E11" s="3" t="s">
        <v>46</v>
      </c>
      <c r="F11" s="3" t="str">
        <f>VLOOKUP(Table1[[#This Row],[AREA DE EFECTO CODIGO]],AreasResultado[#All],2,FALSE)</f>
        <v>Integración y otras soluciones locales</v>
      </c>
      <c r="G11" s="3" t="s">
        <v>47</v>
      </c>
      <c r="H11" s="3" t="s">
        <v>48</v>
      </c>
      <c r="I11" s="3" t="s">
        <v>51</v>
      </c>
      <c r="J11" s="3" t="s">
        <v>52</v>
      </c>
      <c r="K11" s="3">
        <v>1</v>
      </c>
      <c r="L11" s="3" t="str">
        <f>VLOOKUP(Table1[[#This Row],[PILAR CODIGO]],Pillars[],2,FALSE)</f>
        <v>Programa Global de Refugiados</v>
      </c>
      <c r="M11" s="3" t="s">
        <v>24</v>
      </c>
      <c r="N11" s="3" t="str">
        <f>VLOOKUP(Table1[[#This Row],[SITUACION CODIGO]],situations[#All],2,FALSE)</f>
        <v>Protección y Soluciones Mixtas</v>
      </c>
    </row>
    <row r="12" spans="1:14" ht="85.5" x14ac:dyDescent="0.2">
      <c r="A12" s="3" t="s">
        <v>14</v>
      </c>
      <c r="B12" s="3" t="str">
        <f>VLOOKUP(Table1[[#This Row],[AREA DE IMPACTO CODIGO]],AreasImpacto[#All],2,FALSE)</f>
        <v>Logro de entornos de protección favorables</v>
      </c>
      <c r="C12" s="3" t="s">
        <v>15</v>
      </c>
      <c r="D12" s="3" t="s">
        <v>16</v>
      </c>
      <c r="E12" s="3" t="s">
        <v>46</v>
      </c>
      <c r="F12" s="3" t="str">
        <f>VLOOKUP(Table1[[#This Row],[AREA DE EFECTO CODIGO]],AreasResultado[#All],2,FALSE)</f>
        <v>Integración y otras soluciones locales</v>
      </c>
      <c r="G12" s="3" t="s">
        <v>47</v>
      </c>
      <c r="H12" s="3" t="s">
        <v>48</v>
      </c>
      <c r="I12" s="3" t="s">
        <v>53</v>
      </c>
      <c r="J12" s="3" t="s">
        <v>54</v>
      </c>
      <c r="K12" s="3">
        <v>1</v>
      </c>
      <c r="L12" s="3" t="str">
        <f>VLOOKUP(Table1[[#This Row],[PILAR CODIGO]],Pillars[],2,FALSE)</f>
        <v>Programa Global de Refugiados</v>
      </c>
      <c r="M12" s="3" t="s">
        <v>24</v>
      </c>
      <c r="N12" s="3" t="str">
        <f>VLOOKUP(Table1[[#This Row],[SITUACION CODIGO]],situations[#All],2,FALSE)</f>
        <v>Protección y Soluciones Mixtas</v>
      </c>
    </row>
    <row r="13" spans="1:14" ht="128.25" x14ac:dyDescent="0.2">
      <c r="A13" s="3" t="s">
        <v>14</v>
      </c>
      <c r="B13" s="3" t="str">
        <f>VLOOKUP(Table1[[#This Row],[AREA DE IMPACTO CODIGO]],AreasImpacto[#All],2,FALSE)</f>
        <v>Logro de entornos de protección favorables</v>
      </c>
      <c r="C13" s="3" t="s">
        <v>15</v>
      </c>
      <c r="D13" s="3" t="s">
        <v>16</v>
      </c>
      <c r="E13" s="3" t="s">
        <v>55</v>
      </c>
      <c r="F13" s="3" t="str">
        <f>VLOOKUP(Table1[[#This Row],[AREA DE EFECTO CODIGO]],AreasResultado[#All],2,FALSE)</f>
        <v>Violencia sexual y de género</v>
      </c>
      <c r="G13" s="3" t="s">
        <v>56</v>
      </c>
      <c r="H13" s="3" t="s">
        <v>57</v>
      </c>
      <c r="I13" s="3" t="s">
        <v>58</v>
      </c>
      <c r="J13" s="3" t="s">
        <v>59</v>
      </c>
      <c r="K13" s="3">
        <v>1</v>
      </c>
      <c r="L13" s="3" t="str">
        <f>VLOOKUP(Table1[[#This Row],[PILAR CODIGO]],Pillars[],2,FALSE)</f>
        <v>Programa Global de Refugiados</v>
      </c>
      <c r="M13" s="3" t="s">
        <v>24</v>
      </c>
      <c r="N13" s="3" t="str">
        <f>VLOOKUP(Table1[[#This Row],[SITUACION CODIGO]],situations[#All],2,FALSE)</f>
        <v>Protección y Soluciones Mixtas</v>
      </c>
    </row>
    <row r="14" spans="1:14" ht="85.5" x14ac:dyDescent="0.2">
      <c r="A14" s="3" t="s">
        <v>14</v>
      </c>
      <c r="B14" s="3" t="str">
        <f>VLOOKUP(Table1[[#This Row],[AREA DE IMPACTO CODIGO]],AreasImpacto[#All],2,FALSE)</f>
        <v>Logro de entornos de protección favorables</v>
      </c>
      <c r="C14" s="3" t="s">
        <v>15</v>
      </c>
      <c r="D14" s="3" t="s">
        <v>16</v>
      </c>
      <c r="E14" s="3" t="s">
        <v>55</v>
      </c>
      <c r="F14" s="3" t="str">
        <f>VLOOKUP(Table1[[#This Row],[AREA DE EFECTO CODIGO]],AreasResultado[#All],2,FALSE)</f>
        <v>Violencia sexual y de género</v>
      </c>
      <c r="G14" s="3" t="s">
        <v>56</v>
      </c>
      <c r="H14" s="3" t="s">
        <v>57</v>
      </c>
      <c r="I14" s="3" t="s">
        <v>60</v>
      </c>
      <c r="J14" s="3" t="s">
        <v>61</v>
      </c>
      <c r="K14" s="3">
        <v>1</v>
      </c>
      <c r="L14" s="3" t="str">
        <f>VLOOKUP(Table1[[#This Row],[PILAR CODIGO]],Pillars[],2,FALSE)</f>
        <v>Programa Global de Refugiados</v>
      </c>
      <c r="M14" s="3" t="s">
        <v>24</v>
      </c>
      <c r="N14" s="3" t="str">
        <f>VLOOKUP(Table1[[#This Row],[SITUACION CODIGO]],situations[#All],2,FALSE)</f>
        <v>Protección y Soluciones Mixtas</v>
      </c>
    </row>
    <row r="15" spans="1:14" ht="85.5" x14ac:dyDescent="0.2">
      <c r="A15" s="3" t="s">
        <v>14</v>
      </c>
      <c r="B15" s="3" t="str">
        <f>VLOOKUP(Table1[[#This Row],[AREA DE IMPACTO CODIGO]],AreasImpacto[#All],2,FALSE)</f>
        <v>Logro de entornos de protección favorables</v>
      </c>
      <c r="C15" s="3" t="s">
        <v>15</v>
      </c>
      <c r="D15" s="3" t="s">
        <v>16</v>
      </c>
      <c r="E15" s="3" t="s">
        <v>55</v>
      </c>
      <c r="F15" s="3" t="str">
        <f>VLOOKUP(Table1[[#This Row],[AREA DE EFECTO CODIGO]],AreasResultado[#All],2,FALSE)</f>
        <v>Violencia sexual y de género</v>
      </c>
      <c r="G15" s="3" t="s">
        <v>56</v>
      </c>
      <c r="H15" s="3" t="s">
        <v>57</v>
      </c>
      <c r="I15" s="3" t="s">
        <v>62</v>
      </c>
      <c r="J15" s="3" t="s">
        <v>63</v>
      </c>
      <c r="K15" s="3">
        <v>1</v>
      </c>
      <c r="L15" s="3" t="str">
        <f>VLOOKUP(Table1[[#This Row],[PILAR CODIGO]],Pillars[],2,FALSE)</f>
        <v>Programa Global de Refugiados</v>
      </c>
      <c r="M15" s="3" t="s">
        <v>24</v>
      </c>
      <c r="N15" s="3" t="str">
        <f>VLOOKUP(Table1[[#This Row],[SITUACION CODIGO]],situations[#All],2,FALSE)</f>
        <v>Protección y Soluciones Mixtas</v>
      </c>
    </row>
    <row r="16" spans="1:14" ht="85.5" x14ac:dyDescent="0.2">
      <c r="A16" s="3" t="s">
        <v>14</v>
      </c>
      <c r="B16" s="3" t="str">
        <f>VLOOKUP(Table1[[#This Row],[AREA DE IMPACTO CODIGO]],AreasImpacto[#All],2,FALSE)</f>
        <v>Logro de entornos de protección favorables</v>
      </c>
      <c r="C16" s="3" t="s">
        <v>15</v>
      </c>
      <c r="D16" s="3" t="s">
        <v>16</v>
      </c>
      <c r="E16" s="3" t="s">
        <v>55</v>
      </c>
      <c r="F16" s="3" t="str">
        <f>VLOOKUP(Table1[[#This Row],[AREA DE EFECTO CODIGO]],AreasResultado[#All],2,FALSE)</f>
        <v>Violencia sexual y de género</v>
      </c>
      <c r="G16" s="3" t="s">
        <v>56</v>
      </c>
      <c r="H16" s="3" t="s">
        <v>57</v>
      </c>
      <c r="I16" s="3" t="s">
        <v>64</v>
      </c>
      <c r="J16" s="3" t="s">
        <v>65</v>
      </c>
      <c r="K16" s="3">
        <v>1</v>
      </c>
      <c r="L16" s="3" t="str">
        <f>VLOOKUP(Table1[[#This Row],[PILAR CODIGO]],Pillars[],2,FALSE)</f>
        <v>Programa Global de Refugiados</v>
      </c>
      <c r="M16" s="3" t="s">
        <v>24</v>
      </c>
      <c r="N16" s="3" t="str">
        <f>VLOOKUP(Table1[[#This Row],[SITUACION CODIGO]],situations[#All],2,FALSE)</f>
        <v>Protección y Soluciones Mixtas</v>
      </c>
    </row>
    <row r="17" spans="1:14" ht="142.5" x14ac:dyDescent="0.2">
      <c r="A17" s="3" t="s">
        <v>14</v>
      </c>
      <c r="B17" s="3" t="str">
        <f>VLOOKUP(Table1[[#This Row],[AREA DE IMPACTO CODIGO]],AreasImpacto[#All],2,FALSE)</f>
        <v>Logro de entornos de protección favorables</v>
      </c>
      <c r="C17" s="3" t="s">
        <v>15</v>
      </c>
      <c r="D17" s="3" t="s">
        <v>16</v>
      </c>
      <c r="E17" s="3" t="s">
        <v>66</v>
      </c>
      <c r="F17" s="3" t="str">
        <f>VLOOKUP(Table1[[#This Row],[AREA DE EFECTO CODIGO]],AreasResultado[#All],2,FALSE)</f>
        <v>Protección de la infancia</v>
      </c>
      <c r="G17" s="3" t="s">
        <v>67</v>
      </c>
      <c r="H17" s="3" t="s">
        <v>68</v>
      </c>
      <c r="I17" s="3" t="s">
        <v>69</v>
      </c>
      <c r="J17" s="3" t="s">
        <v>70</v>
      </c>
      <c r="K17" s="3">
        <v>1</v>
      </c>
      <c r="L17" s="3" t="str">
        <f>VLOOKUP(Table1[[#This Row],[PILAR CODIGO]],Pillars[],2,FALSE)</f>
        <v>Programa Global de Refugiados</v>
      </c>
      <c r="M17" s="3" t="s">
        <v>24</v>
      </c>
      <c r="N17" s="3" t="str">
        <f>VLOOKUP(Table1[[#This Row],[SITUACION CODIGO]],situations[#All],2,FALSE)</f>
        <v>Protección y Soluciones Mixtas</v>
      </c>
    </row>
    <row r="18" spans="1:14" ht="85.5" x14ac:dyDescent="0.2">
      <c r="A18" s="3" t="s">
        <v>14</v>
      </c>
      <c r="B18" s="3" t="str">
        <f>VLOOKUP(Table1[[#This Row],[AREA DE IMPACTO CODIGO]],AreasImpacto[#All],2,FALSE)</f>
        <v>Logro de entornos de protección favorables</v>
      </c>
      <c r="C18" s="3" t="s">
        <v>15</v>
      </c>
      <c r="D18" s="3" t="s">
        <v>16</v>
      </c>
      <c r="E18" s="3" t="s">
        <v>66</v>
      </c>
      <c r="F18" s="3" t="str">
        <f>VLOOKUP(Table1[[#This Row],[AREA DE EFECTO CODIGO]],AreasResultado[#All],2,FALSE)</f>
        <v>Protección de la infancia</v>
      </c>
      <c r="G18" s="3" t="s">
        <v>67</v>
      </c>
      <c r="H18" s="3" t="s">
        <v>68</v>
      </c>
      <c r="I18" s="3" t="s">
        <v>71</v>
      </c>
      <c r="J18" s="3" t="s">
        <v>72</v>
      </c>
      <c r="K18" s="3">
        <v>1</v>
      </c>
      <c r="L18" s="3" t="str">
        <f>VLOOKUP(Table1[[#This Row],[PILAR CODIGO]],Pillars[],2,FALSE)</f>
        <v>Programa Global de Refugiados</v>
      </c>
      <c r="M18" s="3" t="s">
        <v>24</v>
      </c>
      <c r="N18" s="3" t="str">
        <f>VLOOKUP(Table1[[#This Row],[SITUACION CODIGO]],situations[#All],2,FALSE)</f>
        <v>Protección y Soluciones Mixtas</v>
      </c>
    </row>
    <row r="19" spans="1:14" ht="85.5" x14ac:dyDescent="0.2">
      <c r="A19" s="3" t="s">
        <v>14</v>
      </c>
      <c r="B19" s="3" t="str">
        <f>VLOOKUP(Table1[[#This Row],[AREA DE IMPACTO CODIGO]],AreasImpacto[#All],2,FALSE)</f>
        <v>Logro de entornos de protección favorables</v>
      </c>
      <c r="C19" s="3" t="s">
        <v>15</v>
      </c>
      <c r="D19" s="3" t="s">
        <v>16</v>
      </c>
      <c r="E19" s="3" t="s">
        <v>66</v>
      </c>
      <c r="F19" s="3" t="str">
        <f>VLOOKUP(Table1[[#This Row],[AREA DE EFECTO CODIGO]],AreasResultado[#All],2,FALSE)</f>
        <v>Protección de la infancia</v>
      </c>
      <c r="G19" s="3" t="s">
        <v>67</v>
      </c>
      <c r="H19" s="3" t="s">
        <v>68</v>
      </c>
      <c r="I19" s="3" t="s">
        <v>73</v>
      </c>
      <c r="J19" s="3" t="s">
        <v>74</v>
      </c>
      <c r="K19" s="3">
        <v>1</v>
      </c>
      <c r="L19" s="3" t="str">
        <f>VLOOKUP(Table1[[#This Row],[PILAR CODIGO]],Pillars[],2,FALSE)</f>
        <v>Programa Global de Refugiados</v>
      </c>
      <c r="M19" s="3" t="s">
        <v>24</v>
      </c>
      <c r="N19" s="3" t="str">
        <f>VLOOKUP(Table1[[#This Row],[SITUACION CODIGO]],situations[#All],2,FALSE)</f>
        <v>Protección y Soluciones Mixtas</v>
      </c>
    </row>
    <row r="20" spans="1:14" ht="99.75" x14ac:dyDescent="0.2">
      <c r="A20" s="3" t="s">
        <v>75</v>
      </c>
      <c r="B20" s="3" t="str">
        <f>VLOOKUP(Table1[[#This Row],[AREA DE IMPACTO CODIGO]],AreasImpacto[#All],2,FALSE)</f>
        <v>Haciendo realidad el ejercicio de los derechos en entornos seguros</v>
      </c>
      <c r="C20" s="3" t="s">
        <v>76</v>
      </c>
      <c r="D20" s="3" t="s">
        <v>77</v>
      </c>
      <c r="E20" s="3" t="s">
        <v>78</v>
      </c>
      <c r="F20" s="3" t="str">
        <f>VLOOKUP(Table1[[#This Row],[AREA DE EFECTO CODIGO]],AreasResultado[#All],2,FALSE)</f>
        <v>Educación</v>
      </c>
      <c r="G20" s="3" t="s">
        <v>80</v>
      </c>
      <c r="H20" s="3" t="s">
        <v>81</v>
      </c>
      <c r="I20" s="3" t="s">
        <v>82</v>
      </c>
      <c r="J20" s="3" t="s">
        <v>83</v>
      </c>
      <c r="K20" s="3">
        <v>1</v>
      </c>
      <c r="L20" s="3" t="str">
        <f>VLOOKUP(Table1[[#This Row],[PILAR CODIGO]],Pillars[],2,FALSE)</f>
        <v>Programa Global de Refugiados</v>
      </c>
      <c r="M20" s="3" t="s">
        <v>24</v>
      </c>
      <c r="N20" s="3" t="str">
        <f>VLOOKUP(Table1[[#This Row],[SITUACION CODIGO]],situations[#All],2,FALSE)</f>
        <v>Protección y Soluciones Mixtas</v>
      </c>
    </row>
    <row r="21" spans="1:14" ht="99.75" x14ac:dyDescent="0.2">
      <c r="A21" s="3" t="s">
        <v>75</v>
      </c>
      <c r="B21" s="3" t="str">
        <f>VLOOKUP(Table1[[#This Row],[AREA DE IMPACTO CODIGO]],AreasImpacto[#All],2,FALSE)</f>
        <v>Haciendo realidad el ejercicio de los derechos en entornos seguros</v>
      </c>
      <c r="C21" s="3" t="s">
        <v>76</v>
      </c>
      <c r="D21" s="3" t="s">
        <v>77</v>
      </c>
      <c r="E21" s="3" t="s">
        <v>78</v>
      </c>
      <c r="F21" s="3" t="str">
        <f>VLOOKUP(Table1[[#This Row],[AREA DE EFECTO CODIGO]],AreasResultado[#All],2,FALSE)</f>
        <v>Educación</v>
      </c>
      <c r="G21" s="3" t="s">
        <v>80</v>
      </c>
      <c r="H21" s="3" t="s">
        <v>81</v>
      </c>
      <c r="I21" s="3" t="s">
        <v>84</v>
      </c>
      <c r="J21" s="3" t="s">
        <v>85</v>
      </c>
      <c r="K21" s="3">
        <v>1</v>
      </c>
      <c r="L21" s="3" t="str">
        <f>VLOOKUP(Table1[[#This Row],[PILAR CODIGO]],Pillars[],2,FALSE)</f>
        <v>Programa Global de Refugiados</v>
      </c>
      <c r="M21" s="3" t="s">
        <v>24</v>
      </c>
      <c r="N21" s="3" t="str">
        <f>VLOOKUP(Table1[[#This Row],[SITUACION CODIGO]],situations[#All],2,FALSE)</f>
        <v>Protección y Soluciones Mixtas</v>
      </c>
    </row>
    <row r="22" spans="1:14" ht="99.75" x14ac:dyDescent="0.2">
      <c r="A22" s="3" t="s">
        <v>75</v>
      </c>
      <c r="B22" s="3" t="str">
        <f>VLOOKUP(Table1[[#This Row],[AREA DE IMPACTO CODIGO]],AreasImpacto[#All],2,FALSE)</f>
        <v>Haciendo realidad el ejercicio de los derechos en entornos seguros</v>
      </c>
      <c r="C22" s="3" t="s">
        <v>76</v>
      </c>
      <c r="D22" s="3" t="s">
        <v>77</v>
      </c>
      <c r="E22" s="3" t="s">
        <v>78</v>
      </c>
      <c r="F22" s="3" t="str">
        <f>VLOOKUP(Table1[[#This Row],[AREA DE EFECTO CODIGO]],AreasResultado[#All],2,FALSE)</f>
        <v>Educación</v>
      </c>
      <c r="G22" s="3" t="s">
        <v>80</v>
      </c>
      <c r="H22" s="3" t="s">
        <v>81</v>
      </c>
      <c r="I22" s="3" t="s">
        <v>86</v>
      </c>
      <c r="J22" s="3" t="s">
        <v>87</v>
      </c>
      <c r="K22" s="3">
        <v>1</v>
      </c>
      <c r="L22" s="3" t="str">
        <f>VLOOKUP(Table1[[#This Row],[PILAR CODIGO]],Pillars[],2,FALSE)</f>
        <v>Programa Global de Refugiados</v>
      </c>
      <c r="M22" s="3" t="s">
        <v>24</v>
      </c>
      <c r="N22" s="3" t="str">
        <f>VLOOKUP(Table1[[#This Row],[SITUACION CODIGO]],situations[#All],2,FALSE)</f>
        <v>Protección y Soluciones Mixtas</v>
      </c>
    </row>
    <row r="23" spans="1:14" ht="99.75" x14ac:dyDescent="0.2">
      <c r="A23" s="3" t="s">
        <v>75</v>
      </c>
      <c r="B23" s="3" t="str">
        <f>VLOOKUP(Table1[[#This Row],[AREA DE IMPACTO CODIGO]],AreasImpacto[#All],2,FALSE)</f>
        <v>Haciendo realidad el ejercicio de los derechos en entornos seguros</v>
      </c>
      <c r="C23" s="3" t="s">
        <v>76</v>
      </c>
      <c r="D23" s="3" t="s">
        <v>77</v>
      </c>
      <c r="E23" s="3" t="s">
        <v>78</v>
      </c>
      <c r="F23" s="3" t="str">
        <f>VLOOKUP(Table1[[#This Row],[AREA DE EFECTO CODIGO]],AreasResultado[#All],2,FALSE)</f>
        <v>Educación</v>
      </c>
      <c r="G23" s="3" t="s">
        <v>80</v>
      </c>
      <c r="H23" s="3" t="s">
        <v>81</v>
      </c>
      <c r="I23" s="3" t="s">
        <v>88</v>
      </c>
      <c r="J23" s="3" t="s">
        <v>89</v>
      </c>
      <c r="K23" s="3">
        <v>1</v>
      </c>
      <c r="L23" s="3" t="str">
        <f>VLOOKUP(Table1[[#This Row],[PILAR CODIGO]],Pillars[],2,FALSE)</f>
        <v>Programa Global de Refugiados</v>
      </c>
      <c r="M23" s="3" t="s">
        <v>24</v>
      </c>
      <c r="N23" s="3" t="str">
        <f>VLOOKUP(Table1[[#This Row],[SITUACION CODIGO]],situations[#All],2,FALSE)</f>
        <v>Protección y Soluciones Mixtas</v>
      </c>
    </row>
    <row r="24" spans="1:14" ht="114" x14ac:dyDescent="0.2">
      <c r="A24" s="3" t="s">
        <v>75</v>
      </c>
      <c r="B24" s="3" t="str">
        <f>VLOOKUP(Table1[[#This Row],[AREA DE IMPACTO CODIGO]],AreasImpacto[#All],2,FALSE)</f>
        <v>Haciendo realidad el ejercicio de los derechos en entornos seguros</v>
      </c>
      <c r="C24" s="3" t="s">
        <v>76</v>
      </c>
      <c r="D24" s="3" t="s">
        <v>77</v>
      </c>
      <c r="E24" s="3" t="s">
        <v>90</v>
      </c>
      <c r="F24" s="3" t="str">
        <f>VLOOKUP(Table1[[#This Row],[AREA DE EFECTO CODIGO]],AreasResultado[#All],2,FALSE)</f>
        <v>Agua limpia, saneamiento e higiene</v>
      </c>
      <c r="G24" s="3" t="s">
        <v>91</v>
      </c>
      <c r="H24" s="3" t="s">
        <v>92</v>
      </c>
      <c r="I24" s="3" t="s">
        <v>93</v>
      </c>
      <c r="J24" s="3" t="s">
        <v>94</v>
      </c>
      <c r="K24" s="3">
        <v>1</v>
      </c>
      <c r="L24" s="3" t="str">
        <f>VLOOKUP(Table1[[#This Row],[PILAR CODIGO]],Pillars[],2,FALSE)</f>
        <v>Programa Global de Refugiados</v>
      </c>
      <c r="M24" s="3" t="s">
        <v>24</v>
      </c>
      <c r="N24" s="3" t="str">
        <f>VLOOKUP(Table1[[#This Row],[SITUACION CODIGO]],situations[#All],2,FALSE)</f>
        <v>Protección y Soluciones Mixtas</v>
      </c>
    </row>
    <row r="25" spans="1:14" ht="114" x14ac:dyDescent="0.2">
      <c r="A25" s="3" t="s">
        <v>75</v>
      </c>
      <c r="B25" s="3" t="str">
        <f>VLOOKUP(Table1[[#This Row],[AREA DE IMPACTO CODIGO]],AreasImpacto[#All],2,FALSE)</f>
        <v>Haciendo realidad el ejercicio de los derechos en entornos seguros</v>
      </c>
      <c r="C25" s="3" t="s">
        <v>76</v>
      </c>
      <c r="D25" s="3" t="s">
        <v>77</v>
      </c>
      <c r="E25" s="3" t="s">
        <v>90</v>
      </c>
      <c r="F25" s="3" t="str">
        <f>VLOOKUP(Table1[[#This Row],[AREA DE EFECTO CODIGO]],AreasResultado[#All],2,FALSE)</f>
        <v>Agua limpia, saneamiento e higiene</v>
      </c>
      <c r="G25" s="3" t="s">
        <v>91</v>
      </c>
      <c r="H25" s="3" t="s">
        <v>92</v>
      </c>
      <c r="I25" s="3" t="s">
        <v>95</v>
      </c>
      <c r="J25" s="3" t="s">
        <v>96</v>
      </c>
      <c r="K25" s="3">
        <v>1</v>
      </c>
      <c r="L25" s="3" t="str">
        <f>VLOOKUP(Table1[[#This Row],[PILAR CODIGO]],Pillars[],2,FALSE)</f>
        <v>Programa Global de Refugiados</v>
      </c>
      <c r="M25" s="3" t="s">
        <v>24</v>
      </c>
      <c r="N25" s="3" t="str">
        <f>VLOOKUP(Table1[[#This Row],[SITUACION CODIGO]],situations[#All],2,FALSE)</f>
        <v>Protección y Soluciones Mixtas</v>
      </c>
    </row>
    <row r="26" spans="1:14" ht="128.25" x14ac:dyDescent="0.2">
      <c r="A26" s="3" t="s">
        <v>75</v>
      </c>
      <c r="B26" s="3" t="str">
        <f>VLOOKUP(Table1[[#This Row],[AREA DE IMPACTO CODIGO]],AreasImpacto[#All],2,FALSE)</f>
        <v>Haciendo realidad el ejercicio de los derechos en entornos seguros</v>
      </c>
      <c r="C26" s="3" t="s">
        <v>76</v>
      </c>
      <c r="D26" s="3" t="s">
        <v>77</v>
      </c>
      <c r="E26" s="3" t="s">
        <v>90</v>
      </c>
      <c r="F26" s="3" t="str">
        <f>VLOOKUP(Table1[[#This Row],[AREA DE EFECTO CODIGO]],AreasResultado[#All],2,FALSE)</f>
        <v>Agua limpia, saneamiento e higiene</v>
      </c>
      <c r="G26" s="3" t="s">
        <v>91</v>
      </c>
      <c r="H26" s="3" t="s">
        <v>92</v>
      </c>
      <c r="I26" s="3" t="s">
        <v>97</v>
      </c>
      <c r="J26" s="3" t="s">
        <v>98</v>
      </c>
      <c r="K26" s="3">
        <v>1</v>
      </c>
      <c r="L26" s="3" t="str">
        <f>VLOOKUP(Table1[[#This Row],[PILAR CODIGO]],Pillars[],2,FALSE)</f>
        <v>Programa Global de Refugiados</v>
      </c>
      <c r="M26" s="3" t="s">
        <v>24</v>
      </c>
      <c r="N26" s="3" t="str">
        <f>VLOOKUP(Table1[[#This Row],[SITUACION CODIGO]],situations[#All],2,FALSE)</f>
        <v>Protección y Soluciones Mixtas</v>
      </c>
    </row>
    <row r="27" spans="1:14" ht="99.75" x14ac:dyDescent="0.2">
      <c r="A27" s="3" t="s">
        <v>75</v>
      </c>
      <c r="B27" s="3" t="str">
        <f>VLOOKUP(Table1[[#This Row],[AREA DE IMPACTO CODIGO]],AreasImpacto[#All],2,FALSE)</f>
        <v>Haciendo realidad el ejercicio de los derechos en entornos seguros</v>
      </c>
      <c r="C27" s="3" t="s">
        <v>76</v>
      </c>
      <c r="D27" s="3" t="s">
        <v>77</v>
      </c>
      <c r="E27" s="3" t="s">
        <v>99</v>
      </c>
      <c r="F27" s="3" t="str">
        <f>VLOOKUP(Table1[[#This Row],[AREA DE EFECTO CODIGO]],AreasResultado[#All],2,FALSE)</f>
        <v>Bienestar y necesidades básicas</v>
      </c>
      <c r="G27" s="3" t="s">
        <v>101</v>
      </c>
      <c r="H27" s="3" t="s">
        <v>102</v>
      </c>
      <c r="I27" s="3" t="s">
        <v>103</v>
      </c>
      <c r="J27" s="3" t="s">
        <v>104</v>
      </c>
      <c r="K27" s="3">
        <v>1</v>
      </c>
      <c r="L27" s="3" t="str">
        <f>VLOOKUP(Table1[[#This Row],[PILAR CODIGO]],Pillars[],2,FALSE)</f>
        <v>Programa Global de Refugiados</v>
      </c>
      <c r="M27" s="3" t="s">
        <v>24</v>
      </c>
      <c r="N27" s="3" t="str">
        <f>VLOOKUP(Table1[[#This Row],[SITUACION CODIGO]],situations[#All],2,FALSE)</f>
        <v>Protección y Soluciones Mixtas</v>
      </c>
    </row>
    <row r="28" spans="1:14" ht="99.75" x14ac:dyDescent="0.2">
      <c r="A28" s="3" t="s">
        <v>75</v>
      </c>
      <c r="B28" s="3" t="str">
        <f>VLOOKUP(Table1[[#This Row],[AREA DE IMPACTO CODIGO]],AreasImpacto[#All],2,FALSE)</f>
        <v>Haciendo realidad el ejercicio de los derechos en entornos seguros</v>
      </c>
      <c r="C28" s="3" t="s">
        <v>76</v>
      </c>
      <c r="D28" s="3" t="s">
        <v>77</v>
      </c>
      <c r="E28" s="3" t="s">
        <v>99</v>
      </c>
      <c r="F28" s="3" t="str">
        <f>VLOOKUP(Table1[[#This Row],[AREA DE EFECTO CODIGO]],AreasResultado[#All],2,FALSE)</f>
        <v>Bienestar y necesidades básicas</v>
      </c>
      <c r="G28" s="3" t="s">
        <v>101</v>
      </c>
      <c r="H28" s="3" t="s">
        <v>102</v>
      </c>
      <c r="I28" s="3" t="s">
        <v>105</v>
      </c>
      <c r="J28" s="3" t="s">
        <v>106</v>
      </c>
      <c r="K28" s="3">
        <v>1</v>
      </c>
      <c r="L28" s="3" t="str">
        <f>VLOOKUP(Table1[[#This Row],[PILAR CODIGO]],Pillars[],2,FALSE)</f>
        <v>Programa Global de Refugiados</v>
      </c>
      <c r="M28" s="3" t="s">
        <v>24</v>
      </c>
      <c r="N28" s="3" t="str">
        <f>VLOOKUP(Table1[[#This Row],[SITUACION CODIGO]],situations[#All],2,FALSE)</f>
        <v>Protección y Soluciones Mixtas</v>
      </c>
    </row>
    <row r="29" spans="1:14" ht="99.75" x14ac:dyDescent="0.2">
      <c r="A29" s="3" t="s">
        <v>75</v>
      </c>
      <c r="B29" s="3" t="str">
        <f>VLOOKUP(Table1[[#This Row],[AREA DE IMPACTO CODIGO]],AreasImpacto[#All],2,FALSE)</f>
        <v>Haciendo realidad el ejercicio de los derechos en entornos seguros</v>
      </c>
      <c r="C29" s="3" t="s">
        <v>76</v>
      </c>
      <c r="D29" s="3" t="s">
        <v>77</v>
      </c>
      <c r="E29" s="3" t="s">
        <v>99</v>
      </c>
      <c r="F29" s="3" t="str">
        <f>VLOOKUP(Table1[[#This Row],[AREA DE EFECTO CODIGO]],AreasResultado[#All],2,FALSE)</f>
        <v>Bienestar y necesidades básicas</v>
      </c>
      <c r="G29" s="3" t="s">
        <v>101</v>
      </c>
      <c r="H29" s="3" t="s">
        <v>102</v>
      </c>
      <c r="I29" s="3" t="s">
        <v>107</v>
      </c>
      <c r="J29" s="3" t="s">
        <v>108</v>
      </c>
      <c r="K29" s="3">
        <v>1</v>
      </c>
      <c r="L29" s="3" t="str">
        <f>VLOOKUP(Table1[[#This Row],[PILAR CODIGO]],Pillars[],2,FALSE)</f>
        <v>Programa Global de Refugiados</v>
      </c>
      <c r="M29" s="3" t="s">
        <v>24</v>
      </c>
      <c r="N29" s="3" t="str">
        <f>VLOOKUP(Table1[[#This Row],[SITUACION CODIGO]],situations[#All],2,FALSE)</f>
        <v>Protección y Soluciones Mixtas</v>
      </c>
    </row>
    <row r="30" spans="1:14" ht="99.75" x14ac:dyDescent="0.2">
      <c r="A30" s="3" t="s">
        <v>75</v>
      </c>
      <c r="B30" s="3" t="str">
        <f>VLOOKUP(Table1[[#This Row],[AREA DE IMPACTO CODIGO]],AreasImpacto[#All],2,FALSE)</f>
        <v>Haciendo realidad el ejercicio de los derechos en entornos seguros</v>
      </c>
      <c r="C30" s="3" t="s">
        <v>76</v>
      </c>
      <c r="D30" s="3" t="s">
        <v>77</v>
      </c>
      <c r="E30" s="3" t="s">
        <v>99</v>
      </c>
      <c r="F30" s="3" t="str">
        <f>VLOOKUP(Table1[[#This Row],[AREA DE EFECTO CODIGO]],AreasResultado[#All],2,FALSE)</f>
        <v>Bienestar y necesidades básicas</v>
      </c>
      <c r="G30" s="3" t="s">
        <v>109</v>
      </c>
      <c r="H30" s="3" t="s">
        <v>110</v>
      </c>
      <c r="I30" s="3" t="s">
        <v>111</v>
      </c>
      <c r="J30" s="3" t="s">
        <v>112</v>
      </c>
      <c r="K30" s="3">
        <v>1</v>
      </c>
      <c r="L30" s="3" t="str">
        <f>VLOOKUP(Table1[[#This Row],[PILAR CODIGO]],Pillars[],2,FALSE)</f>
        <v>Programa Global de Refugiados</v>
      </c>
      <c r="M30" s="3" t="s">
        <v>24</v>
      </c>
      <c r="N30" s="3" t="str">
        <f>VLOOKUP(Table1[[#This Row],[SITUACION CODIGO]],situations[#All],2,FALSE)</f>
        <v>Protección y Soluciones Mixtas</v>
      </c>
    </row>
    <row r="31" spans="1:14" ht="114" x14ac:dyDescent="0.2">
      <c r="A31" s="3" t="s">
        <v>75</v>
      </c>
      <c r="B31" s="3" t="str">
        <f>VLOOKUP(Table1[[#This Row],[AREA DE IMPACTO CODIGO]],AreasImpacto[#All],2,FALSE)</f>
        <v>Haciendo realidad el ejercicio de los derechos en entornos seguros</v>
      </c>
      <c r="C31" s="3" t="s">
        <v>76</v>
      </c>
      <c r="D31" s="3" t="s">
        <v>77</v>
      </c>
      <c r="E31" s="3" t="s">
        <v>99</v>
      </c>
      <c r="F31" s="3" t="str">
        <f>VLOOKUP(Table1[[#This Row],[AREA DE EFECTO CODIGO]],AreasResultado[#All],2,FALSE)</f>
        <v>Bienestar y necesidades básicas</v>
      </c>
      <c r="G31" s="3" t="s">
        <v>109</v>
      </c>
      <c r="H31" s="3" t="s">
        <v>110</v>
      </c>
      <c r="I31" s="3" t="s">
        <v>113</v>
      </c>
      <c r="J31" s="3" t="s">
        <v>114</v>
      </c>
      <c r="K31" s="3">
        <v>1</v>
      </c>
      <c r="L31" s="3" t="str">
        <f>VLOOKUP(Table1[[#This Row],[PILAR CODIGO]],Pillars[],2,FALSE)</f>
        <v>Programa Global de Refugiados</v>
      </c>
      <c r="M31" s="3" t="s">
        <v>24</v>
      </c>
      <c r="N31" s="3" t="str">
        <f>VLOOKUP(Table1[[#This Row],[SITUACION CODIGO]],situations[#All],2,FALSE)</f>
        <v>Protección y Soluciones Mixtas</v>
      </c>
    </row>
    <row r="32" spans="1:14" ht="114" x14ac:dyDescent="0.2">
      <c r="A32" s="3" t="s">
        <v>75</v>
      </c>
      <c r="B32" s="3" t="str">
        <f>VLOOKUP(Table1[[#This Row],[AREA DE IMPACTO CODIGO]],AreasImpacto[#All],2,FALSE)</f>
        <v>Haciendo realidad el ejercicio de los derechos en entornos seguros</v>
      </c>
      <c r="C32" s="3" t="s">
        <v>76</v>
      </c>
      <c r="D32" s="3" t="s">
        <v>77</v>
      </c>
      <c r="E32" s="3" t="s">
        <v>99</v>
      </c>
      <c r="F32" s="3" t="str">
        <f>VLOOKUP(Table1[[#This Row],[AREA DE EFECTO CODIGO]],AreasResultado[#All],2,FALSE)</f>
        <v>Bienestar y necesidades básicas</v>
      </c>
      <c r="G32" s="3" t="s">
        <v>109</v>
      </c>
      <c r="H32" s="3" t="s">
        <v>110</v>
      </c>
      <c r="I32" s="3" t="s">
        <v>115</v>
      </c>
      <c r="J32" s="3" t="s">
        <v>116</v>
      </c>
      <c r="K32" s="3">
        <v>1</v>
      </c>
      <c r="L32" s="3" t="str">
        <f>VLOOKUP(Table1[[#This Row],[PILAR CODIGO]],Pillars[],2,FALSE)</f>
        <v>Programa Global de Refugiados</v>
      </c>
      <c r="M32" s="3" t="s">
        <v>24</v>
      </c>
      <c r="N32" s="3" t="str">
        <f>VLOOKUP(Table1[[#This Row],[SITUACION CODIGO]],situations[#All],2,FALSE)</f>
        <v>Protección y Soluciones Mixtas</v>
      </c>
    </row>
    <row r="33" spans="1:14" ht="114" x14ac:dyDescent="0.2">
      <c r="A33" s="3" t="s">
        <v>75</v>
      </c>
      <c r="B33" s="3" t="str">
        <f>VLOOKUP(Table1[[#This Row],[AREA DE IMPACTO CODIGO]],AreasImpacto[#All],2,FALSE)</f>
        <v>Haciendo realidad el ejercicio de los derechos en entornos seguros</v>
      </c>
      <c r="C33" s="3" t="s">
        <v>76</v>
      </c>
      <c r="D33" s="3" t="s">
        <v>77</v>
      </c>
      <c r="E33" s="3" t="s">
        <v>99</v>
      </c>
      <c r="F33" s="3" t="str">
        <f>VLOOKUP(Table1[[#This Row],[AREA DE EFECTO CODIGO]],AreasResultado[#All],2,FALSE)</f>
        <v>Bienestar y necesidades básicas</v>
      </c>
      <c r="G33" s="3" t="s">
        <v>109</v>
      </c>
      <c r="H33" s="3" t="s">
        <v>110</v>
      </c>
      <c r="I33" s="3" t="s">
        <v>117</v>
      </c>
      <c r="J33" s="3" t="s">
        <v>118</v>
      </c>
      <c r="K33" s="3">
        <v>1</v>
      </c>
      <c r="L33" s="3" t="str">
        <f>VLOOKUP(Table1[[#This Row],[PILAR CODIGO]],Pillars[],2,FALSE)</f>
        <v>Programa Global de Refugiados</v>
      </c>
      <c r="M33" s="3" t="s">
        <v>24</v>
      </c>
      <c r="N33" s="3" t="str">
        <f>VLOOKUP(Table1[[#This Row],[SITUACION CODIGO]],situations[#All],2,FALSE)</f>
        <v>Protección y Soluciones Mixtas</v>
      </c>
    </row>
    <row r="34" spans="1:14" ht="128.25" x14ac:dyDescent="0.2">
      <c r="A34" s="3" t="s">
        <v>119</v>
      </c>
      <c r="B34" s="3" t="str">
        <f>VLOOKUP(Table1[[#This Row],[AREA DE IMPACTO CODIGO]],AreasImpacto[#All],2,FALSE)</f>
        <v>Empoderamiento de las comunidades y logro de la igualdad de género</v>
      </c>
      <c r="C34" s="3" t="s">
        <v>120</v>
      </c>
      <c r="D34" s="3" t="s">
        <v>121</v>
      </c>
      <c r="E34" s="3" t="s">
        <v>122</v>
      </c>
      <c r="F34" s="3" t="str">
        <f>VLOOKUP(Table1[[#This Row],[AREA DE EFECTO CODIGO]],AreasResultado[#All],2,FALSE)</f>
        <v>Reasentamiento y vías complementarias</v>
      </c>
      <c r="G34" s="3" t="s">
        <v>124</v>
      </c>
      <c r="H34" s="3" t="s">
        <v>125</v>
      </c>
      <c r="I34" s="3" t="s">
        <v>126</v>
      </c>
      <c r="J34" s="3" t="s">
        <v>127</v>
      </c>
      <c r="K34" s="3">
        <v>1</v>
      </c>
      <c r="L34" s="3" t="str">
        <f>VLOOKUP(Table1[[#This Row],[PILAR CODIGO]],Pillars[],2,FALSE)</f>
        <v>Programa Global de Refugiados</v>
      </c>
      <c r="M34" s="3" t="s">
        <v>24</v>
      </c>
      <c r="N34" s="3" t="str">
        <f>VLOOKUP(Table1[[#This Row],[SITUACION CODIGO]],situations[#All],2,FALSE)</f>
        <v>Protección y Soluciones Mixtas</v>
      </c>
    </row>
    <row r="35" spans="1:14" ht="99.75" x14ac:dyDescent="0.2">
      <c r="A35" s="3" t="s">
        <v>119</v>
      </c>
      <c r="B35" s="3" t="str">
        <f>VLOOKUP(Table1[[#This Row],[AREA DE IMPACTO CODIGO]],AreasImpacto[#All],2,FALSE)</f>
        <v>Empoderamiento de las comunidades y logro de la igualdad de género</v>
      </c>
      <c r="C35" s="3" t="s">
        <v>120</v>
      </c>
      <c r="D35" s="3" t="s">
        <v>121</v>
      </c>
      <c r="E35" s="3" t="s">
        <v>122</v>
      </c>
      <c r="F35" s="3" t="str">
        <f>VLOOKUP(Table1[[#This Row],[AREA DE EFECTO CODIGO]],AreasResultado[#All],2,FALSE)</f>
        <v>Reasentamiento y vías complementarias</v>
      </c>
      <c r="G35" s="3" t="s">
        <v>124</v>
      </c>
      <c r="H35" s="3" t="s">
        <v>125</v>
      </c>
      <c r="I35" s="3" t="s">
        <v>128</v>
      </c>
      <c r="J35" s="3" t="s">
        <v>129</v>
      </c>
      <c r="K35" s="3">
        <v>1</v>
      </c>
      <c r="L35" s="3" t="str">
        <f>VLOOKUP(Table1[[#This Row],[PILAR CODIGO]],Pillars[],2,FALSE)</f>
        <v>Programa Global de Refugiados</v>
      </c>
      <c r="M35" s="3" t="s">
        <v>24</v>
      </c>
      <c r="N35" s="3" t="str">
        <f>VLOOKUP(Table1[[#This Row],[SITUACION CODIGO]],situations[#All],2,FALSE)</f>
        <v>Protección y Soluciones Mixtas</v>
      </c>
    </row>
    <row r="36" spans="1:14" ht="99.75" x14ac:dyDescent="0.2">
      <c r="A36" s="3" t="s">
        <v>119</v>
      </c>
      <c r="B36" s="3" t="str">
        <f>VLOOKUP(Table1[[#This Row],[AREA DE IMPACTO CODIGO]],AreasImpacto[#All],2,FALSE)</f>
        <v>Empoderamiento de las comunidades y logro de la igualdad de género</v>
      </c>
      <c r="C36" s="3" t="s">
        <v>120</v>
      </c>
      <c r="D36" s="3" t="s">
        <v>121</v>
      </c>
      <c r="E36" s="3" t="s">
        <v>130</v>
      </c>
      <c r="F36" s="3" t="str">
        <f>VLOOKUP(Table1[[#This Row],[AREA DE EFECTO CODIGO]],AreasResultado[#All],2,FALSE)</f>
        <v>Autosuficiencia, inclusión económica y medios de vida</v>
      </c>
      <c r="G36" s="3" t="s">
        <v>132</v>
      </c>
      <c r="H36" s="3" t="s">
        <v>133</v>
      </c>
      <c r="I36" s="3" t="s">
        <v>134</v>
      </c>
      <c r="J36" s="3" t="s">
        <v>135</v>
      </c>
      <c r="K36" s="3">
        <v>1</v>
      </c>
      <c r="L36" s="3" t="str">
        <f>VLOOKUP(Table1[[#This Row],[PILAR CODIGO]],Pillars[],2,FALSE)</f>
        <v>Programa Global de Refugiados</v>
      </c>
      <c r="M36" s="3" t="s">
        <v>24</v>
      </c>
      <c r="N36" s="3" t="str">
        <f>VLOOKUP(Table1[[#This Row],[SITUACION CODIGO]],situations[#All],2,FALSE)</f>
        <v>Protección y Soluciones Mixtas</v>
      </c>
    </row>
    <row r="37" spans="1:14" ht="99.75" x14ac:dyDescent="0.2">
      <c r="A37" s="3" t="s">
        <v>119</v>
      </c>
      <c r="B37" s="3" t="str">
        <f>VLOOKUP(Table1[[#This Row],[AREA DE IMPACTO CODIGO]],AreasImpacto[#All],2,FALSE)</f>
        <v>Empoderamiento de las comunidades y logro de la igualdad de género</v>
      </c>
      <c r="C37" s="3" t="s">
        <v>120</v>
      </c>
      <c r="D37" s="3" t="s">
        <v>121</v>
      </c>
      <c r="E37" s="3" t="s">
        <v>130</v>
      </c>
      <c r="F37" s="3" t="str">
        <f>VLOOKUP(Table1[[#This Row],[AREA DE EFECTO CODIGO]],AreasResultado[#All],2,FALSE)</f>
        <v>Autosuficiencia, inclusión económica y medios de vida</v>
      </c>
      <c r="G37" s="3" t="s">
        <v>132</v>
      </c>
      <c r="H37" s="3" t="s">
        <v>133</v>
      </c>
      <c r="I37" s="3" t="s">
        <v>136</v>
      </c>
      <c r="J37" s="3" t="s">
        <v>137</v>
      </c>
      <c r="K37" s="3">
        <v>1</v>
      </c>
      <c r="L37" s="3" t="str">
        <f>VLOOKUP(Table1[[#This Row],[PILAR CODIGO]],Pillars[],2,FALSE)</f>
        <v>Programa Global de Refugiados</v>
      </c>
      <c r="M37" s="3" t="s">
        <v>24</v>
      </c>
      <c r="N37" s="3" t="str">
        <f>VLOOKUP(Table1[[#This Row],[SITUACION CODIGO]],situations[#All],2,FALSE)</f>
        <v>Protección y Soluciones Mixtas</v>
      </c>
    </row>
    <row r="38" spans="1:14" ht="99.75" x14ac:dyDescent="0.2">
      <c r="A38" s="3" t="s">
        <v>119</v>
      </c>
      <c r="B38" s="3" t="str">
        <f>VLOOKUP(Table1[[#This Row],[AREA DE IMPACTO CODIGO]],AreasImpacto[#All],2,FALSE)</f>
        <v>Empoderamiento de las comunidades y logro de la igualdad de género</v>
      </c>
      <c r="C38" s="3" t="s">
        <v>120</v>
      </c>
      <c r="D38" s="3" t="s">
        <v>121</v>
      </c>
      <c r="E38" s="3" t="s">
        <v>130</v>
      </c>
      <c r="F38" s="3" t="str">
        <f>VLOOKUP(Table1[[#This Row],[AREA DE EFECTO CODIGO]],AreasResultado[#All],2,FALSE)</f>
        <v>Autosuficiencia, inclusión económica y medios de vida</v>
      </c>
      <c r="G38" s="3" t="s">
        <v>132</v>
      </c>
      <c r="H38" s="3" t="s">
        <v>133</v>
      </c>
      <c r="I38" s="3" t="s">
        <v>138</v>
      </c>
      <c r="J38" s="3" t="s">
        <v>139</v>
      </c>
      <c r="K38" s="3">
        <v>1</v>
      </c>
      <c r="L38" s="3" t="str">
        <f>VLOOKUP(Table1[[#This Row],[PILAR CODIGO]],Pillars[],2,FALSE)</f>
        <v>Programa Global de Refugiados</v>
      </c>
      <c r="M38" s="3" t="s">
        <v>24</v>
      </c>
      <c r="N38" s="3" t="str">
        <f>VLOOKUP(Table1[[#This Row],[SITUACION CODIGO]],situations[#All],2,FALSE)</f>
        <v>Protección y Soluciones Mixtas</v>
      </c>
    </row>
    <row r="39" spans="1:14" ht="99.75" x14ac:dyDescent="0.2">
      <c r="A39" s="3" t="s">
        <v>119</v>
      </c>
      <c r="B39" s="3" t="str">
        <f>VLOOKUP(Table1[[#This Row],[AREA DE IMPACTO CODIGO]],AreasImpacto[#All],2,FALSE)</f>
        <v>Empoderamiento de las comunidades y logro de la igualdad de género</v>
      </c>
      <c r="C39" s="3" t="s">
        <v>120</v>
      </c>
      <c r="D39" s="3" t="s">
        <v>121</v>
      </c>
      <c r="E39" s="3" t="s">
        <v>130</v>
      </c>
      <c r="F39" s="3" t="str">
        <f>VLOOKUP(Table1[[#This Row],[AREA DE EFECTO CODIGO]],AreasResultado[#All],2,FALSE)</f>
        <v>Autosuficiencia, inclusión económica y medios de vida</v>
      </c>
      <c r="G39" s="3" t="s">
        <v>132</v>
      </c>
      <c r="H39" s="3" t="s">
        <v>133</v>
      </c>
      <c r="I39" s="3" t="s">
        <v>140</v>
      </c>
      <c r="J39" s="3" t="s">
        <v>141</v>
      </c>
      <c r="K39" s="3">
        <v>1</v>
      </c>
      <c r="L39" s="3" t="str">
        <f>VLOOKUP(Table1[[#This Row],[PILAR CODIGO]],Pillars[],2,FALSE)</f>
        <v>Programa Global de Refugiados</v>
      </c>
      <c r="M39" s="3" t="s">
        <v>24</v>
      </c>
      <c r="N39" s="3" t="str">
        <f>VLOOKUP(Table1[[#This Row],[SITUACION CODIGO]],situations[#All],2,FALSE)</f>
        <v>Protección y Soluciones Mixtas</v>
      </c>
    </row>
    <row r="40" spans="1:14" ht="114" x14ac:dyDescent="0.2">
      <c r="A40" s="3" t="s">
        <v>119</v>
      </c>
      <c r="B40" s="3" t="str">
        <f>VLOOKUP(Table1[[#This Row],[AREA DE IMPACTO CODIGO]],AreasImpacto[#All],2,FALSE)</f>
        <v>Empoderamiento de las comunidades y logro de la igualdad de género</v>
      </c>
      <c r="C40" s="3" t="s">
        <v>120</v>
      </c>
      <c r="D40" s="3" t="s">
        <v>121</v>
      </c>
      <c r="E40" s="3" t="s">
        <v>46</v>
      </c>
      <c r="F40" s="3" t="str">
        <f>VLOOKUP(Table1[[#This Row],[AREA DE EFECTO CODIGO]],AreasResultado[#All],2,FALSE)</f>
        <v>Integración y otras soluciones locales</v>
      </c>
      <c r="G40" s="3" t="s">
        <v>142</v>
      </c>
      <c r="H40" s="3" t="s">
        <v>143</v>
      </c>
      <c r="I40" s="3" t="s">
        <v>144</v>
      </c>
      <c r="J40" s="3" t="s">
        <v>145</v>
      </c>
      <c r="K40" s="3">
        <v>1</v>
      </c>
      <c r="L40" s="3" t="str">
        <f>VLOOKUP(Table1[[#This Row],[PILAR CODIGO]],Pillars[],2,FALSE)</f>
        <v>Programa Global de Refugiados</v>
      </c>
      <c r="M40" s="3" t="s">
        <v>24</v>
      </c>
      <c r="N40" s="3" t="str">
        <f>VLOOKUP(Table1[[#This Row],[SITUACION CODIGO]],situations[#All],2,FALSE)</f>
        <v>Protección y Soluciones Mixtas</v>
      </c>
    </row>
    <row r="41" spans="1:14" ht="99.75" x14ac:dyDescent="0.2">
      <c r="A41" s="3" t="s">
        <v>119</v>
      </c>
      <c r="B41" s="3" t="str">
        <f>VLOOKUP(Table1[[#This Row],[AREA DE IMPACTO CODIGO]],AreasImpacto[#All],2,FALSE)</f>
        <v>Empoderamiento de las comunidades y logro de la igualdad de género</v>
      </c>
      <c r="C41" s="3" t="s">
        <v>120</v>
      </c>
      <c r="D41" s="3" t="s">
        <v>121</v>
      </c>
      <c r="E41" s="3" t="s">
        <v>46</v>
      </c>
      <c r="F41" s="3" t="str">
        <f>VLOOKUP(Table1[[#This Row],[AREA DE EFECTO CODIGO]],AreasResultado[#All],2,FALSE)</f>
        <v>Integración y otras soluciones locales</v>
      </c>
      <c r="G41" s="3" t="s">
        <v>142</v>
      </c>
      <c r="H41" s="3" t="s">
        <v>143</v>
      </c>
      <c r="I41" s="3" t="s">
        <v>146</v>
      </c>
      <c r="J41" s="3" t="s">
        <v>147</v>
      </c>
      <c r="K41" s="3">
        <v>1</v>
      </c>
      <c r="L41" s="3" t="str">
        <f>VLOOKUP(Table1[[#This Row],[PILAR CODIGO]],Pillars[],2,FALSE)</f>
        <v>Programa Global de Refugiados</v>
      </c>
      <c r="M41" s="3" t="s">
        <v>24</v>
      </c>
      <c r="N41" s="3" t="str">
        <f>VLOOKUP(Table1[[#This Row],[SITUACION CODIGO]],situations[#All],2,FALSE)</f>
        <v>Protección y Soluciones Mixtas</v>
      </c>
    </row>
    <row r="42" spans="1:14" ht="99.75" x14ac:dyDescent="0.2">
      <c r="A42" s="3" t="s">
        <v>119</v>
      </c>
      <c r="B42" s="3" t="str">
        <f>VLOOKUP(Table1[[#This Row],[AREA DE IMPACTO CODIGO]],AreasImpacto[#All],2,FALSE)</f>
        <v>Empoderamiento de las comunidades y logro de la igualdad de género</v>
      </c>
      <c r="C42" s="3" t="s">
        <v>120</v>
      </c>
      <c r="D42" s="3" t="s">
        <v>121</v>
      </c>
      <c r="E42" s="3" t="s">
        <v>46</v>
      </c>
      <c r="F42" s="3" t="str">
        <f>VLOOKUP(Table1[[#This Row],[AREA DE EFECTO CODIGO]],AreasResultado[#All],2,FALSE)</f>
        <v>Integración y otras soluciones locales</v>
      </c>
      <c r="G42" s="3" t="s">
        <v>142</v>
      </c>
      <c r="H42" s="3" t="s">
        <v>143</v>
      </c>
      <c r="I42" s="3" t="s">
        <v>148</v>
      </c>
      <c r="J42" s="3" t="s">
        <v>149</v>
      </c>
      <c r="K42" s="3">
        <v>1</v>
      </c>
      <c r="L42" s="3" t="str">
        <f>VLOOKUP(Table1[[#This Row],[PILAR CODIGO]],Pillars[],2,FALSE)</f>
        <v>Programa Global de Refugiados</v>
      </c>
      <c r="M42" s="3" t="s">
        <v>24</v>
      </c>
      <c r="N42" s="3" t="str">
        <f>VLOOKUP(Table1[[#This Row],[SITUACION CODIGO]],situations[#All],2,FALSE)</f>
        <v>Protección y Soluciones Mixtas</v>
      </c>
    </row>
    <row r="43" spans="1:14" ht="99.75" x14ac:dyDescent="0.2">
      <c r="A43" s="3" t="s">
        <v>119</v>
      </c>
      <c r="B43" s="3" t="str">
        <f>VLOOKUP(Table1[[#This Row],[AREA DE IMPACTO CODIGO]],AreasImpacto[#All],2,FALSE)</f>
        <v>Empoderamiento de las comunidades y logro de la igualdad de género</v>
      </c>
      <c r="C43" s="3" t="s">
        <v>120</v>
      </c>
      <c r="D43" s="3" t="s">
        <v>121</v>
      </c>
      <c r="E43" s="3" t="s">
        <v>150</v>
      </c>
      <c r="F43" s="3" t="str">
        <f>VLOOKUP(Table1[[#This Row],[AREA DE EFECTO CODIGO]],AreasResultado[#All],2,FALSE)</f>
        <v>Participación comunitaria y empoderamiento de la mujer</v>
      </c>
      <c r="G43" s="3" t="s">
        <v>151</v>
      </c>
      <c r="H43" s="3" t="s">
        <v>152</v>
      </c>
      <c r="I43" s="3" t="s">
        <v>153</v>
      </c>
      <c r="J43" s="3" t="s">
        <v>154</v>
      </c>
      <c r="K43" s="3">
        <v>1</v>
      </c>
      <c r="L43" s="3" t="str">
        <f>VLOOKUP(Table1[[#This Row],[PILAR CODIGO]],Pillars[],2,FALSE)</f>
        <v>Programa Global de Refugiados</v>
      </c>
      <c r="M43" s="3" t="s">
        <v>24</v>
      </c>
      <c r="N43" s="3" t="str">
        <f>VLOOKUP(Table1[[#This Row],[SITUACION CODIGO]],situations[#All],2,FALSE)</f>
        <v>Protección y Soluciones Mixtas</v>
      </c>
    </row>
    <row r="44" spans="1:14" ht="128.25" x14ac:dyDescent="0.2">
      <c r="A44" s="3" t="s">
        <v>119</v>
      </c>
      <c r="B44" s="3" t="str">
        <f>VLOOKUP(Table1[[#This Row],[AREA DE IMPACTO CODIGO]],AreasImpacto[#All],2,FALSE)</f>
        <v>Empoderamiento de las comunidades y logro de la igualdad de género</v>
      </c>
      <c r="C44" s="3" t="s">
        <v>120</v>
      </c>
      <c r="D44" s="3" t="s">
        <v>121</v>
      </c>
      <c r="E44" s="3" t="s">
        <v>150</v>
      </c>
      <c r="F44" s="3" t="str">
        <f>VLOOKUP(Table1[[#This Row],[AREA DE EFECTO CODIGO]],AreasResultado[#All],2,FALSE)</f>
        <v>Participación comunitaria y empoderamiento de la mujer</v>
      </c>
      <c r="G44" s="3" t="s">
        <v>151</v>
      </c>
      <c r="H44" s="3" t="s">
        <v>152</v>
      </c>
      <c r="I44" s="3" t="s">
        <v>155</v>
      </c>
      <c r="J44" s="3" t="s">
        <v>156</v>
      </c>
      <c r="K44" s="3">
        <v>1</v>
      </c>
      <c r="L44" s="3" t="str">
        <f>VLOOKUP(Table1[[#This Row],[PILAR CODIGO]],Pillars[],2,FALSE)</f>
        <v>Programa Global de Refugiados</v>
      </c>
      <c r="M44" s="3" t="s">
        <v>24</v>
      </c>
      <c r="N44" s="3" t="str">
        <f>VLOOKUP(Table1[[#This Row],[SITUACION CODIGO]],situations[#All],2,FALSE)</f>
        <v>Protección y Soluciones Mixtas</v>
      </c>
    </row>
    <row r="45" spans="1:14" ht="99.75" x14ac:dyDescent="0.2">
      <c r="A45" s="3" t="s">
        <v>119</v>
      </c>
      <c r="B45" s="3" t="str">
        <f>VLOOKUP(Table1[[#This Row],[AREA DE IMPACTO CODIGO]],AreasImpacto[#All],2,FALSE)</f>
        <v>Empoderamiento de las comunidades y logro de la igualdad de género</v>
      </c>
      <c r="C45" s="3" t="s">
        <v>120</v>
      </c>
      <c r="D45" s="3" t="s">
        <v>121</v>
      </c>
      <c r="E45" s="3" t="s">
        <v>150</v>
      </c>
      <c r="F45" s="3" t="str">
        <f>VLOOKUP(Table1[[#This Row],[AREA DE EFECTO CODIGO]],AreasResultado[#All],2,FALSE)</f>
        <v>Participación comunitaria y empoderamiento de la mujer</v>
      </c>
      <c r="G45" s="3" t="s">
        <v>151</v>
      </c>
      <c r="H45" s="3" t="s">
        <v>152</v>
      </c>
      <c r="I45" s="3" t="s">
        <v>157</v>
      </c>
      <c r="J45" s="3" t="s">
        <v>158</v>
      </c>
      <c r="K45" s="3">
        <v>1</v>
      </c>
      <c r="L45" s="3" t="str">
        <f>VLOOKUP(Table1[[#This Row],[PILAR CODIGO]],Pillars[],2,FALSE)</f>
        <v>Programa Global de Refugiados</v>
      </c>
      <c r="M45" s="3" t="s">
        <v>24</v>
      </c>
      <c r="N45" s="3" t="str">
        <f>VLOOKUP(Table1[[#This Row],[SITUACION CODIGO]],situations[#All],2,FALSE)</f>
        <v>Protección y Soluciones Mixtas</v>
      </c>
    </row>
    <row r="46" spans="1:14" ht="114" x14ac:dyDescent="0.2">
      <c r="A46" s="3" t="s">
        <v>119</v>
      </c>
      <c r="B46" s="3" t="str">
        <f>VLOOKUP(Table1[[#This Row],[AREA DE IMPACTO CODIGO]],AreasImpacto[#All],2,FALSE)</f>
        <v>Empoderamiento de las comunidades y logro de la igualdad de género</v>
      </c>
      <c r="C46" s="3" t="s">
        <v>120</v>
      </c>
      <c r="D46" s="3" t="s">
        <v>121</v>
      </c>
      <c r="E46" s="3" t="s">
        <v>150</v>
      </c>
      <c r="F46" s="3" t="str">
        <f>VLOOKUP(Table1[[#This Row],[AREA DE EFECTO CODIGO]],AreasResultado[#All],2,FALSE)</f>
        <v>Participación comunitaria y empoderamiento de la mujer</v>
      </c>
      <c r="G46" s="3" t="s">
        <v>151</v>
      </c>
      <c r="H46" s="3" t="s">
        <v>152</v>
      </c>
      <c r="I46" s="3" t="s">
        <v>159</v>
      </c>
      <c r="J46" s="3" t="s">
        <v>160</v>
      </c>
      <c r="K46" s="3">
        <v>1</v>
      </c>
      <c r="L46" s="3" t="str">
        <f>VLOOKUP(Table1[[#This Row],[PILAR CODIGO]],Pillars[],2,FALSE)</f>
        <v>Programa Global de Refugiados</v>
      </c>
      <c r="M46" s="3" t="s">
        <v>24</v>
      </c>
      <c r="N46" s="3" t="str">
        <f>VLOOKUP(Table1[[#This Row],[SITUACION CODIGO]],situations[#All],2,FALSE)</f>
        <v>Protección y Soluciones Mixtas</v>
      </c>
    </row>
    <row r="47" spans="1:14" ht="85.5" x14ac:dyDescent="0.2">
      <c r="A47" s="3" t="s">
        <v>119</v>
      </c>
      <c r="B47" s="3" t="str">
        <f>VLOOKUP(Table1[[#This Row],[AREA DE IMPACTO CODIGO]],AreasImpacto[#All],2,FALSE)</f>
        <v>Empoderamiento de las comunidades y logro de la igualdad de género</v>
      </c>
      <c r="C47" s="3" t="s">
        <v>120</v>
      </c>
      <c r="D47" s="3" t="s">
        <v>121</v>
      </c>
      <c r="E47" s="3" t="s">
        <v>46</v>
      </c>
      <c r="F47" s="3" t="str">
        <f>VLOOKUP(Table1[[#This Row],[AREA DE EFECTO CODIGO]],AreasResultado[#All],2,FALSE)</f>
        <v>Integración y otras soluciones locales</v>
      </c>
      <c r="G47" s="3" t="s">
        <v>161</v>
      </c>
      <c r="H47" s="3" t="s">
        <v>162</v>
      </c>
      <c r="I47" s="3" t="s">
        <v>163</v>
      </c>
      <c r="J47" s="3" t="s">
        <v>164</v>
      </c>
      <c r="K47" s="3">
        <v>1</v>
      </c>
      <c r="L47" s="3" t="str">
        <f>VLOOKUP(Table1[[#This Row],[PILAR CODIGO]],Pillars[],2,FALSE)</f>
        <v>Programa Global de Refugiados</v>
      </c>
      <c r="M47" s="3" t="s">
        <v>24</v>
      </c>
      <c r="N47" s="3" t="str">
        <f>VLOOKUP(Table1[[#This Row],[SITUACION CODIGO]],situations[#All],2,FALSE)</f>
        <v>Protección y Soluciones Mixtas</v>
      </c>
    </row>
    <row r="48" spans="1:14" ht="85.5" x14ac:dyDescent="0.2">
      <c r="A48" s="3" t="s">
        <v>119</v>
      </c>
      <c r="B48" s="3" t="str">
        <f>VLOOKUP(Table1[[#This Row],[AREA DE IMPACTO CODIGO]],AreasImpacto[#All],2,FALSE)</f>
        <v>Empoderamiento de las comunidades y logro de la igualdad de género</v>
      </c>
      <c r="C48" s="3" t="s">
        <v>120</v>
      </c>
      <c r="D48" s="3" t="s">
        <v>121</v>
      </c>
      <c r="E48" s="3" t="s">
        <v>46</v>
      </c>
      <c r="F48" s="3" t="str">
        <f>VLOOKUP(Table1[[#This Row],[AREA DE EFECTO CODIGO]],AreasResultado[#All],2,FALSE)</f>
        <v>Integración y otras soluciones locales</v>
      </c>
      <c r="G48" s="3" t="s">
        <v>161</v>
      </c>
      <c r="H48" s="3" t="s">
        <v>162</v>
      </c>
      <c r="I48" s="3" t="s">
        <v>165</v>
      </c>
      <c r="J48" s="3" t="s">
        <v>166</v>
      </c>
      <c r="K48" s="3">
        <v>1</v>
      </c>
      <c r="L48" s="3" t="str">
        <f>VLOOKUP(Table1[[#This Row],[PILAR CODIGO]],Pillars[],2,FALSE)</f>
        <v>Programa Global de Refugiados</v>
      </c>
      <c r="M48" s="3" t="s">
        <v>24</v>
      </c>
      <c r="N48" s="3" t="str">
        <f>VLOOKUP(Table1[[#This Row],[SITUACION CODIGO]],situations[#All],2,FALSE)</f>
        <v>Protección y Soluciones Mixtas</v>
      </c>
    </row>
    <row r="49" spans="1:14" ht="99.75" x14ac:dyDescent="0.2">
      <c r="A49" s="3" t="s">
        <v>119</v>
      </c>
      <c r="B49" s="3" t="str">
        <f>VLOOKUP(Table1[[#This Row],[AREA DE IMPACTO CODIGO]],AreasImpacto[#All],2,FALSE)</f>
        <v>Empoderamiento de las comunidades y logro de la igualdad de género</v>
      </c>
      <c r="C49" s="3" t="s">
        <v>120</v>
      </c>
      <c r="D49" s="3" t="s">
        <v>121</v>
      </c>
      <c r="E49" s="3" t="s">
        <v>46</v>
      </c>
      <c r="F49" s="3" t="str">
        <f>VLOOKUP(Table1[[#This Row],[AREA DE EFECTO CODIGO]],AreasResultado[#All],2,FALSE)</f>
        <v>Integración y otras soluciones locales</v>
      </c>
      <c r="G49" s="3" t="s">
        <v>161</v>
      </c>
      <c r="H49" s="3" t="s">
        <v>162</v>
      </c>
      <c r="I49" s="3" t="s">
        <v>167</v>
      </c>
      <c r="J49" s="3" t="s">
        <v>168</v>
      </c>
      <c r="K49" s="3">
        <v>1</v>
      </c>
      <c r="L49" s="3" t="str">
        <f>VLOOKUP(Table1[[#This Row],[PILAR CODIGO]],Pillars[],2,FALSE)</f>
        <v>Programa Global de Refugiados</v>
      </c>
      <c r="M49" s="3" t="s">
        <v>24</v>
      </c>
      <c r="N49" s="3" t="str">
        <f>VLOOKUP(Table1[[#This Row],[SITUACION CODIGO]],situations[#All],2,FALSE)</f>
        <v>Protección y Soluciones Mixtas</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xr:uid="{FBEC211C-42CC-4D5A-A504-02240EFB3DEC}">
          <x14:formula1>
            <xm:f>Options!$A$2:$A$5</xm:f>
          </x14:formula1>
          <xm:sqref>A2:A49</xm:sqref>
        </x14:dataValidation>
        <x14:dataValidation type="list" allowBlank="1" showInputMessage="1" showErrorMessage="1" xr:uid="{3A03A881-E91E-48D3-B6FE-8E28B6557148}">
          <x14:formula1>
            <xm:f>Options!$D$2:$D$17</xm:f>
          </x14:formula1>
          <xm:sqref>E2:E49</xm:sqref>
        </x14:dataValidation>
        <x14:dataValidation type="list" allowBlank="1" showInputMessage="1" showErrorMessage="1" xr:uid="{0FB6CE5F-ACFD-4927-810F-13D516F19557}">
          <x14:formula1>
            <xm:f>Options!$G$2:$G$5</xm:f>
          </x14:formula1>
          <xm:sqref>K2:K49</xm:sqref>
        </x14:dataValidation>
        <x14:dataValidation type="list" allowBlank="1" showInputMessage="1" showErrorMessage="1" xr:uid="{E8541ED1-8037-4349-96DB-649E8C82DC4F}">
          <x14:formula1>
            <xm:f>Options!$J$2:$J$4</xm:f>
          </x14:formula1>
          <xm:sqref>M2:M49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0463E-2440-440A-87DF-66406BF51EAD}">
  <dimension ref="A1:K17"/>
  <sheetViews>
    <sheetView workbookViewId="0">
      <selection activeCell="J1" sqref="J1:K4"/>
    </sheetView>
  </sheetViews>
  <sheetFormatPr defaultRowHeight="14.25" x14ac:dyDescent="0.2"/>
  <cols>
    <col min="1" max="1" width="6.75" customWidth="1"/>
    <col min="2" max="2" width="59.875" bestFit="1" customWidth="1"/>
    <col min="4" max="4" width="10.625" customWidth="1"/>
    <col min="5" max="5" width="50.375" customWidth="1"/>
    <col min="7" max="7" width="9" style="2"/>
    <col min="8" max="8" width="34.25" customWidth="1"/>
    <col min="11" max="11" width="23.375" customWidth="1"/>
  </cols>
  <sheetData>
    <row r="1" spans="1:11" x14ac:dyDescent="0.2">
      <c r="A1" t="s">
        <v>169</v>
      </c>
      <c r="B1" t="s">
        <v>170</v>
      </c>
      <c r="D1" t="s">
        <v>169</v>
      </c>
      <c r="E1" t="s">
        <v>170</v>
      </c>
      <c r="G1" s="2" t="s">
        <v>169</v>
      </c>
      <c r="H1" t="s">
        <v>170</v>
      </c>
      <c r="J1" t="s">
        <v>169</v>
      </c>
      <c r="K1" t="s">
        <v>170</v>
      </c>
    </row>
    <row r="2" spans="1:11" x14ac:dyDescent="0.2">
      <c r="A2" t="s">
        <v>14</v>
      </c>
      <c r="B2" t="s">
        <v>171</v>
      </c>
      <c r="D2" t="s">
        <v>17</v>
      </c>
      <c r="E2" t="s">
        <v>18</v>
      </c>
      <c r="G2" s="2">
        <v>1</v>
      </c>
      <c r="H2" t="s">
        <v>23</v>
      </c>
      <c r="J2" t="s">
        <v>194</v>
      </c>
      <c r="K2" t="s">
        <v>195</v>
      </c>
    </row>
    <row r="3" spans="1:11" x14ac:dyDescent="0.2">
      <c r="A3" t="s">
        <v>75</v>
      </c>
      <c r="B3" t="s">
        <v>188</v>
      </c>
      <c r="D3" t="s">
        <v>175</v>
      </c>
      <c r="E3" t="s">
        <v>176</v>
      </c>
      <c r="G3" s="2">
        <v>2</v>
      </c>
      <c r="H3" t="s">
        <v>191</v>
      </c>
      <c r="J3" t="s">
        <v>24</v>
      </c>
      <c r="K3" t="s">
        <v>25</v>
      </c>
    </row>
    <row r="4" spans="1:11" x14ac:dyDescent="0.2">
      <c r="A4" t="s">
        <v>119</v>
      </c>
      <c r="B4" t="s">
        <v>189</v>
      </c>
      <c r="D4" t="s">
        <v>78</v>
      </c>
      <c r="E4" t="s">
        <v>79</v>
      </c>
      <c r="G4" s="2">
        <v>3</v>
      </c>
      <c r="H4" t="s">
        <v>192</v>
      </c>
      <c r="J4" t="s">
        <v>196</v>
      </c>
      <c r="K4" t="s">
        <v>197</v>
      </c>
    </row>
    <row r="5" spans="1:11" x14ac:dyDescent="0.2">
      <c r="A5" t="s">
        <v>172</v>
      </c>
      <c r="B5" t="s">
        <v>190</v>
      </c>
      <c r="D5" t="s">
        <v>90</v>
      </c>
      <c r="E5" t="s">
        <v>177</v>
      </c>
      <c r="G5" s="2">
        <v>4</v>
      </c>
      <c r="H5" t="s">
        <v>193</v>
      </c>
    </row>
    <row r="6" spans="1:11" x14ac:dyDescent="0.2">
      <c r="D6" t="s">
        <v>130</v>
      </c>
      <c r="E6" t="s">
        <v>131</v>
      </c>
    </row>
    <row r="7" spans="1:11" x14ac:dyDescent="0.2">
      <c r="D7" t="s">
        <v>178</v>
      </c>
      <c r="E7" t="s">
        <v>173</v>
      </c>
    </row>
    <row r="8" spans="1:11" x14ac:dyDescent="0.2">
      <c r="D8" t="s">
        <v>122</v>
      </c>
      <c r="E8" t="s">
        <v>123</v>
      </c>
    </row>
    <row r="9" spans="1:11" x14ac:dyDescent="0.2">
      <c r="D9" t="s">
        <v>46</v>
      </c>
      <c r="E9" t="s">
        <v>179</v>
      </c>
    </row>
    <row r="10" spans="1:11" x14ac:dyDescent="0.2">
      <c r="D10" t="s">
        <v>30</v>
      </c>
      <c r="E10" t="s">
        <v>174</v>
      </c>
    </row>
    <row r="11" spans="1:11" x14ac:dyDescent="0.2">
      <c r="D11" t="s">
        <v>180</v>
      </c>
      <c r="E11" t="s">
        <v>181</v>
      </c>
    </row>
    <row r="12" spans="1:11" x14ac:dyDescent="0.2">
      <c r="D12" t="s">
        <v>55</v>
      </c>
      <c r="E12" t="s">
        <v>182</v>
      </c>
    </row>
    <row r="13" spans="1:11" x14ac:dyDescent="0.2">
      <c r="D13" t="s">
        <v>66</v>
      </c>
      <c r="E13" t="s">
        <v>183</v>
      </c>
    </row>
    <row r="14" spans="1:11" x14ac:dyDescent="0.2">
      <c r="D14" t="s">
        <v>39</v>
      </c>
      <c r="E14" t="s">
        <v>184</v>
      </c>
    </row>
    <row r="15" spans="1:11" x14ac:dyDescent="0.2">
      <c r="D15" t="s">
        <v>150</v>
      </c>
      <c r="E15" t="s">
        <v>185</v>
      </c>
    </row>
    <row r="16" spans="1:11" x14ac:dyDescent="0.2">
      <c r="D16" t="s">
        <v>99</v>
      </c>
      <c r="E16" t="s">
        <v>100</v>
      </c>
    </row>
    <row r="17" spans="4:5" x14ac:dyDescent="0.2">
      <c r="D17" t="s">
        <v>186</v>
      </c>
      <c r="E17" t="s">
        <v>187</v>
      </c>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catalogo_declaraciones</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Salazar Tapia</dc:creator>
  <cp:lastModifiedBy>Sebastian Salazar Tapia</cp:lastModifiedBy>
  <dcterms:created xsi:type="dcterms:W3CDTF">2022-12-27T15:46:22Z</dcterms:created>
  <dcterms:modified xsi:type="dcterms:W3CDTF">2023-01-13T22:11:38Z</dcterms:modified>
</cp:coreProperties>
</file>