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6176\Documents\GTC test equipment\WP-1 EWP Performance Test Stand\"/>
    </mc:Choice>
  </mc:AlternateContent>
  <xr:revisionPtr revIDLastSave="0" documentId="8_{B26A1D4D-F214-4A42-8F79-AA965C38DA71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Aisin vs Gates Pump" sheetId="1" r:id="rId1"/>
  </sheets>
  <definedNames>
    <definedName name="solver_adj" localSheetId="0" hidden="1">'Aisin vs Gates Pump'!#REF!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'Aisin vs Gates Pump'!#REF!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I7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8" i="1"/>
  <c r="I8" i="1"/>
  <c r="H8" i="1"/>
  <c r="H9" i="1"/>
  <c r="H10" i="1"/>
  <c r="H11" i="1"/>
  <c r="H12" i="1"/>
  <c r="H13" i="1"/>
  <c r="H14" i="1"/>
  <c r="H15" i="1"/>
  <c r="H16" i="1"/>
  <c r="H17" i="1"/>
  <c r="K17" i="1"/>
  <c r="K8" i="1"/>
  <c r="K9" i="1"/>
  <c r="K10" i="1"/>
  <c r="K11" i="1"/>
  <c r="K12" i="1"/>
  <c r="K13" i="1"/>
  <c r="K14" i="1"/>
  <c r="K15" i="1"/>
  <c r="K16" i="1"/>
  <c r="K7" i="1"/>
  <c r="P12" i="1"/>
  <c r="P13" i="1"/>
  <c r="P14" i="1"/>
  <c r="P15" i="1"/>
  <c r="P16" i="1"/>
  <c r="P11" i="1"/>
  <c r="P9" i="1"/>
  <c r="P10" i="1"/>
  <c r="P8" i="1"/>
  <c r="N9" i="1"/>
  <c r="N10" i="1"/>
  <c r="N11" i="1"/>
  <c r="N12" i="1"/>
  <c r="N13" i="1"/>
  <c r="N14" i="1"/>
  <c r="N15" i="1"/>
  <c r="N16" i="1"/>
  <c r="N17" i="1"/>
  <c r="N8" i="1"/>
</calcChain>
</file>

<file path=xl/sharedStrings.xml><?xml version="1.0" encoding="utf-8"?>
<sst xmlns="http://schemas.openxmlformats.org/spreadsheetml/2006/main" count="25" uniqueCount="24">
  <si>
    <t>f[Hz]</t>
  </si>
  <si>
    <t>DC [%]</t>
  </si>
  <si>
    <t>Amplitude [V]</t>
  </si>
  <si>
    <t>flow rate [l/min]</t>
  </si>
  <si>
    <t>inlet-pressure [bar]</t>
  </si>
  <si>
    <t>outlet-pressure [bar]</t>
  </si>
  <si>
    <t>Current consumption [A]</t>
  </si>
  <si>
    <t>inlet-pressure [mA]</t>
  </si>
  <si>
    <t>outlet-pressure [mA]</t>
  </si>
  <si>
    <t>T [ms]</t>
  </si>
  <si>
    <t>T,high [ms]</t>
  </si>
  <si>
    <t>Power consumption [W]</t>
  </si>
  <si>
    <t>equivalent hydraulic power [W]</t>
  </si>
  <si>
    <t>f [Hz]</t>
  </si>
  <si>
    <t>calculated speed [rpm]</t>
  </si>
  <si>
    <t>Vsup (V):</t>
  </si>
  <si>
    <t xml:space="preserve">Setup: </t>
  </si>
  <si>
    <t>Operator:</t>
  </si>
  <si>
    <t>TWE</t>
  </si>
  <si>
    <t>Aisin (Toyota) Pump, Toyota Engine cover, large fluid circuit (valves open)</t>
  </si>
  <si>
    <t>Aisin Efficiency</t>
  </si>
  <si>
    <t>SWP (command to pump)</t>
  </si>
  <si>
    <t>NWP (response)</t>
  </si>
  <si>
    <t>measurement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</si>
</sst>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70" zoomScaleNormal="70" workbookViewId="0">
      <selection activeCell="G24" sqref="G24"/>
    </sheetView>
  </sheetViews>
  <sheetFormatPr defaultColWidth="9.109375" defaultRowHeight="14.4" x14ac:dyDescent="0.3"/>
  <cols>
    <col min="2" max="3" width="9.109375" style="7"/>
    <col min="4" max="4" width="13.6640625" style="7" customWidth="1"/>
    <col min="5" max="5" width="10.6640625" style="7" customWidth="1"/>
    <col min="6" max="6" width="9.109375" style="7"/>
    <col min="7" max="7" width="10.88671875" style="18" bestFit="1" customWidth="1"/>
    <col min="8" max="8" width="10.88671875" style="18" customWidth="1"/>
    <col min="9" max="9" width="21.6640625" style="18" bestFit="1" customWidth="1"/>
    <col min="10" max="10" width="18.6640625" customWidth="1"/>
    <col min="11" max="11" width="13.6640625" customWidth="1"/>
    <col min="12" max="12" width="15" customWidth="1"/>
    <col min="13" max="13" width="18.5546875" bestFit="1" customWidth="1"/>
    <col min="14" max="14" width="18.5546875" customWidth="1"/>
    <col min="15" max="15" width="19.88671875" bestFit="1" customWidth="1"/>
    <col min="16" max="16" width="19.88671875" customWidth="1"/>
    <col min="17" max="17" width="29.6640625" bestFit="1" customWidth="1"/>
  </cols>
  <sheetData>
    <row r="1" spans="1:17" x14ac:dyDescent="0.3">
      <c r="A1" s="22" t="s">
        <v>16</v>
      </c>
      <c r="B1" s="24" t="s">
        <v>19</v>
      </c>
      <c r="C1" s="20"/>
      <c r="D1" s="20"/>
      <c r="E1" s="20"/>
      <c r="F1" s="20"/>
    </row>
    <row r="2" spans="1:17" x14ac:dyDescent="0.3">
      <c r="A2" s="22" t="s">
        <v>17</v>
      </c>
      <c r="B2" s="23" t="s">
        <v>18</v>
      </c>
      <c r="C2" s="20"/>
      <c r="D2" s="20"/>
      <c r="E2" s="20"/>
      <c r="F2" s="20"/>
    </row>
    <row r="3" spans="1:17" x14ac:dyDescent="0.3">
      <c r="A3" s="22" t="s">
        <v>15</v>
      </c>
      <c r="B3" s="23">
        <v>13.5</v>
      </c>
      <c r="C3" s="20"/>
      <c r="D3" s="20"/>
      <c r="E3" s="20"/>
      <c r="F3" s="20"/>
    </row>
    <row r="4" spans="1:17" ht="15" thickBot="1" x14ac:dyDescent="0.35">
      <c r="B4" s="6"/>
      <c r="C4" s="6"/>
      <c r="D4" s="6"/>
      <c r="E4" s="6"/>
      <c r="F4" s="6"/>
      <c r="G4" s="17"/>
      <c r="H4" s="17"/>
      <c r="I4" s="17"/>
      <c r="J4" s="1"/>
      <c r="K4" s="1"/>
      <c r="L4" s="1"/>
      <c r="M4" s="1"/>
      <c r="N4" s="1"/>
      <c r="O4" s="1"/>
      <c r="P4" s="2"/>
      <c r="Q4" s="2"/>
    </row>
    <row r="5" spans="1:17" ht="15.6" x14ac:dyDescent="0.3">
      <c r="B5" s="52" t="s">
        <v>21</v>
      </c>
      <c r="C5" s="53"/>
      <c r="D5" s="54"/>
      <c r="E5" s="41" t="s">
        <v>22</v>
      </c>
      <c r="F5" s="42"/>
      <c r="G5" s="42"/>
      <c r="H5" s="42"/>
      <c r="I5" s="43"/>
      <c r="J5" s="44" t="s">
        <v>20</v>
      </c>
      <c r="K5" s="45"/>
      <c r="L5" s="45"/>
      <c r="M5" s="45"/>
      <c r="N5" s="45"/>
      <c r="O5" s="45"/>
      <c r="P5" s="45"/>
      <c r="Q5" s="46"/>
    </row>
    <row r="6" spans="1:17" ht="43.8" thickBot="1" x14ac:dyDescent="0.35">
      <c r="B6" s="55" t="s">
        <v>0</v>
      </c>
      <c r="C6" s="56" t="s">
        <v>1</v>
      </c>
      <c r="D6" s="57" t="s">
        <v>2</v>
      </c>
      <c r="E6" s="33" t="s">
        <v>9</v>
      </c>
      <c r="F6" s="34" t="s">
        <v>13</v>
      </c>
      <c r="G6" s="35" t="s">
        <v>10</v>
      </c>
      <c r="H6" s="35" t="s">
        <v>1</v>
      </c>
      <c r="I6" s="35" t="s">
        <v>14</v>
      </c>
      <c r="J6" s="25" t="s">
        <v>6</v>
      </c>
      <c r="K6" s="26" t="s">
        <v>11</v>
      </c>
      <c r="L6" s="26" t="s">
        <v>3</v>
      </c>
      <c r="M6" s="26" t="s">
        <v>7</v>
      </c>
      <c r="N6" s="26" t="s">
        <v>4</v>
      </c>
      <c r="O6" s="26" t="s">
        <v>8</v>
      </c>
      <c r="P6" s="26" t="s">
        <v>5</v>
      </c>
      <c r="Q6" s="27" t="s">
        <v>12</v>
      </c>
    </row>
    <row r="7" spans="1:17" x14ac:dyDescent="0.3">
      <c r="B7" s="58">
        <v>25</v>
      </c>
      <c r="C7" s="59">
        <v>20</v>
      </c>
      <c r="D7" s="60">
        <v>10</v>
      </c>
      <c r="E7" s="36">
        <v>0</v>
      </c>
      <c r="F7" s="47">
        <v>0</v>
      </c>
      <c r="G7" s="37">
        <v>0</v>
      </c>
      <c r="H7" s="50">
        <v>0</v>
      </c>
      <c r="I7" s="48">
        <f>F7*30</f>
        <v>0</v>
      </c>
      <c r="J7" s="3">
        <v>0.2</v>
      </c>
      <c r="K7" s="10">
        <f>J7*12</f>
        <v>2.4000000000000004</v>
      </c>
      <c r="L7" s="4">
        <v>0</v>
      </c>
      <c r="M7" s="4">
        <v>6.8890000000000002</v>
      </c>
      <c r="N7" s="32">
        <v>0.108</v>
      </c>
      <c r="O7" s="32">
        <v>6.8150000000000004</v>
      </c>
      <c r="P7" s="32">
        <v>7.1999999999999995E-2</v>
      </c>
      <c r="Q7" s="13">
        <v>0</v>
      </c>
    </row>
    <row r="8" spans="1:17" x14ac:dyDescent="0.3">
      <c r="B8" s="61">
        <v>25</v>
      </c>
      <c r="C8" s="62">
        <v>25</v>
      </c>
      <c r="D8" s="63">
        <v>10</v>
      </c>
      <c r="E8" s="38">
        <v>26</v>
      </c>
      <c r="F8" s="48">
        <f>1/(E8*0.001)</f>
        <v>38.46153846153846</v>
      </c>
      <c r="G8" s="39">
        <v>16</v>
      </c>
      <c r="H8" s="48">
        <f t="shared" ref="H8:H17" si="0">(G8/E8)*100</f>
        <v>61.53846153846154</v>
      </c>
      <c r="I8" s="48">
        <f>F8*30</f>
        <v>1153.8461538461538</v>
      </c>
      <c r="J8" s="28">
        <v>0.4</v>
      </c>
      <c r="K8" s="11">
        <f t="shared" ref="K8:K16" si="1">J8*12</f>
        <v>4.8000000000000007</v>
      </c>
      <c r="L8" s="10">
        <v>23.6</v>
      </c>
      <c r="M8" s="9">
        <v>6.875</v>
      </c>
      <c r="N8" s="29">
        <f>(M8-6.65)/2.341</f>
        <v>9.6112772319521408E-2</v>
      </c>
      <c r="O8" s="9">
        <v>6.87</v>
      </c>
      <c r="P8" s="29">
        <f>(O8-6.65)/2.341</f>
        <v>9.3976932934643195E-2</v>
      </c>
      <c r="Q8" s="13">
        <v>-8.9439734121913736E-2</v>
      </c>
    </row>
    <row r="9" spans="1:17" x14ac:dyDescent="0.3">
      <c r="B9" s="61">
        <v>25</v>
      </c>
      <c r="C9" s="62">
        <v>30</v>
      </c>
      <c r="D9" s="63">
        <v>10</v>
      </c>
      <c r="E9" s="38">
        <v>19.260000000000002</v>
      </c>
      <c r="F9" s="48">
        <f t="shared" ref="F9:F17" si="2">1/(E9*0.001)</f>
        <v>51.921079958463132</v>
      </c>
      <c r="G9" s="39">
        <v>10.16</v>
      </c>
      <c r="H9" s="48">
        <f t="shared" si="0"/>
        <v>52.751817237798534</v>
      </c>
      <c r="I9" s="48">
        <f t="shared" ref="I9:I17" si="3">F9*30</f>
        <v>1557.632398753894</v>
      </c>
      <c r="J9" s="28">
        <v>0.9</v>
      </c>
      <c r="K9" s="10">
        <f t="shared" si="1"/>
        <v>10.8</v>
      </c>
      <c r="L9" s="9">
        <v>30.2</v>
      </c>
      <c r="M9" s="9">
        <v>6.86</v>
      </c>
      <c r="N9" s="29">
        <f t="shared" ref="N9:N17" si="4">(M9-6.65)/2.341</f>
        <v>8.9705254164886783E-2</v>
      </c>
      <c r="O9" s="9">
        <v>6.9180000000000001</v>
      </c>
      <c r="P9" s="29">
        <f t="shared" ref="P9:P16" si="5">(O9-6.65)/2.341</f>
        <v>0.11448099102947448</v>
      </c>
      <c r="Q9" s="13">
        <v>1.3276494770164979</v>
      </c>
    </row>
    <row r="10" spans="1:17" x14ac:dyDescent="0.3">
      <c r="B10" s="61">
        <v>25</v>
      </c>
      <c r="C10" s="62">
        <v>35</v>
      </c>
      <c r="D10" s="63">
        <v>10</v>
      </c>
      <c r="E10" s="38">
        <v>15.81</v>
      </c>
      <c r="F10" s="48">
        <f t="shared" si="2"/>
        <v>63.25110689437065</v>
      </c>
      <c r="G10" s="39">
        <v>8</v>
      </c>
      <c r="H10" s="48">
        <f t="shared" si="0"/>
        <v>50.600885515496522</v>
      </c>
      <c r="I10" s="48">
        <f t="shared" si="3"/>
        <v>1897.5332068311195</v>
      </c>
      <c r="J10" s="28">
        <v>1.4</v>
      </c>
      <c r="K10" s="10">
        <f t="shared" si="1"/>
        <v>16.799999999999997</v>
      </c>
      <c r="L10" s="9">
        <v>38.6</v>
      </c>
      <c r="M10" s="10">
        <v>6.8630000000000004</v>
      </c>
      <c r="N10" s="30">
        <f t="shared" si="4"/>
        <v>9.0986757795813777E-2</v>
      </c>
      <c r="O10" s="9">
        <v>6.9720000000000004</v>
      </c>
      <c r="P10" s="29">
        <f t="shared" si="5"/>
        <v>0.13754805638615977</v>
      </c>
      <c r="Q10" s="13">
        <v>3.1890570961402327</v>
      </c>
    </row>
    <row r="11" spans="1:17" x14ac:dyDescent="0.3">
      <c r="B11" s="61">
        <v>25</v>
      </c>
      <c r="C11" s="62">
        <v>45</v>
      </c>
      <c r="D11" s="63">
        <v>10</v>
      </c>
      <c r="E11" s="38">
        <v>11.91</v>
      </c>
      <c r="F11" s="48">
        <f t="shared" si="2"/>
        <v>83.963056255247693</v>
      </c>
      <c r="G11" s="39">
        <v>6.1150000000000002</v>
      </c>
      <c r="H11" s="48">
        <f t="shared" si="0"/>
        <v>51.343408900083965</v>
      </c>
      <c r="I11" s="48">
        <f t="shared" si="3"/>
        <v>2518.8916876574308</v>
      </c>
      <c r="J11" s="28">
        <v>2.9</v>
      </c>
      <c r="K11" s="10">
        <f t="shared" si="1"/>
        <v>34.799999999999997</v>
      </c>
      <c r="L11" s="10">
        <v>50.8</v>
      </c>
      <c r="M11" s="10">
        <v>6.851</v>
      </c>
      <c r="N11" s="29">
        <f t="shared" si="4"/>
        <v>8.5860743272105772E-2</v>
      </c>
      <c r="O11" s="9">
        <v>7.0910000000000002</v>
      </c>
      <c r="P11" s="29">
        <f t="shared" si="5"/>
        <v>0.18838103374626219</v>
      </c>
      <c r="Q11" s="13">
        <v>9.2410952407999609</v>
      </c>
    </row>
    <row r="12" spans="1:17" x14ac:dyDescent="0.3">
      <c r="B12" s="61">
        <v>25</v>
      </c>
      <c r="C12" s="62">
        <v>55</v>
      </c>
      <c r="D12" s="63">
        <v>10</v>
      </c>
      <c r="E12" s="38">
        <v>9.92</v>
      </c>
      <c r="F12" s="48">
        <f t="shared" si="2"/>
        <v>100.80645161290323</v>
      </c>
      <c r="G12" s="39">
        <v>5.1150000000000002</v>
      </c>
      <c r="H12" s="48">
        <f t="shared" si="0"/>
        <v>51.5625</v>
      </c>
      <c r="I12" s="48">
        <f t="shared" si="3"/>
        <v>3024.1935483870971</v>
      </c>
      <c r="J12" s="28">
        <v>5</v>
      </c>
      <c r="K12" s="11">
        <f t="shared" si="1"/>
        <v>60</v>
      </c>
      <c r="L12" s="10">
        <v>61.6</v>
      </c>
      <c r="M12" s="10">
        <v>6.8369999999999997</v>
      </c>
      <c r="N12" s="29">
        <f t="shared" si="4"/>
        <v>7.9880392994446547E-2</v>
      </c>
      <c r="O12" s="9">
        <v>7.2270000000000003</v>
      </c>
      <c r="P12" s="29">
        <f t="shared" si="5"/>
        <v>0.24647586501495083</v>
      </c>
      <c r="Q12" s="13">
        <v>18.209323496143238</v>
      </c>
    </row>
    <row r="13" spans="1:17" x14ac:dyDescent="0.3">
      <c r="B13" s="61">
        <v>25</v>
      </c>
      <c r="C13" s="62">
        <v>60</v>
      </c>
      <c r="D13" s="63">
        <v>10</v>
      </c>
      <c r="E13" s="38">
        <v>9.1199999999999992</v>
      </c>
      <c r="F13" s="48">
        <f t="shared" si="2"/>
        <v>109.64912280701755</v>
      </c>
      <c r="G13" s="39">
        <v>4.7149999999999999</v>
      </c>
      <c r="H13" s="48">
        <f t="shared" si="0"/>
        <v>51.699561403508774</v>
      </c>
      <c r="I13" s="48">
        <f t="shared" si="3"/>
        <v>3289.4736842105262</v>
      </c>
      <c r="J13" s="28">
        <v>6.1</v>
      </c>
      <c r="K13" s="10">
        <f t="shared" si="1"/>
        <v>73.199999999999989</v>
      </c>
      <c r="L13" s="10">
        <v>66.8</v>
      </c>
      <c r="M13" s="10">
        <v>6.8310000000000004</v>
      </c>
      <c r="N13" s="29">
        <f t="shared" si="4"/>
        <v>7.7317385732592919E-2</v>
      </c>
      <c r="O13" s="9">
        <v>7.298</v>
      </c>
      <c r="P13" s="29">
        <f t="shared" si="5"/>
        <v>0.27680478428022198</v>
      </c>
      <c r="Q13" s="13">
        <v>23.645137031979889</v>
      </c>
    </row>
    <row r="14" spans="1:17" x14ac:dyDescent="0.3">
      <c r="B14" s="61">
        <v>25</v>
      </c>
      <c r="C14" s="62">
        <v>65</v>
      </c>
      <c r="D14" s="63">
        <v>10</v>
      </c>
      <c r="E14" s="38">
        <v>8.52</v>
      </c>
      <c r="F14" s="48">
        <f t="shared" si="2"/>
        <v>117.37089201877934</v>
      </c>
      <c r="G14" s="39">
        <v>4.41</v>
      </c>
      <c r="H14" s="48">
        <f t="shared" si="0"/>
        <v>51.760563380281695</v>
      </c>
      <c r="I14" s="48">
        <f t="shared" si="3"/>
        <v>3521.1267605633802</v>
      </c>
      <c r="J14" s="28">
        <v>7.6</v>
      </c>
      <c r="K14" s="10">
        <f t="shared" si="1"/>
        <v>91.199999999999989</v>
      </c>
      <c r="L14" s="10">
        <v>71.7</v>
      </c>
      <c r="M14" s="10">
        <v>6.8250000000000002</v>
      </c>
      <c r="N14" s="30">
        <f t="shared" si="4"/>
        <v>7.4754378470738916E-2</v>
      </c>
      <c r="O14" s="9">
        <v>7.3819999999999997</v>
      </c>
      <c r="P14" s="29">
        <f t="shared" si="5"/>
        <v>0.31268688594617655</v>
      </c>
      <c r="Q14" s="13">
        <v>30.270726420792599</v>
      </c>
    </row>
    <row r="15" spans="1:17" x14ac:dyDescent="0.3">
      <c r="B15" s="61">
        <v>25</v>
      </c>
      <c r="C15" s="62">
        <v>70</v>
      </c>
      <c r="D15" s="63">
        <v>10</v>
      </c>
      <c r="E15" s="38">
        <v>7.92</v>
      </c>
      <c r="F15" s="48">
        <f t="shared" si="2"/>
        <v>126.26262626262627</v>
      </c>
      <c r="G15" s="39">
        <v>4.1150000000000002</v>
      </c>
      <c r="H15" s="48">
        <f t="shared" si="0"/>
        <v>51.957070707070706</v>
      </c>
      <c r="I15" s="48">
        <f t="shared" si="3"/>
        <v>3787.878787878788</v>
      </c>
      <c r="J15" s="28">
        <v>9.1</v>
      </c>
      <c r="K15" s="11">
        <f t="shared" si="1"/>
        <v>109.19999999999999</v>
      </c>
      <c r="L15" s="10">
        <v>76.599999999999994</v>
      </c>
      <c r="M15" s="10">
        <v>6.8209999999999997</v>
      </c>
      <c r="N15" s="29">
        <f t="shared" si="4"/>
        <v>7.3045706962836118E-2</v>
      </c>
      <c r="O15" s="9">
        <v>7.4580000000000002</v>
      </c>
      <c r="P15" s="29">
        <f t="shared" si="5"/>
        <v>0.34515164459632625</v>
      </c>
      <c r="Q15" s="13">
        <v>36.984239616030294</v>
      </c>
    </row>
    <row r="16" spans="1:17" x14ac:dyDescent="0.3">
      <c r="B16" s="61">
        <v>25</v>
      </c>
      <c r="C16" s="62">
        <v>75</v>
      </c>
      <c r="D16" s="63">
        <v>10</v>
      </c>
      <c r="E16" s="38">
        <v>7.52</v>
      </c>
      <c r="F16" s="48">
        <f t="shared" si="2"/>
        <v>132.97872340425533</v>
      </c>
      <c r="G16" s="39">
        <v>3.915</v>
      </c>
      <c r="H16" s="48">
        <f t="shared" si="0"/>
        <v>52.061170212765958</v>
      </c>
      <c r="I16" s="48">
        <f t="shared" si="3"/>
        <v>3989.36170212766</v>
      </c>
      <c r="J16" s="8">
        <v>10.199999999999999</v>
      </c>
      <c r="K16" s="10">
        <f t="shared" si="1"/>
        <v>122.39999999999999</v>
      </c>
      <c r="L16" s="10">
        <v>80.599999999999994</v>
      </c>
      <c r="M16" s="10">
        <v>6.8029999999999999</v>
      </c>
      <c r="N16" s="15">
        <f t="shared" si="4"/>
        <v>6.5356685177274484E-2</v>
      </c>
      <c r="O16" s="9">
        <v>7.5339999999999998</v>
      </c>
      <c r="P16" s="14">
        <f t="shared" si="5"/>
        <v>0.37761640324647561</v>
      </c>
      <c r="Q16" s="13">
        <v>44.658168803690621</v>
      </c>
    </row>
    <row r="17" spans="2:17" ht="15" thickBot="1" x14ac:dyDescent="0.35">
      <c r="B17" s="64">
        <v>25</v>
      </c>
      <c r="C17" s="65">
        <v>80</v>
      </c>
      <c r="D17" s="57">
        <v>10</v>
      </c>
      <c r="E17" s="33">
        <v>7.52</v>
      </c>
      <c r="F17" s="49">
        <f t="shared" si="2"/>
        <v>132.97872340425533</v>
      </c>
      <c r="G17" s="35">
        <v>3.915</v>
      </c>
      <c r="H17" s="49">
        <f t="shared" si="0"/>
        <v>52.061170212765958</v>
      </c>
      <c r="I17" s="51">
        <f t="shared" si="3"/>
        <v>3989.36170212766</v>
      </c>
      <c r="J17" s="5">
        <v>10.199999999999999</v>
      </c>
      <c r="K17" s="12">
        <f>J17*13.5</f>
        <v>137.69999999999999</v>
      </c>
      <c r="L17" s="12">
        <v>80.7</v>
      </c>
      <c r="M17" s="6">
        <v>7.1970000000000001</v>
      </c>
      <c r="N17" s="21">
        <f t="shared" si="4"/>
        <v>0.2336608287056812</v>
      </c>
      <c r="O17" s="6">
        <v>7.5330000000000004</v>
      </c>
      <c r="P17" s="19">
        <f>(O17-6.65)/2.341</f>
        <v>0.37718923536950016</v>
      </c>
      <c r="Q17" s="16">
        <v>23</v>
      </c>
    </row>
    <row r="20" spans="2:17" x14ac:dyDescent="0.3">
      <c r="C20" s="31"/>
      <c r="D20" s="40" t="s">
        <v>23</v>
      </c>
    </row>
  </sheetData>
  <mergeCells count="3">
    <mergeCell ref="B5:D5"/>
    <mergeCell ref="J5:Q5"/>
    <mergeCell ref="E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Aisin vs Gates Pump</vt:lpstr>
    </vt:vector>
  </TitlesOfParts>
  <Company>AB Mikroelektronik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Wendlinger Tobias</dc:creator>
  <cp:lastModifiedBy>George Spehar</cp:lastModifiedBy>
  <dcterms:created xsi:type="dcterms:W3CDTF">2019-08-30T06:03:33Z</dcterms:created>
  <dcterms:modified xsi:type="dcterms:W3CDTF">2021-01-27T21:40:33Z</dcterms:modified>
</cp:coreProperties>
</file>