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13155" windowHeight="12240" activeTab="2"/>
  </bookViews>
  <sheets>
    <sheet name="MainBoardBOM" sheetId="1" r:id="rId1"/>
    <sheet name="Additional Components" sheetId="2" r:id="rId2"/>
    <sheet name="Extras" sheetId="3" r:id="rId3"/>
    <sheet name="Grand Total" sheetId="4" r:id="rId4"/>
  </sheets>
  <calcPr calcId="0"/>
</workbook>
</file>

<file path=xl/calcChain.xml><?xml version="1.0" encoding="utf-8"?>
<calcChain xmlns="http://schemas.openxmlformats.org/spreadsheetml/2006/main">
  <c r="J17" i="4" l="1"/>
  <c r="B28" i="2"/>
  <c r="B9" i="3"/>
  <c r="F3" i="3"/>
  <c r="F6" i="3"/>
  <c r="F5" i="3"/>
  <c r="F4" i="3"/>
  <c r="F2" i="3"/>
  <c r="F18" i="2"/>
  <c r="F23" i="2"/>
  <c r="F22" i="2"/>
  <c r="F20" i="2"/>
  <c r="F17" i="2"/>
  <c r="F14" i="2"/>
  <c r="F3" i="2"/>
  <c r="F4" i="2"/>
  <c r="F6" i="2"/>
  <c r="F7" i="2"/>
  <c r="F8" i="2"/>
  <c r="F9" i="2"/>
  <c r="F11" i="2"/>
  <c r="F13" i="2"/>
  <c r="F15" i="2"/>
  <c r="F16" i="2"/>
  <c r="F2" i="2"/>
  <c r="I23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I3" i="1"/>
  <c r="C38" i="1"/>
</calcChain>
</file>

<file path=xl/sharedStrings.xml><?xml version="1.0" encoding="utf-8"?>
<sst xmlns="http://schemas.openxmlformats.org/spreadsheetml/2006/main" count="288" uniqueCount="185">
  <si>
    <t>Id</t>
  </si>
  <si>
    <t>Designator</t>
  </si>
  <si>
    <t>Package</t>
  </si>
  <si>
    <t>Quantity</t>
  </si>
  <si>
    <t>Designation</t>
  </si>
  <si>
    <t>P9</t>
  </si>
  <si>
    <t>Pin_Header_Straight_1x04</t>
  </si>
  <si>
    <t>GPIO JUMPER</t>
  </si>
  <si>
    <t>IRLF1,IRR1,IRB1,IRF1,IRL1,IRRF1</t>
  </si>
  <si>
    <t>GP2Y0A41SK0F</t>
  </si>
  <si>
    <t>C17,C16,C15,C14,C13,C12,C11,C10,C9,C8,C7,C3</t>
  </si>
  <si>
    <t>C_Rect_L7_W2_P5</t>
  </si>
  <si>
    <t>0.1uF</t>
  </si>
  <si>
    <t>C2,C1</t>
  </si>
  <si>
    <t>1uF</t>
  </si>
  <si>
    <t>C4</t>
  </si>
  <si>
    <t>C_Radial_D10_L25_P5</t>
  </si>
  <si>
    <t>1000uF</t>
  </si>
  <si>
    <t>P2</t>
  </si>
  <si>
    <t>Pin_Header_Straight_1x02</t>
  </si>
  <si>
    <t>Raspberry Pi Power</t>
  </si>
  <si>
    <t>R1</t>
  </si>
  <si>
    <t>Resistor_Horizontal_RM7mm</t>
  </si>
  <si>
    <t>61.9k</t>
  </si>
  <si>
    <t>R2,R3,R5</t>
  </si>
  <si>
    <t>49.9k</t>
  </si>
  <si>
    <t>R4,R6</t>
  </si>
  <si>
    <t>1M</t>
  </si>
  <si>
    <t>R8</t>
  </si>
  <si>
    <t>30k</t>
  </si>
  <si>
    <t>R9,R14,R15,R16,R17,R18,R19</t>
  </si>
  <si>
    <t>10k</t>
  </si>
  <si>
    <t>R10</t>
  </si>
  <si>
    <t>P1</t>
  </si>
  <si>
    <t>Molex_KK-6410-02_02x2.54mm_Straight</t>
  </si>
  <si>
    <t>12V Power</t>
  </si>
  <si>
    <t>BT1</t>
  </si>
  <si>
    <t>11.1V</t>
  </si>
  <si>
    <t>C5</t>
  </si>
  <si>
    <t>C_Radial_D10_L16_P5</t>
  </si>
  <si>
    <t>470uF</t>
  </si>
  <si>
    <t>C6,C18,C19,C20,C21,C22,C23</t>
  </si>
  <si>
    <t>C_Radial_D4_P1.5</t>
  </si>
  <si>
    <t>10uF</t>
  </si>
  <si>
    <t>D1</t>
  </si>
  <si>
    <t>LED</t>
  </si>
  <si>
    <t>IMU1</t>
  </si>
  <si>
    <t>Pololu_MiniIMU_v5</t>
  </si>
  <si>
    <t>Pololu_MinIMU_v5</t>
  </si>
  <si>
    <t>MD1,MD2</t>
  </si>
  <si>
    <t>AdaFruit_TB6612</t>
  </si>
  <si>
    <t>OA1</t>
  </si>
  <si>
    <t>ICL7611</t>
  </si>
  <si>
    <t>P3</t>
  </si>
  <si>
    <t>Socket_MOLEX-KK-RM2-54mm_Lock_3pin_straight</t>
  </si>
  <si>
    <t>Color Control GPIO</t>
  </si>
  <si>
    <t>P4</t>
  </si>
  <si>
    <t>Pin_Header_Straight_1x03</t>
  </si>
  <si>
    <t>Camera Servo Control</t>
  </si>
  <si>
    <t>P5</t>
  </si>
  <si>
    <t>Molex_KK-6410-06_06x2.54mm_Straight</t>
  </si>
  <si>
    <t>RHBridge_Right Motor Connector</t>
  </si>
  <si>
    <t>P6</t>
  </si>
  <si>
    <t>RHBridge_Left Motor Connector</t>
  </si>
  <si>
    <t>Q1</t>
  </si>
  <si>
    <t>IRF9530</t>
  </si>
  <si>
    <t>R7</t>
  </si>
  <si>
    <t>SW1</t>
  </si>
  <si>
    <t>MainPowerSwitch</t>
  </si>
  <si>
    <t>SW2</t>
  </si>
  <si>
    <t>RPi_PowerSwitch</t>
  </si>
  <si>
    <t>U1</t>
  </si>
  <si>
    <t>LP2950</t>
  </si>
  <si>
    <t>U2,U3,U4,U5,U7</t>
  </si>
  <si>
    <t>OKI-78SR</t>
  </si>
  <si>
    <t>REF**,REF**,REF**,REF**</t>
  </si>
  <si>
    <t>MountingHole_3.2mm_M3</t>
  </si>
  <si>
    <t>U6</t>
  </si>
  <si>
    <t>Teensy3.2</t>
  </si>
  <si>
    <t>P7</t>
  </si>
  <si>
    <t>LHBridge_Right Motor Connector</t>
  </si>
  <si>
    <t>P8</t>
  </si>
  <si>
    <t>LHBridge_Left Motor Connector</t>
  </si>
  <si>
    <t>Cost</t>
  </si>
  <si>
    <t>Supplier</t>
  </si>
  <si>
    <t>Link</t>
  </si>
  <si>
    <t>Digikey</t>
  </si>
  <si>
    <t>N/A</t>
  </si>
  <si>
    <t>Pololu</t>
  </si>
  <si>
    <t>Ada Fruit</t>
  </si>
  <si>
    <t>https://www.digikey.com/product-detail/en/sullins-connector-solutions/PEC36SAAN/S1012E-36-ND/859153</t>
  </si>
  <si>
    <t>Note</t>
  </si>
  <si>
    <t>Strip of 36 unshrouded straight male breakaway headers.</t>
  </si>
  <si>
    <t>This is a hole for the USB power cord.</t>
  </si>
  <si>
    <t>IR Mount Housing</t>
  </si>
  <si>
    <t>http://www.digikey.com/product-detail/en/jst-sales-america-inc/PHR-3/455-1126-ND/527357</t>
  </si>
  <si>
    <t>For attaching the IR to the PCB in a solid way.</t>
  </si>
  <si>
    <t>IR Mounting Pins</t>
  </si>
  <si>
    <t>https://www.digikey.com/product-detail/en/harwin-inc/M22-2010305/952-2274-ND/3728238</t>
  </si>
  <si>
    <t>https://www.digikey.com/product-detail/en/molex-llc/0008550102/WM2312-ND/172056</t>
  </si>
  <si>
    <t>Molex Connection Terminals (22-30)</t>
  </si>
  <si>
    <t>IR Connection Terminals (24-30)</t>
  </si>
  <si>
    <t>For attaching switches and motors to the PCB.</t>
  </si>
  <si>
    <t>Molex Connector Housing (6 pins)</t>
  </si>
  <si>
    <t>For attaching motors to the PCB.</t>
  </si>
  <si>
    <t>http://www.digikey.com/product-detail/en/jst-sales-america-inc/SPH-002T-P0.5S/455-1127-1-ND/527358</t>
  </si>
  <si>
    <t>Molex Connector Housing (3 pins)</t>
  </si>
  <si>
    <t>Molex Connector Housing (2 pins)</t>
  </si>
  <si>
    <t>http://www.digikey.com/product-detail/en/molex-llc/0022013027/WM2000-ND/26431</t>
  </si>
  <si>
    <t>http://www.digikey.com/product-detail/en/molex-llc/0022013037/WM2001-ND/26433</t>
  </si>
  <si>
    <t>http://www.digikey.com/product-detail/en/molex-llc/0022013067/WM2004-ND/26439</t>
  </si>
  <si>
    <t>For attaching NeoPixels to the PCB.</t>
  </si>
  <si>
    <t>For attaching switches to the PCB.</t>
  </si>
  <si>
    <t>http://www.digikey.com/product-detail/en/sharp-microelectronics/GP2Y0A41SK0F/425-2819-ND/3884447</t>
  </si>
  <si>
    <t>4-30 cm sensing model.</t>
  </si>
  <si>
    <t>https://www.digikey.com/product-detail/en/te-connectivity-alcoswitch-switches/PRASA1-16F-BB0BW/450-1810-ND/529580</t>
  </si>
  <si>
    <t>Rocker Switch</t>
  </si>
  <si>
    <t>Turning on and off the robot/pi.</t>
  </si>
  <si>
    <t>SMC Header Pins for Teensy</t>
  </si>
  <si>
    <t>https://www.digikey.com/product-detail/en/molex-llc/0015912140/WM17453-ND/614769</t>
  </si>
  <si>
    <t>Allows access to SMC pins on Teensy.</t>
  </si>
  <si>
    <t>https://www.digikey.com/product-detail/en/tdk-corporation/FK28X7R1H104K/445-5258-ND/2256738</t>
  </si>
  <si>
    <t>https://www.digikey.com/product-detail/en/panasonic-electronic-components/EEA-GA1E100H/P15799CT-ND/3831166</t>
  </si>
  <si>
    <t>https://www.digikey.com/product-detail/en/intersil/ICL7611DCPAZ/ICL7611DCPAZ-ND/821481</t>
  </si>
  <si>
    <t>Comparator (Op Amp)</t>
  </si>
  <si>
    <t>https://www.digikey.com/product-detail/en/texas-instruments/LP2950ACZ-5.0-NOPB/LP2950ACZ-5.0NS-NOPB-ND/148221</t>
  </si>
  <si>
    <t>https://www.digikey.com/product-detail/en/vishay-siliconix/IRF9530PBF/IRF9530PBF-ND/811815</t>
  </si>
  <si>
    <t>https://www.digikey.com/product-detail/en/panasonic-electronic-components/ECA-1CHG102/P5533-ND/245132</t>
  </si>
  <si>
    <t>Hole for mounting screws.</t>
  </si>
  <si>
    <t>https://www.digikey.com/product-detail/en/yageo/MFR-25FBF52-10K/10.0KXBK-ND/13219</t>
  </si>
  <si>
    <t>https://www.digikey.com/product-detail/en/yageo/MFR-25FBF52-29R4/29.4XBK-ND/12693</t>
  </si>
  <si>
    <t>https://www.digikey.com/product-detail/en/yageo/MFR-25FBF52-1M/1.00MXBK-ND/13714</t>
  </si>
  <si>
    <t>https://www.digikey.com/product-detail/en/yageo/MFR-25FBF52-49K9/49.9KXBK-ND/13414</t>
  </si>
  <si>
    <t>https://www.digikey.com/product-detail/en/yageo/MFR-25FBF52-61K9/61.9KXBK-ND/13432</t>
  </si>
  <si>
    <t>https://www.digikey.com/product-detail/en/yageo/MFR-25FBF52-499R/499XBK-ND/12939</t>
  </si>
  <si>
    <t>https://www.digikey.com/product-detail/en/murata-power-solutions-inc/OKI-78SR-5-1.5-W36-C/811-2196-5-ND/2259781</t>
  </si>
  <si>
    <t>Switching Regulator for power.</t>
  </si>
  <si>
    <t>https://www.digikey.com/product-detail/en/yageo/MFR-25FBF52-121R/121XBK-ND/12812</t>
  </si>
  <si>
    <t>https://www.digikey.com/product-detail/en/cree-inc/C503B-GAN-CB0F0791/C503B-GAN-CB0F0791-ND/1922938</t>
  </si>
  <si>
    <t>https://www.digikey.com/product-detail/en/molex-llc/0022232021/WM4200-ND/26667</t>
  </si>
  <si>
    <t>PJRC</t>
  </si>
  <si>
    <t>https://www.pjrc.com/store/teensy32.html</t>
  </si>
  <si>
    <t>https://www.digikey.com/product-detail/en/molex-llc/0022232031/WM4201-ND/26669</t>
  </si>
  <si>
    <t>https://www.digikey.com/product-detail/en/molex-llc/0022232061/WM4204-ND/26675</t>
  </si>
  <si>
    <t>https://www.pololu.com/product/2738</t>
  </si>
  <si>
    <t>https://www.adafruit.com/products/2448</t>
  </si>
  <si>
    <t>https://www.digikey.com/product-detail/en/panasonic-electronic-components/EEU-FR1E471B/P15361CT-ND/3072241</t>
  </si>
  <si>
    <t>https://www.digikey.com/product-detail/en/nichicon/UMA1H010MCD2TP/493-10419-1-ND/4312678</t>
  </si>
  <si>
    <t>Main Board Total Cost!</t>
  </si>
  <si>
    <t>Total Cost</t>
  </si>
  <si>
    <t>Male Header Pins for Teensy</t>
  </si>
  <si>
    <t>https://www.digikey.com/product-detail/en/sullins-connector-solutions/PPTC141LFBN-RC/S7012-ND/810152</t>
  </si>
  <si>
    <t>Female Header Pins to Remove Teensy (14 Pins)</t>
  </si>
  <si>
    <t>Female Header Pins to Remove Teensy (5 Pins)</t>
  </si>
  <si>
    <t>https://www.digikey.com/product-detail/en/sullins-connector-solutions/PPTC051LFBN-RC/S6103-ND/807239</t>
  </si>
  <si>
    <t>OKRAY</t>
  </si>
  <si>
    <t>https://www.amazon.com/gp/product/B00R5GZJR6/ref=s9_dcacsd_dcoop_bw_c_x_5_w</t>
  </si>
  <si>
    <t>Pack of 10</t>
  </si>
  <si>
    <t>USB Cord for Teensy to Raspberry Pi</t>
  </si>
  <si>
    <t>Header Pins for Motor Boards</t>
  </si>
  <si>
    <t>Jumper Wire for Extra Teensy GPIO</t>
  </si>
  <si>
    <t>Sparkfun</t>
  </si>
  <si>
    <t>https://www.sparkfun.com/products/10364</t>
  </si>
  <si>
    <t>4 inch 4 pin female to female jumper</t>
  </si>
  <si>
    <t>Header Pins for Extra Teensy GPIO</t>
  </si>
  <si>
    <t>USB Cord to Power Raspberry Pi</t>
  </si>
  <si>
    <t>https://www.adafruit.com/products/3030</t>
  </si>
  <si>
    <t>USB Y split, should be able to get two power cords from it!</t>
  </si>
  <si>
    <t>Additional Component Cost</t>
  </si>
  <si>
    <t>https://www.adafruit.com/products/3055?gclid=CjwKEAiApLDBBRC8oICb9NvKsg0SJAD9yOHsKOrCooSklEjOsgD2WftOIJBY1Z0vyR190elbozdysRoCupHw_wcB</t>
  </si>
  <si>
    <t>Raspberry Pi 3.0</t>
  </si>
  <si>
    <t>Can be exchanged for any previous model.</t>
  </si>
  <si>
    <t>Micro Metal Gear Motors</t>
  </si>
  <si>
    <t>https://www.pololu.com/product/2203</t>
  </si>
  <si>
    <t>Currently using the 50:1 gear ratio low power, any other low power can be used</t>
  </si>
  <si>
    <t>Raspberry Pi Camera</t>
  </si>
  <si>
    <t>Encoders</t>
  </si>
  <si>
    <t>https://www.pololu.com/product/3081</t>
  </si>
  <si>
    <t>Wheels</t>
  </si>
  <si>
    <t>https://www.pololu.com/product/1087</t>
  </si>
  <si>
    <t>https://www.adafruit.com/products/3099</t>
  </si>
  <si>
    <t>Misc Cost</t>
  </si>
  <si>
    <t>Wires, solder, screws, 3d printing material.</t>
  </si>
  <si>
    <t>GRAND TOTAL</t>
  </si>
  <si>
    <t>DISCLAIMER: THIS DOES NOT INCLUDE PCB FABRICATION COST!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</si>
</sst>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9" fillId="0" borderId="0" xfId="42" applyFont="1"/>
    <xf numFmtId="164" fontId="0" fillId="0" borderId="0" xfId="0" applyNumberFormat="1"/>
    <xf numFmtId="0" fontId="20" fillId="35" borderId="10" xfId="0" applyFont="1" applyFill="1" applyBorder="1"/>
    <xf numFmtId="0" fontId="20" fillId="35" borderId="12" xfId="0" applyFont="1" applyFill="1" applyBorder="1"/>
    <xf numFmtId="0" fontId="20" fillId="35" borderId="11" xfId="0" applyFont="1" applyFill="1" applyBorder="1"/>
    <xf numFmtId="0" fontId="20" fillId="33" borderId="10" xfId="0" applyFont="1" applyFill="1" applyBorder="1"/>
    <xf numFmtId="164" fontId="20" fillId="33" borderId="11" xfId="0" applyNumberFormat="1" applyFont="1" applyFill="1" applyBorder="1"/>
    <xf numFmtId="164" fontId="20" fillId="33" borderId="11" xfId="0" applyNumberFormat="1" applyFont="1" applyFill="1" applyBorder="1" applyAlignment="1">
      <alignment horizontal="left"/>
    </xf>
    <xf numFmtId="0" fontId="21" fillId="33" borderId="10" xfId="0" applyFont="1" applyFill="1" applyBorder="1"/>
    <xf numFmtId="164" fontId="21" fillId="33" borderId="11" xfId="0" applyNumberFormat="1" applyFont="1" applyFill="1" applyBorder="1" applyAlignment="1">
      <alignment horizontal="left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siliconix/IRF9530PBF/IRF9530PBF-ND/811815" TargetMode="External"/><Relationship Id="rId13" Type="http://schemas.openxmlformats.org/officeDocument/2006/relationships/hyperlink" Target="https://www.digikey.com/product-detail/en/yageo/MFR-25FBF52-61K9/61.9KXBK-ND/13432" TargetMode="External"/><Relationship Id="rId18" Type="http://schemas.openxmlformats.org/officeDocument/2006/relationships/hyperlink" Target="https://www.digikey.com/product-detail/en/molex-llc/0022232021/WM4200-ND/26667" TargetMode="External"/><Relationship Id="rId26" Type="http://schemas.openxmlformats.org/officeDocument/2006/relationships/hyperlink" Target="https://www.digikey.com/product-detail/en/molex-llc/0022232061/WM4204-ND/26675" TargetMode="External"/><Relationship Id="rId3" Type="http://schemas.openxmlformats.org/officeDocument/2006/relationships/hyperlink" Target="http://www.digikey.com/product-detail/en/sharp-microelectronics/GP2Y0A41SK0F/425-2819-ND/3884447" TargetMode="External"/><Relationship Id="rId21" Type="http://schemas.openxmlformats.org/officeDocument/2006/relationships/hyperlink" Target="https://www.pjrc.com/store/teensy32.html" TargetMode="External"/><Relationship Id="rId7" Type="http://schemas.openxmlformats.org/officeDocument/2006/relationships/hyperlink" Target="https://www.digikey.com/product-detail/en/texas-instruments/LP2950ACZ-5.0-NOPB/LP2950ACZ-5.0NS-NOPB-ND/148221" TargetMode="External"/><Relationship Id="rId12" Type="http://schemas.openxmlformats.org/officeDocument/2006/relationships/hyperlink" Target="https://www.digikey.com/product-detail/en/yageo/MFR-25FBF52-49K9/49.9KXBK-ND/13414" TargetMode="External"/><Relationship Id="rId17" Type="http://schemas.openxmlformats.org/officeDocument/2006/relationships/hyperlink" Target="https://www.digikey.com/product-detail/en/cree-inc/C503B-GAN-CB0F0791/C503B-GAN-CB0F0791-ND/1922938" TargetMode="External"/><Relationship Id="rId25" Type="http://schemas.openxmlformats.org/officeDocument/2006/relationships/hyperlink" Target="https://www.digikey.com/product-detail/en/molex-llc/0022232061/WM4204-ND/26675" TargetMode="External"/><Relationship Id="rId2" Type="http://schemas.openxmlformats.org/officeDocument/2006/relationships/hyperlink" Target="https://www.digikey.com/product-detail/en/sullins-connector-solutions/PEC36SAAN/S1012E-36-ND/859153" TargetMode="External"/><Relationship Id="rId16" Type="http://schemas.openxmlformats.org/officeDocument/2006/relationships/hyperlink" Target="https://www.digikey.com/product-detail/en/yageo/MFR-25FBF52-121R/121XBK-ND/12812" TargetMode="External"/><Relationship Id="rId20" Type="http://schemas.openxmlformats.org/officeDocument/2006/relationships/hyperlink" Target="https://www.digikey.com/product-detail/en/molex-llc/0022232021/WM4200-ND/26667" TargetMode="External"/><Relationship Id="rId29" Type="http://schemas.openxmlformats.org/officeDocument/2006/relationships/hyperlink" Target="https://www.digikey.com/product-detail/en/panasonic-electronic-components/EEU-FR1E471B/P15361CT-ND/3072241" TargetMode="External"/><Relationship Id="rId1" Type="http://schemas.openxmlformats.org/officeDocument/2006/relationships/hyperlink" Target="https://www.digikey.com/product-detail/en/sullins-connector-solutions/PEC36SAAN/S1012E-36-ND/859153" TargetMode="External"/><Relationship Id="rId6" Type="http://schemas.openxmlformats.org/officeDocument/2006/relationships/hyperlink" Target="https://www.digikey.com/product-detail/en/intersil/ICL7611DCPAZ/ICL7611DCPAZ-ND/821481" TargetMode="External"/><Relationship Id="rId11" Type="http://schemas.openxmlformats.org/officeDocument/2006/relationships/hyperlink" Target="https://www.digikey.com/product-detail/en/yageo/MFR-25FBF52-1M/1.00MXBK-ND/13714" TargetMode="External"/><Relationship Id="rId24" Type="http://schemas.openxmlformats.org/officeDocument/2006/relationships/hyperlink" Target="https://www.digikey.com/product-detail/en/molex-llc/0022232061/WM4204-ND/26675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EA-GA1E100H/P15799CT-ND/3831166" TargetMode="External"/><Relationship Id="rId15" Type="http://schemas.openxmlformats.org/officeDocument/2006/relationships/hyperlink" Target="https://www.digikey.com/product-detail/en/murata-power-solutions-inc/OKI-78SR-5-1.5-W36-C/811-2196-5-ND/2259781" TargetMode="External"/><Relationship Id="rId23" Type="http://schemas.openxmlformats.org/officeDocument/2006/relationships/hyperlink" Target="https://www.digikey.com/product-detail/en/molex-llc/0022232061/WM4204-ND/26675" TargetMode="External"/><Relationship Id="rId28" Type="http://schemas.openxmlformats.org/officeDocument/2006/relationships/hyperlink" Target="https://www.adafruit.com/products/2448" TargetMode="External"/><Relationship Id="rId10" Type="http://schemas.openxmlformats.org/officeDocument/2006/relationships/hyperlink" Target="https://www.digikey.com/product-detail/en/yageo/MFR-25FBF52-10K/10.0KXBK-ND/13219" TargetMode="External"/><Relationship Id="rId19" Type="http://schemas.openxmlformats.org/officeDocument/2006/relationships/hyperlink" Target="https://www.digikey.com/product-detail/en/molex-llc/0022232021/WM4200-ND/26667" TargetMode="External"/><Relationship Id="rId31" Type="http://schemas.openxmlformats.org/officeDocument/2006/relationships/hyperlink" Target="https://www.digikey.com/product-detail/en/yageo/MFR-25FBF52-29R4/29.4XBK-ND/12693" TargetMode="External"/><Relationship Id="rId4" Type="http://schemas.openxmlformats.org/officeDocument/2006/relationships/hyperlink" Target="https://www.digikey.com/product-detail/en/tdk-corporation/FK28X7R1H104K/445-5258-ND/2256738" TargetMode="External"/><Relationship Id="rId9" Type="http://schemas.openxmlformats.org/officeDocument/2006/relationships/hyperlink" Target="https://www.digikey.com/product-detail/en/panasonic-electronic-components/ECA-1CHG102/P5533-ND/245132" TargetMode="External"/><Relationship Id="rId14" Type="http://schemas.openxmlformats.org/officeDocument/2006/relationships/hyperlink" Target="https://www.digikey.com/product-detail/en/yageo/MFR-25FBF52-499R/499XBK-ND/12939" TargetMode="External"/><Relationship Id="rId22" Type="http://schemas.openxmlformats.org/officeDocument/2006/relationships/hyperlink" Target="https://www.digikey.com/product-detail/en/molex-llc/0022232031/WM4201-ND/26669" TargetMode="External"/><Relationship Id="rId27" Type="http://schemas.openxmlformats.org/officeDocument/2006/relationships/hyperlink" Target="https://www.pololu.com/product/2738" TargetMode="External"/><Relationship Id="rId30" Type="http://schemas.openxmlformats.org/officeDocument/2006/relationships/hyperlink" Target="https://www.digikey.com/product-detail/en/nichicon/UMA1H010MCD2TP/493-10419-1-ND/431267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lcoswitch-switches/PRASA1-16F-BB0BW/450-1810-ND/529580" TargetMode="External"/><Relationship Id="rId13" Type="http://schemas.openxmlformats.org/officeDocument/2006/relationships/hyperlink" Target="https://www.sparkfun.com/products/10364" TargetMode="External"/><Relationship Id="rId3" Type="http://schemas.openxmlformats.org/officeDocument/2006/relationships/hyperlink" Target="http://www.digikey.com/product-detail/en/jst-sales-america-inc/PHR-3/455-1126-ND/527357" TargetMode="External"/><Relationship Id="rId7" Type="http://schemas.openxmlformats.org/officeDocument/2006/relationships/hyperlink" Target="http://www.digikey.com/product-detail/en/molex-llc/0022013067/WM2004-ND/26439" TargetMode="External"/><Relationship Id="rId12" Type="http://schemas.openxmlformats.org/officeDocument/2006/relationships/hyperlink" Target="https://www.digikey.com/product-detail/en/sullins-connector-solutions/PEC36SAAN/S1012E-36-ND/859153" TargetMode="External"/><Relationship Id="rId17" Type="http://schemas.openxmlformats.org/officeDocument/2006/relationships/hyperlink" Target="https://www.amazon.com/gp/product/B00R5GZJR6/ref=s9_dcacsd_dcoop_bw_c_x_5_w" TargetMode="External"/><Relationship Id="rId2" Type="http://schemas.openxmlformats.org/officeDocument/2006/relationships/hyperlink" Target="https://www.digikey.com/product-detail/en/harwin-inc/M22-2010305/952-2274-ND/3728238" TargetMode="External"/><Relationship Id="rId16" Type="http://schemas.openxmlformats.org/officeDocument/2006/relationships/hyperlink" Target="https://www.digikey.com/product-detail/en/sullins-connector-solutions/PPTC051LFBN-RC/S6103-ND/807239" TargetMode="External"/><Relationship Id="rId1" Type="http://schemas.openxmlformats.org/officeDocument/2006/relationships/hyperlink" Target="https://www.digikey.com/product-detail/en/molex-llc/0008550102/WM2312-ND/172056" TargetMode="External"/><Relationship Id="rId6" Type="http://schemas.openxmlformats.org/officeDocument/2006/relationships/hyperlink" Target="http://www.digikey.com/product-detail/en/molex-llc/0022013037/WM2001-ND/26433" TargetMode="External"/><Relationship Id="rId11" Type="http://schemas.openxmlformats.org/officeDocument/2006/relationships/hyperlink" Target="https://www.digikey.com/product-detail/en/sullins-connector-solutions/PEC36SAAN/S1012E-36-ND/859153" TargetMode="External"/><Relationship Id="rId5" Type="http://schemas.openxmlformats.org/officeDocument/2006/relationships/hyperlink" Target="http://www.digikey.com/product-detail/en/molex-llc/0022013027/WM2000-ND/26431" TargetMode="External"/><Relationship Id="rId15" Type="http://schemas.openxmlformats.org/officeDocument/2006/relationships/hyperlink" Target="https://www.digikey.com/product-detail/en/sullins-connector-solutions/PPTC141LFBN-RC/S7012-ND/810152" TargetMode="External"/><Relationship Id="rId10" Type="http://schemas.openxmlformats.org/officeDocument/2006/relationships/hyperlink" Target="https://www.digikey.com/product-detail/en/sullins-connector-solutions/PEC36SAAN/S1012E-36-ND/859153" TargetMode="External"/><Relationship Id="rId4" Type="http://schemas.openxmlformats.org/officeDocument/2006/relationships/hyperlink" Target="http://www.digikey.com/product-detail/en/jst-sales-america-inc/SPH-002T-P0.5S/455-1127-1-ND/527358" TargetMode="External"/><Relationship Id="rId9" Type="http://schemas.openxmlformats.org/officeDocument/2006/relationships/hyperlink" Target="https://www.digikey.com/product-detail/en/molex-llc/0015912140/WM17453-ND/614769" TargetMode="External"/><Relationship Id="rId14" Type="http://schemas.openxmlformats.org/officeDocument/2006/relationships/hyperlink" Target="https://www.adafruit.com/products/30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7" TargetMode="External"/><Relationship Id="rId2" Type="http://schemas.openxmlformats.org/officeDocument/2006/relationships/hyperlink" Target="https://www.pololu.com/product/2203" TargetMode="External"/><Relationship Id="rId1" Type="http://schemas.openxmlformats.org/officeDocument/2006/relationships/hyperlink" Target="https://www.adafruit.com/products/3055?gclid=CjwKEAiApLDBBRC8oICb9NvKsg0SJAD9yOHsKOrCooSklEjOsgD2WftOIJBY1Z0vyR190elbozdysRoCupHw_wcB" TargetMode="External"/><Relationship Id="rId5" Type="http://schemas.openxmlformats.org/officeDocument/2006/relationships/hyperlink" Target="https://www.adafruit.com/products/3099" TargetMode="External"/><Relationship Id="rId4" Type="http://schemas.openxmlformats.org/officeDocument/2006/relationships/hyperlink" Target="https://www.pololu.com/product/3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D1" zoomScaleNormal="100" workbookViewId="0">
      <selection activeCell="G33" sqref="G33"/>
    </sheetView>
  </sheetViews>
  <sheetFormatPr defaultRowHeight="15" x14ac:dyDescent="0.25"/>
  <cols>
    <col min="1" max="1" width="4" bestFit="1" customWidth="1"/>
    <col min="2" max="2" width="42.140625" bestFit="1" customWidth="1"/>
    <col min="3" max="3" width="46.42578125" bestFit="1" customWidth="1"/>
    <col min="4" max="4" width="13.85546875" bestFit="1" customWidth="1"/>
    <col min="5" max="5" width="30.85546875" bestFit="1" customWidth="1"/>
    <col min="6" max="6" width="13.140625" bestFit="1" customWidth="1"/>
    <col min="7" max="7" width="109.140625" bestFit="1" customWidth="1"/>
    <col min="8" max="8" width="7.5703125" bestFit="1" customWidth="1"/>
    <col min="9" max="9" width="15.7109375" bestFit="1" customWidth="1"/>
    <col min="10" max="10" width="52.5703125" bestFit="1" customWidth="1"/>
  </cols>
  <sheetData>
    <row r="1" spans="1:10" ht="24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84</v>
      </c>
      <c r="G1" s="6" t="s">
        <v>85</v>
      </c>
      <c r="H1" s="6" t="s">
        <v>83</v>
      </c>
      <c r="I1" s="6" t="s">
        <v>149</v>
      </c>
      <c r="J1" s="7" t="s">
        <v>91</v>
      </c>
    </row>
    <row r="2" spans="1:10" x14ac:dyDescent="0.25">
      <c r="A2">
        <v>1</v>
      </c>
      <c r="B2" t="s">
        <v>5</v>
      </c>
      <c r="C2" t="s">
        <v>6</v>
      </c>
      <c r="D2">
        <v>4</v>
      </c>
      <c r="E2" t="s">
        <v>7</v>
      </c>
      <c r="F2" t="s">
        <v>86</v>
      </c>
      <c r="G2" s="2" t="s">
        <v>90</v>
      </c>
      <c r="H2" s="4">
        <v>1.57</v>
      </c>
      <c r="I2" s="4">
        <f>H2*D2*1/36</f>
        <v>0.17444444444444446</v>
      </c>
      <c r="J2" t="s">
        <v>92</v>
      </c>
    </row>
    <row r="3" spans="1:10" x14ac:dyDescent="0.25">
      <c r="A3">
        <v>2</v>
      </c>
      <c r="B3" t="s">
        <v>8</v>
      </c>
      <c r="C3" t="s">
        <v>9</v>
      </c>
      <c r="D3">
        <v>6</v>
      </c>
      <c r="E3" t="s">
        <v>9</v>
      </c>
      <c r="F3" t="s">
        <v>86</v>
      </c>
      <c r="G3" s="2" t="s">
        <v>113</v>
      </c>
      <c r="H3" s="4">
        <v>8.9499999999999993</v>
      </c>
      <c r="I3" s="4">
        <f>H3*D3</f>
        <v>53.699999999999996</v>
      </c>
      <c r="J3" t="s">
        <v>114</v>
      </c>
    </row>
    <row r="4" spans="1:10" x14ac:dyDescent="0.25">
      <c r="A4">
        <v>3</v>
      </c>
      <c r="B4" t="s">
        <v>10</v>
      </c>
      <c r="C4" t="s">
        <v>11</v>
      </c>
      <c r="D4">
        <v>12</v>
      </c>
      <c r="E4" t="s">
        <v>12</v>
      </c>
      <c r="F4" t="s">
        <v>86</v>
      </c>
      <c r="G4" s="2" t="s">
        <v>121</v>
      </c>
      <c r="H4" s="4">
        <v>0.28999999999999998</v>
      </c>
      <c r="I4" s="4">
        <f>H4*D4</f>
        <v>3.4799999999999995</v>
      </c>
    </row>
    <row r="5" spans="1:10" x14ac:dyDescent="0.25">
      <c r="A5">
        <v>4</v>
      </c>
      <c r="B5" t="s">
        <v>13</v>
      </c>
      <c r="C5" t="s">
        <v>11</v>
      </c>
      <c r="D5">
        <v>2</v>
      </c>
      <c r="E5" t="s">
        <v>14</v>
      </c>
      <c r="F5" t="s">
        <v>86</v>
      </c>
      <c r="G5" s="2" t="s">
        <v>147</v>
      </c>
      <c r="H5" s="4">
        <v>0.26</v>
      </c>
      <c r="I5" s="4">
        <f t="shared" ref="I5:I35" si="0">H5*D5</f>
        <v>0.52</v>
      </c>
    </row>
    <row r="6" spans="1:10" x14ac:dyDescent="0.25">
      <c r="A6">
        <v>5</v>
      </c>
      <c r="B6" t="s">
        <v>15</v>
      </c>
      <c r="C6" t="s">
        <v>16</v>
      </c>
      <c r="D6">
        <v>1</v>
      </c>
      <c r="E6" t="s">
        <v>17</v>
      </c>
      <c r="F6" t="s">
        <v>86</v>
      </c>
      <c r="G6" s="2" t="s">
        <v>127</v>
      </c>
      <c r="H6" s="4">
        <v>0.69</v>
      </c>
      <c r="I6" s="4">
        <f t="shared" si="0"/>
        <v>0.69</v>
      </c>
    </row>
    <row r="7" spans="1:10" x14ac:dyDescent="0.25">
      <c r="A7">
        <v>6</v>
      </c>
      <c r="B7" t="s">
        <v>18</v>
      </c>
      <c r="C7" t="s">
        <v>19</v>
      </c>
      <c r="D7">
        <v>1</v>
      </c>
      <c r="E7" t="s">
        <v>20</v>
      </c>
      <c r="F7" t="s">
        <v>87</v>
      </c>
      <c r="G7" s="3" t="s">
        <v>87</v>
      </c>
      <c r="H7" s="4">
        <v>0</v>
      </c>
      <c r="I7" s="4">
        <f t="shared" si="0"/>
        <v>0</v>
      </c>
      <c r="J7" t="s">
        <v>93</v>
      </c>
    </row>
    <row r="8" spans="1:10" x14ac:dyDescent="0.25">
      <c r="A8">
        <v>7</v>
      </c>
      <c r="B8" t="s">
        <v>21</v>
      </c>
      <c r="C8" t="s">
        <v>22</v>
      </c>
      <c r="D8">
        <v>1</v>
      </c>
      <c r="E8" t="s">
        <v>23</v>
      </c>
      <c r="F8" t="s">
        <v>86</v>
      </c>
      <c r="G8" s="2" t="s">
        <v>133</v>
      </c>
      <c r="H8" s="4">
        <v>0.1</v>
      </c>
      <c r="I8" s="4">
        <f t="shared" si="0"/>
        <v>0.1</v>
      </c>
    </row>
    <row r="9" spans="1:10" x14ac:dyDescent="0.25">
      <c r="A9">
        <v>8</v>
      </c>
      <c r="B9" t="s">
        <v>24</v>
      </c>
      <c r="C9" t="s">
        <v>22</v>
      </c>
      <c r="D9">
        <v>3</v>
      </c>
      <c r="E9" t="s">
        <v>25</v>
      </c>
      <c r="F9" t="s">
        <v>86</v>
      </c>
      <c r="G9" s="2" t="s">
        <v>132</v>
      </c>
      <c r="H9" s="4">
        <v>0.1</v>
      </c>
      <c r="I9" s="4">
        <f t="shared" si="0"/>
        <v>0.30000000000000004</v>
      </c>
    </row>
    <row r="10" spans="1:10" x14ac:dyDescent="0.25">
      <c r="A10">
        <v>9</v>
      </c>
      <c r="B10" t="s">
        <v>26</v>
      </c>
      <c r="C10" t="s">
        <v>22</v>
      </c>
      <c r="D10">
        <v>2</v>
      </c>
      <c r="E10" t="s">
        <v>27</v>
      </c>
      <c r="F10" t="s">
        <v>86</v>
      </c>
      <c r="G10" s="2" t="s">
        <v>131</v>
      </c>
      <c r="H10" s="4">
        <v>0.1</v>
      </c>
      <c r="I10" s="4">
        <f t="shared" si="0"/>
        <v>0.2</v>
      </c>
    </row>
    <row r="11" spans="1:10" x14ac:dyDescent="0.25">
      <c r="A11">
        <v>10</v>
      </c>
      <c r="B11" t="s">
        <v>28</v>
      </c>
      <c r="C11" t="s">
        <v>22</v>
      </c>
      <c r="D11">
        <v>1</v>
      </c>
      <c r="E11" t="s">
        <v>29</v>
      </c>
      <c r="F11" t="s">
        <v>86</v>
      </c>
      <c r="G11" s="2" t="s">
        <v>130</v>
      </c>
      <c r="H11" s="4">
        <v>0.1</v>
      </c>
      <c r="I11" s="4">
        <f t="shared" si="0"/>
        <v>0.1</v>
      </c>
    </row>
    <row r="12" spans="1:10" x14ac:dyDescent="0.25">
      <c r="A12">
        <v>11</v>
      </c>
      <c r="B12" t="s">
        <v>30</v>
      </c>
      <c r="C12" t="s">
        <v>22</v>
      </c>
      <c r="D12">
        <v>7</v>
      </c>
      <c r="E12" t="s">
        <v>31</v>
      </c>
      <c r="F12" t="s">
        <v>86</v>
      </c>
      <c r="G12" s="2" t="s">
        <v>129</v>
      </c>
      <c r="H12" s="4">
        <v>0.1</v>
      </c>
      <c r="I12" s="4">
        <f t="shared" si="0"/>
        <v>0.70000000000000007</v>
      </c>
    </row>
    <row r="13" spans="1:10" x14ac:dyDescent="0.25">
      <c r="A13">
        <v>12</v>
      </c>
      <c r="B13" t="s">
        <v>32</v>
      </c>
      <c r="C13" t="s">
        <v>22</v>
      </c>
      <c r="D13">
        <v>1</v>
      </c>
      <c r="E13" s="1">
        <v>499</v>
      </c>
      <c r="F13" t="s">
        <v>86</v>
      </c>
      <c r="G13" s="2" t="s">
        <v>134</v>
      </c>
      <c r="H13" s="4">
        <v>0.1</v>
      </c>
      <c r="I13" s="4">
        <f t="shared" si="0"/>
        <v>0.1</v>
      </c>
    </row>
    <row r="14" spans="1:10" x14ac:dyDescent="0.25">
      <c r="A14">
        <v>13</v>
      </c>
      <c r="B14" t="s">
        <v>33</v>
      </c>
      <c r="C14" t="s">
        <v>34</v>
      </c>
      <c r="D14">
        <v>1</v>
      </c>
      <c r="E14" t="s">
        <v>35</v>
      </c>
      <c r="F14" t="s">
        <v>86</v>
      </c>
      <c r="G14" s="2" t="s">
        <v>139</v>
      </c>
      <c r="H14" s="4">
        <v>0.16</v>
      </c>
      <c r="I14" s="4">
        <f t="shared" si="0"/>
        <v>0.16</v>
      </c>
    </row>
    <row r="15" spans="1:10" x14ac:dyDescent="0.25">
      <c r="A15">
        <v>14</v>
      </c>
      <c r="B15" t="s">
        <v>36</v>
      </c>
      <c r="C15" t="s">
        <v>19</v>
      </c>
      <c r="D15">
        <v>1</v>
      </c>
      <c r="E15" t="s">
        <v>37</v>
      </c>
      <c r="F15" t="s">
        <v>86</v>
      </c>
      <c r="G15" s="2" t="s">
        <v>139</v>
      </c>
      <c r="H15" s="4">
        <v>0.16</v>
      </c>
      <c r="I15" s="4">
        <f t="shared" si="0"/>
        <v>0.16</v>
      </c>
    </row>
    <row r="16" spans="1:10" x14ac:dyDescent="0.25">
      <c r="A16">
        <v>15</v>
      </c>
      <c r="B16" t="s">
        <v>38</v>
      </c>
      <c r="C16" t="s">
        <v>39</v>
      </c>
      <c r="D16">
        <v>1</v>
      </c>
      <c r="E16" t="s">
        <v>40</v>
      </c>
      <c r="F16" t="s">
        <v>86</v>
      </c>
      <c r="G16" s="2" t="s">
        <v>146</v>
      </c>
      <c r="H16" s="4">
        <v>0.84</v>
      </c>
      <c r="I16" s="4">
        <f t="shared" si="0"/>
        <v>0.84</v>
      </c>
    </row>
    <row r="17" spans="1:10" x14ac:dyDescent="0.25">
      <c r="A17">
        <v>16</v>
      </c>
      <c r="B17" t="s">
        <v>41</v>
      </c>
      <c r="C17" t="s">
        <v>42</v>
      </c>
      <c r="D17">
        <v>7</v>
      </c>
      <c r="E17" t="s">
        <v>43</v>
      </c>
      <c r="F17" t="s">
        <v>86</v>
      </c>
      <c r="G17" s="2" t="s">
        <v>122</v>
      </c>
      <c r="H17" s="4">
        <v>0.24</v>
      </c>
      <c r="I17" s="4">
        <f t="shared" si="0"/>
        <v>1.68</v>
      </c>
    </row>
    <row r="18" spans="1:10" x14ac:dyDescent="0.25">
      <c r="A18">
        <v>17</v>
      </c>
      <c r="B18" t="s">
        <v>44</v>
      </c>
      <c r="C18" t="s">
        <v>34</v>
      </c>
      <c r="D18">
        <v>1</v>
      </c>
      <c r="E18" t="s">
        <v>45</v>
      </c>
      <c r="F18" t="s">
        <v>86</v>
      </c>
      <c r="G18" s="2" t="s">
        <v>138</v>
      </c>
      <c r="H18" s="4">
        <v>0.24</v>
      </c>
      <c r="I18" s="4">
        <f t="shared" si="0"/>
        <v>0.24</v>
      </c>
    </row>
    <row r="19" spans="1:10" x14ac:dyDescent="0.25">
      <c r="A19">
        <v>18</v>
      </c>
      <c r="B19" t="s">
        <v>46</v>
      </c>
      <c r="C19" t="s">
        <v>47</v>
      </c>
      <c r="D19">
        <v>1</v>
      </c>
      <c r="E19" t="s">
        <v>48</v>
      </c>
      <c r="F19" t="s">
        <v>88</v>
      </c>
      <c r="G19" s="2" t="s">
        <v>144</v>
      </c>
      <c r="H19" s="4">
        <v>15.95</v>
      </c>
      <c r="I19" s="4">
        <f t="shared" si="0"/>
        <v>15.95</v>
      </c>
    </row>
    <row r="20" spans="1:10" x14ac:dyDescent="0.25">
      <c r="A20">
        <v>19</v>
      </c>
      <c r="B20" t="s">
        <v>49</v>
      </c>
      <c r="C20" t="s">
        <v>50</v>
      </c>
      <c r="D20">
        <v>2</v>
      </c>
      <c r="E20" t="s">
        <v>50</v>
      </c>
      <c r="F20" t="s">
        <v>89</v>
      </c>
      <c r="G20" s="2" t="s">
        <v>145</v>
      </c>
      <c r="H20" s="4">
        <v>4.95</v>
      </c>
      <c r="I20" s="4">
        <f t="shared" si="0"/>
        <v>9.9</v>
      </c>
    </row>
    <row r="21" spans="1:10" x14ac:dyDescent="0.25">
      <c r="A21">
        <v>20</v>
      </c>
      <c r="B21" t="s">
        <v>51</v>
      </c>
      <c r="C21" t="s">
        <v>52</v>
      </c>
      <c r="D21">
        <v>1</v>
      </c>
      <c r="E21" t="s">
        <v>52</v>
      </c>
      <c r="F21" t="s">
        <v>86</v>
      </c>
      <c r="G21" s="2" t="s">
        <v>123</v>
      </c>
      <c r="H21" s="4">
        <v>1.77</v>
      </c>
      <c r="I21" s="4">
        <f t="shared" si="0"/>
        <v>1.77</v>
      </c>
      <c r="J21" t="s">
        <v>124</v>
      </c>
    </row>
    <row r="22" spans="1:10" x14ac:dyDescent="0.25">
      <c r="A22">
        <v>21</v>
      </c>
      <c r="B22" t="s">
        <v>53</v>
      </c>
      <c r="C22" t="s">
        <v>54</v>
      </c>
      <c r="D22">
        <v>1</v>
      </c>
      <c r="E22" t="s">
        <v>55</v>
      </c>
      <c r="F22" t="s">
        <v>86</v>
      </c>
      <c r="G22" s="2" t="s">
        <v>142</v>
      </c>
      <c r="H22" s="4">
        <v>0.23</v>
      </c>
      <c r="I22" s="4">
        <f t="shared" si="0"/>
        <v>0.23</v>
      </c>
    </row>
    <row r="23" spans="1:10" x14ac:dyDescent="0.25">
      <c r="A23">
        <v>22</v>
      </c>
      <c r="B23" t="s">
        <v>56</v>
      </c>
      <c r="C23" t="s">
        <v>57</v>
      </c>
      <c r="D23">
        <v>3</v>
      </c>
      <c r="E23" t="s">
        <v>58</v>
      </c>
      <c r="F23" t="s">
        <v>86</v>
      </c>
      <c r="G23" s="2" t="s">
        <v>90</v>
      </c>
      <c r="H23" s="4">
        <v>1.57</v>
      </c>
      <c r="I23" s="4">
        <f>H23*D23*1/36</f>
        <v>0.13083333333333333</v>
      </c>
      <c r="J23" t="s">
        <v>92</v>
      </c>
    </row>
    <row r="24" spans="1:10" x14ac:dyDescent="0.25">
      <c r="A24">
        <v>23</v>
      </c>
      <c r="B24" t="s">
        <v>59</v>
      </c>
      <c r="C24" t="s">
        <v>60</v>
      </c>
      <c r="D24">
        <v>1</v>
      </c>
      <c r="E24" t="s">
        <v>61</v>
      </c>
      <c r="F24" t="s">
        <v>86</v>
      </c>
      <c r="G24" s="2" t="s">
        <v>143</v>
      </c>
      <c r="H24" s="4">
        <v>0.41</v>
      </c>
      <c r="I24" s="4">
        <f t="shared" si="0"/>
        <v>0.41</v>
      </c>
    </row>
    <row r="25" spans="1:10" x14ac:dyDescent="0.25">
      <c r="A25">
        <v>24</v>
      </c>
      <c r="B25" t="s">
        <v>62</v>
      </c>
      <c r="C25" t="s">
        <v>60</v>
      </c>
      <c r="D25">
        <v>1</v>
      </c>
      <c r="E25" t="s">
        <v>63</v>
      </c>
      <c r="F25" t="s">
        <v>86</v>
      </c>
      <c r="G25" s="2" t="s">
        <v>143</v>
      </c>
      <c r="H25" s="4">
        <v>0.41</v>
      </c>
      <c r="I25" s="4">
        <f t="shared" si="0"/>
        <v>0.41</v>
      </c>
    </row>
    <row r="26" spans="1:10" x14ac:dyDescent="0.25">
      <c r="A26">
        <v>25</v>
      </c>
      <c r="B26" t="s">
        <v>64</v>
      </c>
      <c r="C26" t="s">
        <v>65</v>
      </c>
      <c r="D26">
        <v>1</v>
      </c>
      <c r="E26" t="s">
        <v>65</v>
      </c>
      <c r="F26" t="s">
        <v>86</v>
      </c>
      <c r="G26" s="2" t="s">
        <v>126</v>
      </c>
      <c r="H26" s="4">
        <v>1.38</v>
      </c>
      <c r="I26" s="4">
        <f t="shared" si="0"/>
        <v>1.38</v>
      </c>
    </row>
    <row r="27" spans="1:10" x14ac:dyDescent="0.25">
      <c r="A27">
        <v>26</v>
      </c>
      <c r="B27" t="s">
        <v>66</v>
      </c>
      <c r="C27" t="s">
        <v>22</v>
      </c>
      <c r="D27">
        <v>1</v>
      </c>
      <c r="E27" s="1">
        <v>121</v>
      </c>
      <c r="F27" t="s">
        <v>86</v>
      </c>
      <c r="G27" s="2" t="s">
        <v>137</v>
      </c>
      <c r="H27" s="4">
        <v>0.1</v>
      </c>
      <c r="I27" s="4">
        <f t="shared" si="0"/>
        <v>0.1</v>
      </c>
    </row>
    <row r="28" spans="1:10" x14ac:dyDescent="0.25">
      <c r="A28">
        <v>27</v>
      </c>
      <c r="B28" t="s">
        <v>67</v>
      </c>
      <c r="C28" t="s">
        <v>34</v>
      </c>
      <c r="D28">
        <v>1</v>
      </c>
      <c r="E28" t="s">
        <v>68</v>
      </c>
      <c r="F28" t="s">
        <v>86</v>
      </c>
      <c r="G28" s="2" t="s">
        <v>139</v>
      </c>
      <c r="H28" s="4">
        <v>0.16</v>
      </c>
      <c r="I28" s="4">
        <f t="shared" si="0"/>
        <v>0.16</v>
      </c>
    </row>
    <row r="29" spans="1:10" x14ac:dyDescent="0.25">
      <c r="A29">
        <v>28</v>
      </c>
      <c r="B29" t="s">
        <v>69</v>
      </c>
      <c r="C29" t="s">
        <v>34</v>
      </c>
      <c r="D29">
        <v>1</v>
      </c>
      <c r="E29" t="s">
        <v>70</v>
      </c>
      <c r="F29" t="s">
        <v>86</v>
      </c>
      <c r="G29" s="2" t="s">
        <v>139</v>
      </c>
      <c r="H29" s="4">
        <v>0.16</v>
      </c>
      <c r="I29" s="4">
        <f t="shared" si="0"/>
        <v>0.16</v>
      </c>
    </row>
    <row r="30" spans="1:10" x14ac:dyDescent="0.25">
      <c r="A30">
        <v>29</v>
      </c>
      <c r="B30" t="s">
        <v>71</v>
      </c>
      <c r="C30" t="s">
        <v>72</v>
      </c>
      <c r="D30">
        <v>1</v>
      </c>
      <c r="E30" t="s">
        <v>72</v>
      </c>
      <c r="F30" t="s">
        <v>86</v>
      </c>
      <c r="G30" s="2" t="s">
        <v>125</v>
      </c>
      <c r="H30" s="4">
        <v>0.83</v>
      </c>
      <c r="I30" s="4">
        <f t="shared" si="0"/>
        <v>0.83</v>
      </c>
    </row>
    <row r="31" spans="1:10" x14ac:dyDescent="0.25">
      <c r="A31">
        <v>30</v>
      </c>
      <c r="B31" t="s">
        <v>73</v>
      </c>
      <c r="C31" t="s">
        <v>74</v>
      </c>
      <c r="D31">
        <v>5</v>
      </c>
      <c r="E31" t="s">
        <v>74</v>
      </c>
      <c r="F31" t="s">
        <v>86</v>
      </c>
      <c r="G31" s="2" t="s">
        <v>135</v>
      </c>
      <c r="H31" s="4">
        <v>4.3099999999999996</v>
      </c>
      <c r="I31" s="4">
        <f t="shared" si="0"/>
        <v>21.549999999999997</v>
      </c>
      <c r="J31" t="s">
        <v>136</v>
      </c>
    </row>
    <row r="32" spans="1:10" x14ac:dyDescent="0.25">
      <c r="A32">
        <v>31</v>
      </c>
      <c r="B32" t="s">
        <v>75</v>
      </c>
      <c r="C32" t="s">
        <v>76</v>
      </c>
      <c r="D32">
        <v>4</v>
      </c>
      <c r="E32" t="s">
        <v>76</v>
      </c>
      <c r="F32" t="s">
        <v>87</v>
      </c>
      <c r="G32" t="s">
        <v>87</v>
      </c>
      <c r="H32" s="4">
        <v>0</v>
      </c>
      <c r="I32" s="4">
        <f t="shared" si="0"/>
        <v>0</v>
      </c>
      <c r="J32" t="s">
        <v>128</v>
      </c>
    </row>
    <row r="33" spans="1:9" x14ac:dyDescent="0.25">
      <c r="A33">
        <v>32</v>
      </c>
      <c r="B33" t="s">
        <v>77</v>
      </c>
      <c r="C33" t="s">
        <v>78</v>
      </c>
      <c r="D33">
        <v>1</v>
      </c>
      <c r="E33" t="s">
        <v>78</v>
      </c>
      <c r="F33" t="s">
        <v>140</v>
      </c>
      <c r="G33" s="2" t="s">
        <v>141</v>
      </c>
      <c r="H33" s="4">
        <v>19.8</v>
      </c>
      <c r="I33" s="4">
        <f t="shared" si="0"/>
        <v>19.8</v>
      </c>
    </row>
    <row r="34" spans="1:9" x14ac:dyDescent="0.25">
      <c r="A34">
        <v>33</v>
      </c>
      <c r="B34" t="s">
        <v>79</v>
      </c>
      <c r="C34" t="s">
        <v>60</v>
      </c>
      <c r="D34">
        <v>1</v>
      </c>
      <c r="E34" t="s">
        <v>80</v>
      </c>
      <c r="F34" t="s">
        <v>86</v>
      </c>
      <c r="G34" s="2" t="s">
        <v>143</v>
      </c>
      <c r="H34" s="4">
        <v>0.41</v>
      </c>
      <c r="I34" s="4">
        <f t="shared" si="0"/>
        <v>0.41</v>
      </c>
    </row>
    <row r="35" spans="1:9" x14ac:dyDescent="0.25">
      <c r="A35">
        <v>34</v>
      </c>
      <c r="B35" t="s">
        <v>81</v>
      </c>
      <c r="C35" t="s">
        <v>60</v>
      </c>
      <c r="D35">
        <v>1</v>
      </c>
      <c r="E35" t="s">
        <v>82</v>
      </c>
      <c r="F35" t="s">
        <v>86</v>
      </c>
      <c r="G35" s="2" t="s">
        <v>143</v>
      </c>
      <c r="H35" s="4">
        <v>0.41</v>
      </c>
      <c r="I35" s="4">
        <f t="shared" si="0"/>
        <v>0.41</v>
      </c>
    </row>
    <row r="37" spans="1:9" ht="15.75" thickBot="1" x14ac:dyDescent="0.3"/>
    <row r="38" spans="1:9" ht="24" thickBot="1" x14ac:dyDescent="0.4">
      <c r="B38" s="8" t="s">
        <v>148</v>
      </c>
      <c r="C38" s="10">
        <f>SUM(I2:I35)</f>
        <v>136.74527777777774</v>
      </c>
    </row>
  </sheetData>
  <hyperlinks>
    <hyperlink ref="G2" r:id="rId1"/>
    <hyperlink ref="G23" r:id="rId2"/>
    <hyperlink ref="G3" r:id="rId3"/>
    <hyperlink ref="G4" r:id="rId4"/>
    <hyperlink ref="G17" r:id="rId5"/>
    <hyperlink ref="G21" r:id="rId6"/>
    <hyperlink ref="G30" r:id="rId7"/>
    <hyperlink ref="G26" r:id="rId8"/>
    <hyperlink ref="G6" r:id="rId9"/>
    <hyperlink ref="G12" r:id="rId10"/>
    <hyperlink ref="G10" r:id="rId11"/>
    <hyperlink ref="G9" r:id="rId12"/>
    <hyperlink ref="G8" r:id="rId13"/>
    <hyperlink ref="G13" r:id="rId14"/>
    <hyperlink ref="G31" r:id="rId15"/>
    <hyperlink ref="G27" r:id="rId16"/>
    <hyperlink ref="G18" r:id="rId17"/>
    <hyperlink ref="G14" r:id="rId18"/>
    <hyperlink ref="G29" r:id="rId19"/>
    <hyperlink ref="G28" r:id="rId20"/>
    <hyperlink ref="G33" r:id="rId21"/>
    <hyperlink ref="G22" r:id="rId22"/>
    <hyperlink ref="G35" r:id="rId23"/>
    <hyperlink ref="G34" r:id="rId24"/>
    <hyperlink ref="G25" r:id="rId25"/>
    <hyperlink ref="G24" r:id="rId26"/>
    <hyperlink ref="G19" r:id="rId27"/>
    <hyperlink ref="G20" r:id="rId28"/>
    <hyperlink ref="G16" r:id="rId29"/>
    <hyperlink ref="G5" r:id="rId30"/>
    <hyperlink ref="G11" r:id="rId31"/>
  </hyperlinks>
  <pageMargins left="0.7" right="0.7" top="0.75" bottom="0.75" header="0.3" footer="0.3"/>
  <pageSetup orientation="portrait" r:id="rId32"/>
  <ignoredErrors>
    <ignoredError sqref="I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1" workbookViewId="0">
      <selection activeCell="D23" sqref="D23"/>
    </sheetView>
  </sheetViews>
  <sheetFormatPr defaultRowHeight="15" x14ac:dyDescent="0.25"/>
  <cols>
    <col min="1" max="1" width="44.42578125" bestFit="1" customWidth="1"/>
    <col min="2" max="2" width="13.85546875" bestFit="1" customWidth="1"/>
    <col min="3" max="3" width="13.140625" bestFit="1" customWidth="1"/>
    <col min="4" max="4" width="114.140625" bestFit="1" customWidth="1"/>
    <col min="5" max="5" width="7.5703125" bestFit="1" customWidth="1"/>
    <col min="6" max="6" width="15.7109375" bestFit="1" customWidth="1"/>
    <col min="7" max="7" width="52.5703125" bestFit="1" customWidth="1"/>
  </cols>
  <sheetData>
    <row r="1" spans="1:7" ht="24" thickBot="1" x14ac:dyDescent="0.4">
      <c r="A1" s="5" t="s">
        <v>4</v>
      </c>
      <c r="B1" s="6" t="s">
        <v>3</v>
      </c>
      <c r="C1" s="6" t="s">
        <v>84</v>
      </c>
      <c r="D1" s="6" t="s">
        <v>85</v>
      </c>
      <c r="E1" s="6" t="s">
        <v>83</v>
      </c>
      <c r="F1" s="6" t="s">
        <v>149</v>
      </c>
      <c r="G1" s="7" t="s">
        <v>91</v>
      </c>
    </row>
    <row r="2" spans="1:7" x14ac:dyDescent="0.25">
      <c r="A2" t="s">
        <v>94</v>
      </c>
      <c r="B2">
        <v>6</v>
      </c>
      <c r="C2" t="s">
        <v>86</v>
      </c>
      <c r="D2" s="2" t="s">
        <v>95</v>
      </c>
      <c r="E2" s="4">
        <v>0.1</v>
      </c>
      <c r="F2" s="4">
        <f>E2*B2</f>
        <v>0.60000000000000009</v>
      </c>
      <c r="G2" t="s">
        <v>96</v>
      </c>
    </row>
    <row r="3" spans="1:7" x14ac:dyDescent="0.25">
      <c r="A3" t="s">
        <v>97</v>
      </c>
      <c r="B3">
        <v>6</v>
      </c>
      <c r="C3" t="s">
        <v>86</v>
      </c>
      <c r="D3" s="2" t="s">
        <v>98</v>
      </c>
      <c r="E3" s="4">
        <v>0.15</v>
      </c>
      <c r="F3" s="4">
        <f t="shared" ref="F3:F16" si="0">E3*B3</f>
        <v>0.89999999999999991</v>
      </c>
      <c r="G3" t="s">
        <v>96</v>
      </c>
    </row>
    <row r="4" spans="1:7" x14ac:dyDescent="0.25">
      <c r="A4" t="s">
        <v>101</v>
      </c>
      <c r="B4">
        <v>18</v>
      </c>
      <c r="C4" t="s">
        <v>86</v>
      </c>
      <c r="D4" s="2" t="s">
        <v>105</v>
      </c>
      <c r="E4" s="4">
        <v>0.1</v>
      </c>
      <c r="F4" s="4">
        <f t="shared" si="0"/>
        <v>1.8</v>
      </c>
      <c r="G4" t="s">
        <v>96</v>
      </c>
    </row>
    <row r="5" spans="1:7" x14ac:dyDescent="0.25">
      <c r="E5" s="4"/>
      <c r="F5" s="4"/>
    </row>
    <row r="6" spans="1:7" x14ac:dyDescent="0.25">
      <c r="A6" t="s">
        <v>103</v>
      </c>
      <c r="B6">
        <v>2</v>
      </c>
      <c r="C6" t="s">
        <v>86</v>
      </c>
      <c r="D6" s="2" t="s">
        <v>110</v>
      </c>
      <c r="E6" s="4">
        <v>0.31</v>
      </c>
      <c r="F6" s="4">
        <f t="shared" si="0"/>
        <v>0.62</v>
      </c>
      <c r="G6" t="s">
        <v>104</v>
      </c>
    </row>
    <row r="7" spans="1:7" x14ac:dyDescent="0.25">
      <c r="A7" t="s">
        <v>106</v>
      </c>
      <c r="B7">
        <v>1</v>
      </c>
      <c r="C7" t="s">
        <v>86</v>
      </c>
      <c r="D7" s="2" t="s">
        <v>109</v>
      </c>
      <c r="E7" s="4">
        <v>0.19</v>
      </c>
      <c r="F7" s="4">
        <f t="shared" si="0"/>
        <v>0.19</v>
      </c>
      <c r="G7" t="s">
        <v>111</v>
      </c>
    </row>
    <row r="8" spans="1:7" x14ac:dyDescent="0.25">
      <c r="A8" t="s">
        <v>107</v>
      </c>
      <c r="B8">
        <v>2</v>
      </c>
      <c r="C8" t="s">
        <v>86</v>
      </c>
      <c r="D8" s="2" t="s">
        <v>108</v>
      </c>
      <c r="E8" s="4">
        <v>0.13</v>
      </c>
      <c r="F8" s="4">
        <f t="shared" si="0"/>
        <v>0.26</v>
      </c>
      <c r="G8" t="s">
        <v>112</v>
      </c>
    </row>
    <row r="9" spans="1:7" x14ac:dyDescent="0.25">
      <c r="A9" t="s">
        <v>100</v>
      </c>
      <c r="B9">
        <v>20</v>
      </c>
      <c r="C9" t="s">
        <v>86</v>
      </c>
      <c r="D9" s="2" t="s">
        <v>99</v>
      </c>
      <c r="E9" s="4">
        <v>0.27</v>
      </c>
      <c r="F9" s="4">
        <f t="shared" si="0"/>
        <v>5.4</v>
      </c>
      <c r="G9" t="s">
        <v>102</v>
      </c>
    </row>
    <row r="10" spans="1:7" x14ac:dyDescent="0.25">
      <c r="E10" s="4"/>
      <c r="F10" s="4"/>
    </row>
    <row r="11" spans="1:7" x14ac:dyDescent="0.25">
      <c r="A11" t="s">
        <v>116</v>
      </c>
      <c r="B11">
        <v>2</v>
      </c>
      <c r="C11" t="s">
        <v>86</v>
      </c>
      <c r="D11" s="2" t="s">
        <v>115</v>
      </c>
      <c r="E11" s="4">
        <v>1.06</v>
      </c>
      <c r="F11" s="4">
        <f t="shared" si="0"/>
        <v>2.12</v>
      </c>
      <c r="G11" t="s">
        <v>117</v>
      </c>
    </row>
    <row r="12" spans="1:7" x14ac:dyDescent="0.25">
      <c r="E12" s="4"/>
      <c r="F12" s="4"/>
    </row>
    <row r="13" spans="1:7" x14ac:dyDescent="0.25">
      <c r="A13" t="s">
        <v>118</v>
      </c>
      <c r="B13">
        <v>1</v>
      </c>
      <c r="C13" t="s">
        <v>86</v>
      </c>
      <c r="D13" s="2" t="s">
        <v>119</v>
      </c>
      <c r="E13" s="4">
        <v>1.04</v>
      </c>
      <c r="F13" s="4">
        <f t="shared" si="0"/>
        <v>1.04</v>
      </c>
      <c r="G13" t="s">
        <v>120</v>
      </c>
    </row>
    <row r="14" spans="1:7" x14ac:dyDescent="0.25">
      <c r="A14" t="s">
        <v>150</v>
      </c>
      <c r="B14">
        <v>32</v>
      </c>
      <c r="C14" t="s">
        <v>86</v>
      </c>
      <c r="D14" s="2" t="s">
        <v>90</v>
      </c>
      <c r="E14" s="4">
        <v>1.57</v>
      </c>
      <c r="F14" s="4">
        <f>E14*B14*1/36</f>
        <v>1.3955555555555557</v>
      </c>
      <c r="G14" t="s">
        <v>92</v>
      </c>
    </row>
    <row r="15" spans="1:7" x14ac:dyDescent="0.25">
      <c r="A15" t="s">
        <v>152</v>
      </c>
      <c r="B15">
        <v>2</v>
      </c>
      <c r="C15" t="s">
        <v>86</v>
      </c>
      <c r="D15" s="2" t="s">
        <v>151</v>
      </c>
      <c r="E15" s="4">
        <v>1.1399999999999999</v>
      </c>
      <c r="F15" s="4">
        <f t="shared" si="0"/>
        <v>2.2799999999999998</v>
      </c>
    </row>
    <row r="16" spans="1:7" x14ac:dyDescent="0.25">
      <c r="A16" t="s">
        <v>153</v>
      </c>
      <c r="B16">
        <v>1</v>
      </c>
      <c r="C16" t="s">
        <v>86</v>
      </c>
      <c r="D16" s="2" t="s">
        <v>154</v>
      </c>
      <c r="E16" s="4">
        <v>0.62</v>
      </c>
      <c r="F16" s="4">
        <f t="shared" si="0"/>
        <v>0.62</v>
      </c>
    </row>
    <row r="17" spans="1:7" x14ac:dyDescent="0.25">
      <c r="A17" t="s">
        <v>158</v>
      </c>
      <c r="B17">
        <v>1</v>
      </c>
      <c r="C17" t="s">
        <v>155</v>
      </c>
      <c r="D17" s="2" t="s">
        <v>156</v>
      </c>
      <c r="E17" s="4">
        <v>8.39</v>
      </c>
      <c r="F17" s="4">
        <f>E17*B17/10</f>
        <v>0.83900000000000008</v>
      </c>
      <c r="G17" t="s">
        <v>157</v>
      </c>
    </row>
    <row r="18" spans="1:7" x14ac:dyDescent="0.25">
      <c r="A18" t="s">
        <v>165</v>
      </c>
      <c r="B18">
        <v>1</v>
      </c>
      <c r="C18" t="s">
        <v>89</v>
      </c>
      <c r="D18" s="2" t="s">
        <v>166</v>
      </c>
      <c r="E18" s="4">
        <v>2.95</v>
      </c>
      <c r="F18" s="4">
        <f>E18*B18*1/2</f>
        <v>1.4750000000000001</v>
      </c>
      <c r="G18" t="s">
        <v>167</v>
      </c>
    </row>
    <row r="20" spans="1:7" x14ac:dyDescent="0.25">
      <c r="A20" t="s">
        <v>159</v>
      </c>
      <c r="B20">
        <v>32</v>
      </c>
      <c r="C20" t="s">
        <v>86</v>
      </c>
      <c r="D20" s="2" t="s">
        <v>90</v>
      </c>
      <c r="E20" s="4">
        <v>1.57</v>
      </c>
      <c r="F20" s="4">
        <f>E20*B20*1/36</f>
        <v>1.3955555555555557</v>
      </c>
      <c r="G20" t="s">
        <v>92</v>
      </c>
    </row>
    <row r="22" spans="1:7" x14ac:dyDescent="0.25">
      <c r="A22" t="s">
        <v>160</v>
      </c>
      <c r="B22">
        <v>1</v>
      </c>
      <c r="C22" t="s">
        <v>161</v>
      </c>
      <c r="D22" s="2" t="s">
        <v>162</v>
      </c>
      <c r="E22" s="4">
        <v>0.95</v>
      </c>
      <c r="F22" s="4">
        <f>E22*B22</f>
        <v>0.95</v>
      </c>
      <c r="G22" t="s">
        <v>163</v>
      </c>
    </row>
    <row r="23" spans="1:7" x14ac:dyDescent="0.25">
      <c r="A23" t="s">
        <v>164</v>
      </c>
      <c r="B23">
        <v>4</v>
      </c>
      <c r="C23" t="s">
        <v>86</v>
      </c>
      <c r="D23" s="2" t="s">
        <v>90</v>
      </c>
      <c r="E23" s="4">
        <v>1.57</v>
      </c>
      <c r="F23" s="4">
        <f>E23*B23*1/36</f>
        <v>0.17444444444444446</v>
      </c>
    </row>
    <row r="25" spans="1:7" x14ac:dyDescent="0.25">
      <c r="A25" t="s">
        <v>181</v>
      </c>
      <c r="F25">
        <v>20</v>
      </c>
      <c r="G25" t="s">
        <v>182</v>
      </c>
    </row>
    <row r="27" spans="1:7" ht="15.75" thickBot="1" x14ac:dyDescent="0.3"/>
    <row r="28" spans="1:7" ht="24" thickBot="1" x14ac:dyDescent="0.4">
      <c r="A28" s="8" t="s">
        <v>168</v>
      </c>
      <c r="B28" s="9">
        <f>SUM(F2:F25)</f>
        <v>42.059555555555555</v>
      </c>
    </row>
  </sheetData>
  <hyperlinks>
    <hyperlink ref="D9" r:id="rId1"/>
    <hyperlink ref="D3" r:id="rId2"/>
    <hyperlink ref="D2" r:id="rId3"/>
    <hyperlink ref="D4" r:id="rId4"/>
    <hyperlink ref="D8" r:id="rId5"/>
    <hyperlink ref="D7" r:id="rId6"/>
    <hyperlink ref="D6" r:id="rId7"/>
    <hyperlink ref="D11" r:id="rId8"/>
    <hyperlink ref="D13" r:id="rId9"/>
    <hyperlink ref="D14" r:id="rId10"/>
    <hyperlink ref="D20" r:id="rId11"/>
    <hyperlink ref="D23" r:id="rId12"/>
    <hyperlink ref="D22" r:id="rId13"/>
    <hyperlink ref="D18" r:id="rId14"/>
    <hyperlink ref="D15" r:id="rId15"/>
    <hyperlink ref="D16" r:id="rId16"/>
    <hyperlink ref="D17" r:id="rId17"/>
  </hyperlinks>
  <pageMargins left="0.7" right="0.7" top="0.75" bottom="0.75" header="0.3" footer="0.3"/>
  <ignoredErrors>
    <ignoredError sqref="F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7" sqref="A7"/>
    </sheetView>
  </sheetViews>
  <sheetFormatPr defaultRowHeight="15" x14ac:dyDescent="0.25"/>
  <cols>
    <col min="1" max="1" width="23.28515625" bestFit="1" customWidth="1"/>
    <col min="2" max="2" width="13.85546875" bestFit="1" customWidth="1"/>
    <col min="3" max="3" width="13.140625" bestFit="1" customWidth="1"/>
    <col min="4" max="4" width="142" bestFit="1" customWidth="1"/>
    <col min="5" max="5" width="7.5703125" bestFit="1" customWidth="1"/>
    <col min="6" max="6" width="15.7109375" bestFit="1" customWidth="1"/>
    <col min="7" max="7" width="64.28515625" bestFit="1" customWidth="1"/>
  </cols>
  <sheetData>
    <row r="1" spans="1:7" ht="24" thickBot="1" x14ac:dyDescent="0.4">
      <c r="A1" s="5" t="s">
        <v>4</v>
      </c>
      <c r="B1" s="6" t="s">
        <v>3</v>
      </c>
      <c r="C1" s="6" t="s">
        <v>84</v>
      </c>
      <c r="D1" s="6" t="s">
        <v>85</v>
      </c>
      <c r="E1" s="6" t="s">
        <v>83</v>
      </c>
      <c r="F1" s="6" t="s">
        <v>149</v>
      </c>
      <c r="G1" s="7" t="s">
        <v>91</v>
      </c>
    </row>
    <row r="2" spans="1:7" x14ac:dyDescent="0.25">
      <c r="A2" t="s">
        <v>170</v>
      </c>
      <c r="B2">
        <v>1</v>
      </c>
      <c r="C2" t="s">
        <v>89</v>
      </c>
      <c r="D2" s="2" t="s">
        <v>169</v>
      </c>
      <c r="E2">
        <v>39.9</v>
      </c>
      <c r="F2">
        <f>E2*B2</f>
        <v>39.9</v>
      </c>
      <c r="G2" t="s">
        <v>171</v>
      </c>
    </row>
    <row r="3" spans="1:7" x14ac:dyDescent="0.25">
      <c r="A3" t="s">
        <v>175</v>
      </c>
      <c r="B3">
        <v>1</v>
      </c>
      <c r="C3" t="s">
        <v>89</v>
      </c>
      <c r="D3" s="2" t="s">
        <v>180</v>
      </c>
      <c r="E3">
        <v>29.95</v>
      </c>
      <c r="F3">
        <f>E3*B3</f>
        <v>29.95</v>
      </c>
    </row>
    <row r="4" spans="1:7" x14ac:dyDescent="0.25">
      <c r="A4" t="s">
        <v>172</v>
      </c>
      <c r="B4">
        <v>2</v>
      </c>
      <c r="C4" t="s">
        <v>88</v>
      </c>
      <c r="D4" s="2" t="s">
        <v>173</v>
      </c>
      <c r="E4">
        <v>16.95</v>
      </c>
      <c r="F4">
        <f>E4*B4</f>
        <v>33.9</v>
      </c>
      <c r="G4" t="s">
        <v>174</v>
      </c>
    </row>
    <row r="5" spans="1:7" x14ac:dyDescent="0.25">
      <c r="A5" t="s">
        <v>176</v>
      </c>
      <c r="B5">
        <v>1</v>
      </c>
      <c r="C5" t="s">
        <v>88</v>
      </c>
      <c r="D5" s="2" t="s">
        <v>177</v>
      </c>
      <c r="E5">
        <v>8.9499999999999993</v>
      </c>
      <c r="F5">
        <f>E5*B5</f>
        <v>8.9499999999999993</v>
      </c>
    </row>
    <row r="6" spans="1:7" x14ac:dyDescent="0.25">
      <c r="A6" t="s">
        <v>178</v>
      </c>
      <c r="B6">
        <v>1</v>
      </c>
      <c r="C6" t="s">
        <v>88</v>
      </c>
      <c r="D6" s="2" t="s">
        <v>179</v>
      </c>
      <c r="E6">
        <v>4.9800000000000004</v>
      </c>
      <c r="F6">
        <f>E6*B6</f>
        <v>4.9800000000000004</v>
      </c>
    </row>
    <row r="8" spans="1:7" ht="15.75" thickBot="1" x14ac:dyDescent="0.3"/>
    <row r="9" spans="1:7" ht="24" thickBot="1" x14ac:dyDescent="0.4">
      <c r="A9" s="8" t="s">
        <v>168</v>
      </c>
      <c r="B9" s="9">
        <f>SUM(F2:F6)</f>
        <v>117.68</v>
      </c>
    </row>
  </sheetData>
  <hyperlinks>
    <hyperlink ref="D2" r:id="rId1"/>
    <hyperlink ref="D4" r:id="rId2"/>
    <hyperlink ref="D6" r:id="rId3"/>
    <hyperlink ref="D5" r:id="rId4"/>
    <hyperlink ref="D3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6:J19"/>
  <sheetViews>
    <sheetView workbookViewId="0">
      <selection activeCell="I19" sqref="I19"/>
    </sheetView>
  </sheetViews>
  <sheetFormatPr defaultRowHeight="15" x14ac:dyDescent="0.25"/>
  <cols>
    <col min="9" max="9" width="89.42578125" bestFit="1" customWidth="1"/>
    <col min="10" max="10" width="51.140625" bestFit="1" customWidth="1"/>
    <col min="12" max="12" width="89.42578125" bestFit="1" customWidth="1"/>
    <col min="13" max="13" width="51.140625" bestFit="1" customWidth="1"/>
  </cols>
  <sheetData>
    <row r="16" ht="15.75" thickBot="1" x14ac:dyDescent="0.3"/>
    <row r="17" spans="9:10" ht="93" thickBot="1" x14ac:dyDescent="1.4">
      <c r="I17" s="11" t="s">
        <v>183</v>
      </c>
      <c r="J17" s="12">
        <f>MainBoardBOM!C38+'Additional Components'!B28+Extras!B9</f>
        <v>296.48483333333331</v>
      </c>
    </row>
    <row r="19" spans="9:10" x14ac:dyDescent="0.25">
      <c r="I19" s="1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MainBoardBOM</vt:lpstr>
      <vt:lpstr>Additional Components</vt:lpstr>
      <vt:lpstr>Extras</vt:lpstr>
      <vt:lpstr>Grand Total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2016-11-16T20:30:12Z</dcterms:created>
  <dcterms:modified xsi:type="dcterms:W3CDTF">2016-11-17T00:38:42Z</dcterms:modified>
</cp:coreProperties>
</file>