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808A493C-D085-B24B-86B9-ADEE0B1CF764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Data Dictionary" sheetId="5" r:id="rId1"/>
    <sheet name="Revenue" sheetId="6" r:id="rId2"/>
    <sheet name="Expense" sheetId="11" r:id="rId3"/>
    <sheet name="Attendance" sheetId="12" r:id="rId4"/>
    <sheet name="Social Media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2" i="6" l="1" a="1"/>
  <c r="L42" i="6" s="1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14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14" i="6"/>
  <c r="AK15" i="6"/>
  <c r="AK16" i="6"/>
  <c r="AN16" i="6" s="1"/>
  <c r="AK17" i="6"/>
  <c r="AN17" i="6" s="1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N34" i="6" s="1"/>
  <c r="AK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14" i="6"/>
  <c r="AN32" i="6"/>
  <c r="AN31" i="6"/>
  <c r="AN26" i="6"/>
  <c r="AN25" i="6"/>
  <c r="AN24" i="6"/>
  <c r="AN23" i="6"/>
  <c r="AN15" i="6"/>
  <c r="AN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14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14" i="6"/>
  <c r="AA15" i="6"/>
  <c r="AA16" i="6"/>
  <c r="AA17" i="6"/>
  <c r="AA18" i="6"/>
  <c r="AA19" i="6"/>
  <c r="AA20" i="6"/>
  <c r="AA21" i="6"/>
  <c r="AB21" i="6" s="1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14" i="6"/>
  <c r="Y19" i="6"/>
  <c r="Y20" i="6"/>
  <c r="Y21" i="6"/>
  <c r="Y22" i="6"/>
  <c r="Y23" i="6"/>
  <c r="Y24" i="6"/>
  <c r="Y25" i="6"/>
  <c r="AB25" i="6" s="1"/>
  <c r="Y26" i="6"/>
  <c r="AB26" i="6" s="1"/>
  <c r="Y27" i="6"/>
  <c r="Y28" i="6"/>
  <c r="Y29" i="6"/>
  <c r="Y30" i="6"/>
  <c r="Y31" i="6"/>
  <c r="Y32" i="6"/>
  <c r="Y33" i="6"/>
  <c r="Y34" i="6"/>
  <c r="Y15" i="6"/>
  <c r="Y16" i="6"/>
  <c r="Y17" i="6"/>
  <c r="Y18" i="6"/>
  <c r="Y14" i="6"/>
  <c r="X14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15" i="6"/>
  <c r="X16" i="6"/>
  <c r="X17" i="6"/>
  <c r="X18" i="6"/>
  <c r="AB34" i="6"/>
  <c r="AB31" i="6"/>
  <c r="AB27" i="6"/>
  <c r="AB23" i="6"/>
  <c r="AB20" i="6"/>
  <c r="AB18" i="6"/>
  <c r="AB16" i="6"/>
  <c r="AB15" i="6"/>
  <c r="AB14" i="6"/>
  <c r="I65" i="11"/>
  <c r="AM12" i="11" a="1"/>
  <c r="AM12" i="11" s="1"/>
  <c r="AG12" i="11" a="1"/>
  <c r="AG12" i="11" s="1"/>
  <c r="AC15" i="11"/>
  <c r="AC16" i="11"/>
  <c r="AC17" i="11"/>
  <c r="AC18" i="11"/>
  <c r="AC20" i="11"/>
  <c r="AC23" i="11"/>
  <c r="AC24" i="11"/>
  <c r="AC25" i="11"/>
  <c r="AC26" i="11"/>
  <c r="AC27" i="11"/>
  <c r="AC28" i="11"/>
  <c r="AC29" i="11"/>
  <c r="AC31" i="11"/>
  <c r="AC32" i="11"/>
  <c r="AC33" i="11"/>
  <c r="AC34" i="11"/>
  <c r="AC14" i="11"/>
  <c r="AB15" i="11"/>
  <c r="AB16" i="11"/>
  <c r="AB17" i="11"/>
  <c r="AB18" i="11"/>
  <c r="AB20" i="11"/>
  <c r="AB23" i="11"/>
  <c r="AB24" i="11"/>
  <c r="AB25" i="11"/>
  <c r="AB26" i="11"/>
  <c r="AB27" i="11"/>
  <c r="AB28" i="11"/>
  <c r="AB29" i="11"/>
  <c r="AB31" i="11"/>
  <c r="AB32" i="11"/>
  <c r="AB33" i="11"/>
  <c r="AB34" i="11"/>
  <c r="AB14" i="11"/>
  <c r="AA15" i="11"/>
  <c r="AA16" i="11"/>
  <c r="AA17" i="11"/>
  <c r="AA18" i="11"/>
  <c r="AA20" i="11"/>
  <c r="AA23" i="11"/>
  <c r="AA24" i="11"/>
  <c r="AA25" i="11"/>
  <c r="AA26" i="11"/>
  <c r="AA27" i="11"/>
  <c r="AA28" i="11"/>
  <c r="AA29" i="11"/>
  <c r="AA31" i="11"/>
  <c r="AA32" i="11"/>
  <c r="AA33" i="11"/>
  <c r="AA34" i="11"/>
  <c r="AA14" i="11"/>
  <c r="Z14" i="11"/>
  <c r="Z15" i="11"/>
  <c r="Z16" i="11"/>
  <c r="Z17" i="11"/>
  <c r="Z18" i="11"/>
  <c r="Z20" i="11"/>
  <c r="Z23" i="11"/>
  <c r="Z24" i="11"/>
  <c r="Z25" i="11"/>
  <c r="Z26" i="11"/>
  <c r="Z27" i="11"/>
  <c r="Z28" i="11"/>
  <c r="Z29" i="11"/>
  <c r="Z31" i="11"/>
  <c r="Z32" i="11"/>
  <c r="Z33" i="11"/>
  <c r="Z34" i="11"/>
  <c r="Y15" i="11"/>
  <c r="Y16" i="11"/>
  <c r="Y17" i="11"/>
  <c r="Y18" i="11"/>
  <c r="Y20" i="11"/>
  <c r="Y23" i="11"/>
  <c r="Y24" i="11"/>
  <c r="Y25" i="11"/>
  <c r="Y26" i="11"/>
  <c r="Y27" i="11"/>
  <c r="Y28" i="11"/>
  <c r="Y29" i="11"/>
  <c r="Y31" i="11"/>
  <c r="Y32" i="11"/>
  <c r="Y33" i="11"/>
  <c r="Y34" i="11"/>
  <c r="Y14" i="11"/>
  <c r="S14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40" i="11"/>
  <c r="W15" i="11"/>
  <c r="W16" i="11"/>
  <c r="W17" i="11"/>
  <c r="W18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14" i="11"/>
  <c r="V14" i="11"/>
  <c r="V15" i="11"/>
  <c r="V16" i="11"/>
  <c r="V17" i="11"/>
  <c r="V18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U15" i="11"/>
  <c r="U16" i="11"/>
  <c r="U17" i="11"/>
  <c r="U18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14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15" i="11"/>
  <c r="T16" i="11"/>
  <c r="T17" i="11"/>
  <c r="T18" i="11"/>
  <c r="T14" i="11"/>
  <c r="S15" i="11"/>
  <c r="S16" i="11"/>
  <c r="S17" i="11"/>
  <c r="S18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AN29" i="6" l="1"/>
  <c r="AN27" i="6"/>
  <c r="AN20" i="6"/>
  <c r="AN18" i="6"/>
  <c r="AN33" i="6"/>
  <c r="AN28" i="6"/>
  <c r="AB30" i="6"/>
  <c r="AB22" i="6"/>
  <c r="AB33" i="6"/>
  <c r="AB32" i="6"/>
  <c r="AB29" i="6"/>
  <c r="AB24" i="6"/>
  <c r="AB28" i="6"/>
  <c r="AB1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<sst xmlns="http://schemas.openxmlformats.org/spreadsheetml/2006/main" count="238" uniqueCount="90">
  <si>
    <t>Nganion</t>
  </si>
  <si>
    <t>Dosqaly</t>
  </si>
  <si>
    <t>Giumle Lizeibon</t>
  </si>
  <si>
    <t>Sobianitedrucy</t>
  </si>
  <si>
    <t>Galamily</t>
  </si>
  <si>
    <t>People's Land of Maneau</t>
  </si>
  <si>
    <t>Southern Ristan</t>
  </si>
  <si>
    <t>Quewenia</t>
  </si>
  <si>
    <t>Bernepamar</t>
  </si>
  <si>
    <t>Unicorporated Tiagascar</t>
  </si>
  <si>
    <t>Greri Landmoslands</t>
  </si>
  <si>
    <t>Esia</t>
  </si>
  <si>
    <t>Xikong</t>
  </si>
  <si>
    <t>Mico</t>
  </si>
  <si>
    <t>Rarita</t>
  </si>
  <si>
    <t>Description of Data</t>
  </si>
  <si>
    <t>Copyright © 2022 by the Society of Actuaries Research Institute. All rights reserved.</t>
  </si>
  <si>
    <t>All values are expressed in Rarita Doubloons</t>
  </si>
  <si>
    <t>2022 Student Research Case Study Challenge</t>
  </si>
  <si>
    <t>Byasier Pujan</t>
  </si>
  <si>
    <t>Cuandbo</t>
  </si>
  <si>
    <t>Djipines</t>
  </si>
  <si>
    <t>Eastern Sleboube</t>
  </si>
  <si>
    <t>Manlisgamncent</t>
  </si>
  <si>
    <t>Nkasland Cronestan</t>
  </si>
  <si>
    <t>Revenue</t>
  </si>
  <si>
    <t>Nation</t>
  </si>
  <si>
    <t>Total operating revenue includes the annual income (budget) generated from operations such as matchday, broadcasting and commercial; excludes the income from player trading activity (sale of players). Revenue is for all squads within the nation's leagues.</t>
  </si>
  <si>
    <t>Total Revenue</t>
  </si>
  <si>
    <t>Matchday</t>
  </si>
  <si>
    <t>Portion of total revenue attributed to match day - generated as a result of staging matches at stadiums and largely derived from ticket sales</t>
  </si>
  <si>
    <t>Broadcast</t>
  </si>
  <si>
    <t>Portion of total revenue attributed to broadcasting - media broadcasting revenue received due to participation in domestic leagues, domestic cups and, where relevant for some clubs, international competitions</t>
  </si>
  <si>
    <t>Commercial</t>
  </si>
  <si>
    <t>Portion of total revenue attributed to commercial - generated from sponsorship, merchandising and other commercial operations</t>
  </si>
  <si>
    <t>Expense</t>
  </si>
  <si>
    <t>Name of nation</t>
  </si>
  <si>
    <t>Total operating costs includes costs such as staff costs (wages), facility management, rent, etc; excludes the outlay on player acquisitions, amortisation of players' registrations and other extraordinary items. Expense is for all squads within the nation's leagues.</t>
  </si>
  <si>
    <t>Total Expense</t>
  </si>
  <si>
    <t>Staff Costs</t>
  </si>
  <si>
    <t>Portion of total expense attributed to staff costs - refers to total employment costs - it may include categories such as football players, technical staff, medical staff, management and administrative staff</t>
  </si>
  <si>
    <t>Other Expenses</t>
  </si>
  <si>
    <t>Portion of total expense attributed to other - includes facility management, rent, etc.</t>
  </si>
  <si>
    <t>League Attendance</t>
  </si>
  <si>
    <t>Average League Attendance</t>
  </si>
  <si>
    <t>Social Media Statistics</t>
  </si>
  <si>
    <t>Facebook</t>
  </si>
  <si>
    <t>Instagram</t>
  </si>
  <si>
    <t>Twitter</t>
  </si>
  <si>
    <t>Youtube</t>
  </si>
  <si>
    <t>Tiktok</t>
  </si>
  <si>
    <t>Average attendance at league games</t>
  </si>
  <si>
    <t>Football-Soccer Revenue, Expense and Other Data</t>
  </si>
  <si>
    <t>Football-Soccer Revenue</t>
  </si>
  <si>
    <t>Per Capita
Total Revenue (∂)</t>
  </si>
  <si>
    <t>Per Capita
Matchday (∂)</t>
  </si>
  <si>
    <t>Per Capita
Broadcast (∂)</t>
  </si>
  <si>
    <t>Per Capita
Commercial (∂)</t>
  </si>
  <si>
    <t>Football-Soccer Expense</t>
  </si>
  <si>
    <t>Per Capita
Total Expense (∂)</t>
  </si>
  <si>
    <t>Per Capita
Staff
Costs (∂)</t>
  </si>
  <si>
    <t>Per Capita
Other
Expenses (∂)</t>
  </si>
  <si>
    <t>Football-Soccer League Attendance</t>
  </si>
  <si>
    <t>n/a</t>
  </si>
  <si>
    <t>Football-Soccer Social Media Followers</t>
  </si>
  <si>
    <t>Aggregate revenue for each nation</t>
  </si>
  <si>
    <t>Aggregate expense for each nation</t>
  </si>
  <si>
    <t>Total number of Facebook followers in millions</t>
  </si>
  <si>
    <t>Total number of Instagram followers in millions</t>
  </si>
  <si>
    <t>Total number of Twitter followers in millions</t>
  </si>
  <si>
    <t>Total number of Youtube followers in millions</t>
  </si>
  <si>
    <t>Total number of Tiktok followers in millions</t>
  </si>
  <si>
    <t>In Millions</t>
  </si>
  <si>
    <r>
      <t>All values are expressed in Rarita Doubloons (</t>
    </r>
    <r>
      <rPr>
        <sz val="11"/>
        <color indexed="8"/>
        <rFont val="Calibri Light"/>
        <family val="2"/>
      </rPr>
      <t>∂)</t>
    </r>
  </si>
  <si>
    <t>2020 Ranking</t>
  </si>
  <si>
    <t>Average Yearly Percentage Growth (Staff Costs)</t>
  </si>
  <si>
    <t>Average Yearly Percentage Growth (Other Expenses)</t>
  </si>
  <si>
    <t>AVG</t>
  </si>
  <si>
    <t>2021 Ranking</t>
  </si>
  <si>
    <t>2020 Percentile</t>
  </si>
  <si>
    <t>2021 Percentile</t>
  </si>
  <si>
    <t>Average Percentile</t>
  </si>
  <si>
    <t>RANK</t>
  </si>
  <si>
    <t>Per Capita (Matchday)
Staff
Costs (∂)</t>
  </si>
  <si>
    <t>Per Capita (Broadcast)
Other
Expenses (∂)</t>
  </si>
  <si>
    <t>Per Capita (Commercial)
Other
Expenses (∂)</t>
  </si>
  <si>
    <t>MATCHDAY</t>
  </si>
  <si>
    <t>BROADCAST</t>
  </si>
  <si>
    <t>COMMERCIAL</t>
  </si>
  <si>
    <t>AVGPERCENTILE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</si>
</sst>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1"/>
      <name val="Calibri Light"/>
      <family val="2"/>
      <scheme val="major"/>
    </font>
    <font>
      <b/>
      <sz val="14"/>
      <color theme="4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sz val="8"/>
      <color indexed="8"/>
      <name val="Calibri Light"/>
      <family val="2"/>
      <scheme val="major"/>
    </font>
    <font>
      <b/>
      <sz val="12"/>
      <color theme="4"/>
      <name val="Calibri Light"/>
      <family val="2"/>
      <scheme val="major"/>
    </font>
    <font>
      <sz val="11"/>
      <color indexed="8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vertical="top" wrapText="1"/>
    </xf>
    <xf numFmtId="0" fontId="7" fillId="0" borderId="0" xfId="0" applyFont="1"/>
    <xf numFmtId="0" fontId="5" fillId="2" borderId="0" xfId="0" applyFont="1" applyFill="1" applyBorder="1" applyAlignment="1">
      <alignment horizontal="center" wrapText="1"/>
    </xf>
    <xf numFmtId="4" fontId="4" fillId="0" borderId="0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4" fontId="4" fillId="0" borderId="1" xfId="0" applyNumberFormat="1" applyFont="1" applyFill="1" applyBorder="1"/>
    <xf numFmtId="0" fontId="5" fillId="2" borderId="2" xfId="0" applyFont="1" applyFill="1" applyBorder="1" applyAlignment="1">
      <alignment horizontal="center" wrapText="1"/>
    </xf>
    <xf numFmtId="4" fontId="4" fillId="0" borderId="2" xfId="0" applyNumberFormat="1" applyFont="1" applyFill="1" applyBorder="1"/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3" fillId="0" borderId="0" xfId="0" applyFont="1" applyBorder="1"/>
    <xf numFmtId="3" fontId="4" fillId="0" borderId="0" xfId="0" applyNumberFormat="1" applyFont="1" applyFill="1" applyBorder="1"/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3" fillId="5" borderId="0" xfId="0" applyFont="1" applyFill="1" applyBorder="1"/>
    <xf numFmtId="0" fontId="3" fillId="6" borderId="0" xfId="0" applyFont="1" applyFill="1" applyBorder="1"/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5" fillId="2" borderId="12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3" borderId="0" xfId="0" applyFont="1" applyFill="1"/>
  </cellXfs>
  <cellStyles count="1">
    <cellStyle name="Normal" xfId="0" builtinId="0"/>
  </cellStyles>
  <dxfs count="5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ECFF"/>
      <color rgb="FF0000FF"/>
      <color rgb="FFCCFFFF"/>
      <color rgb="FFFFCC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3194832</xdr:colOff>
      <xdr:row>0</xdr:row>
      <xdr:rowOff>113714</xdr:rowOff>
    </xdr:from>
    <xdr:to>
      <xdr:col>2</xdr:col>
      <xdr:colOff>4209464</xdr:colOff>
      <xdr:row>3</xdr:row>
      <xdr:rowOff>113714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390A857D-223C-4E94-AF1E-0AAD11153B36}"/>
            </a:ext>
          </a:extLst>
        </xdr:cNvPr>
        <xdr:cNvGrpSpPr/>
      </xdr:nvGrpSpPr>
      <xdr:grpSpPr>
        <a:xfrm>
          <a:off x="5544332" y="113714"/>
          <a:ext cx="1014632" cy="571500"/>
          <a:chOff x="3337560" y="82501"/>
          <a:chExt cx="1016537" cy="549519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0FFD8A6-D8F9-4DA8-930A-B1C53C5B1BA5}"/>
              </a:ext>
            </a:extLst>
          </xdr:cNvPr>
          <xdr:cNvSpPr/>
        </xdr:nvSpPr>
        <xdr:spPr>
          <a:xfrm>
            <a:off x="3337560" y="82501"/>
            <a:ext cx="1016537" cy="5495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F2590E36-EE5C-42A0-8A0B-4B881735E3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92366" y="130273"/>
            <a:ext cx="913544" cy="45148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1055076</xdr:colOff>
      <xdr:row>3</xdr:row>
      <xdr:rowOff>43962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6BE7DFC6-DE08-43DF-B96A-B2290718D8C0}"/>
            </a:ext>
          </a:extLst>
        </xdr:cNvPr>
        <xdr:cNvGrpSpPr/>
      </xdr:nvGrpSpPr>
      <xdr:grpSpPr>
        <a:xfrm>
          <a:off x="292100" y="0"/>
          <a:ext cx="1055076" cy="615462"/>
          <a:chOff x="1337018" y="168519"/>
          <a:chExt cx="1046137" cy="591576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1AEB53F-1214-4BB8-A204-1F2BB5921181}"/>
              </a:ext>
            </a:extLst>
          </xdr:cNvPr>
          <xdr:cNvSpPr/>
        </xdr:nvSpPr>
        <xdr:spPr>
          <a:xfrm>
            <a:off x="1337018" y="168519"/>
            <a:ext cx="1046137" cy="59157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C77051A4-9BF2-4BE3-B603-73F92A1E78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7461" y="238272"/>
            <a:ext cx="960350" cy="461010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123825</xdr:rowOff>
    </xdr:from>
    <xdr:to>
      <xdr:col>1</xdr:col>
      <xdr:colOff>1079841</xdr:colOff>
      <xdr:row>3</xdr:row>
      <xdr:rowOff>169692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602ECB4-C484-4FD5-AC0D-DDA0E5AD8A4C}"/>
            </a:ext>
          </a:extLst>
        </xdr:cNvPr>
        <xdr:cNvGrpSpPr/>
      </xdr:nvGrpSpPr>
      <xdr:grpSpPr>
        <a:xfrm>
          <a:off x="320675" y="123825"/>
          <a:ext cx="1051266" cy="617367"/>
          <a:chOff x="1337018" y="168519"/>
          <a:chExt cx="1046137" cy="591576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B891EC7-6EB1-4A76-AF64-9303CB75D294}"/>
              </a:ext>
            </a:extLst>
          </xdr:cNvPr>
          <xdr:cNvSpPr/>
        </xdr:nvSpPr>
        <xdr:spPr>
          <a:xfrm>
            <a:off x="1337018" y="168519"/>
            <a:ext cx="1046137" cy="59157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727057B-CCBD-42A4-8C5A-690F5ABDDC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7461" y="238272"/>
            <a:ext cx="960350" cy="461010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6</xdr:col>
      <xdr:colOff>695325</xdr:colOff>
      <xdr:row>0</xdr:row>
      <xdr:rowOff>112395</xdr:rowOff>
    </xdr:from>
    <xdr:to>
      <xdr:col>7</xdr:col>
      <xdr:colOff>827942</xdr:colOff>
      <xdr:row>3</xdr:row>
      <xdr:rowOff>112395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5FC6FD1E-E244-4157-BD16-6FD25E08A6AD}"/>
            </a:ext>
          </a:extLst>
        </xdr:cNvPr>
        <xdr:cNvGrpSpPr/>
      </xdr:nvGrpSpPr>
      <xdr:grpSpPr>
        <a:xfrm>
          <a:off x="6562725" y="112395"/>
          <a:ext cx="1110517" cy="571500"/>
          <a:chOff x="3337560" y="82501"/>
          <a:chExt cx="1016537" cy="549519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F6274892-3903-4E31-B535-431BCB3D7B02}"/>
              </a:ext>
            </a:extLst>
          </xdr:cNvPr>
          <xdr:cNvSpPr/>
        </xdr:nvSpPr>
        <xdr:spPr>
          <a:xfrm>
            <a:off x="3337560" y="82501"/>
            <a:ext cx="1016537" cy="5495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322118C4-7AD9-4265-9A2B-D0B274F041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92366" y="130273"/>
            <a:ext cx="913544" cy="451485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</xdr:colOff>
      <xdr:row>0</xdr:row>
      <xdr:rowOff>125730</xdr:rowOff>
    </xdr:from>
    <xdr:to>
      <xdr:col>1</xdr:col>
      <xdr:colOff>1083651</xdr:colOff>
      <xdr:row>3</xdr:row>
      <xdr:rowOff>173502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193B779-B227-4F13-842E-C51890BF6585}"/>
            </a:ext>
          </a:extLst>
        </xdr:cNvPr>
        <xdr:cNvGrpSpPr/>
      </xdr:nvGrpSpPr>
      <xdr:grpSpPr>
        <a:xfrm>
          <a:off x="318770" y="125730"/>
          <a:ext cx="1056981" cy="619272"/>
          <a:chOff x="1337018" y="168519"/>
          <a:chExt cx="1046137" cy="591576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7FC1373-6583-4190-9840-BFCA7144DC7F}"/>
              </a:ext>
            </a:extLst>
          </xdr:cNvPr>
          <xdr:cNvSpPr/>
        </xdr:nvSpPr>
        <xdr:spPr>
          <a:xfrm>
            <a:off x="1337018" y="168519"/>
            <a:ext cx="1046137" cy="59157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B93FB00-6515-4B4C-B3A3-E972634690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7461" y="238272"/>
            <a:ext cx="960350" cy="461010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6</xdr:col>
      <xdr:colOff>697230</xdr:colOff>
      <xdr:row>0</xdr:row>
      <xdr:rowOff>64770</xdr:rowOff>
    </xdr:from>
    <xdr:to>
      <xdr:col>7</xdr:col>
      <xdr:colOff>829847</xdr:colOff>
      <xdr:row>3</xdr:row>
      <xdr:rowOff>64770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E4D983A-0E39-4F62-884B-E5CEE0D27D5C}"/>
            </a:ext>
          </a:extLst>
        </xdr:cNvPr>
        <xdr:cNvGrpSpPr/>
      </xdr:nvGrpSpPr>
      <xdr:grpSpPr>
        <a:xfrm>
          <a:off x="6564630" y="64770"/>
          <a:ext cx="1618517" cy="571500"/>
          <a:chOff x="3337560" y="82501"/>
          <a:chExt cx="1016537" cy="54951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9FF977A-9CA3-47FA-AE7B-E0C89B4B7147}"/>
              </a:ext>
            </a:extLst>
          </xdr:cNvPr>
          <xdr:cNvSpPr/>
        </xdr:nvSpPr>
        <xdr:spPr>
          <a:xfrm>
            <a:off x="3337560" y="82501"/>
            <a:ext cx="1016537" cy="5495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FA9D4D10-A366-43D5-A1CE-6412F615EE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92366" y="130273"/>
            <a:ext cx="913544" cy="451485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</xdr:colOff>
      <xdr:row>0</xdr:row>
      <xdr:rowOff>129540</xdr:rowOff>
    </xdr:from>
    <xdr:to>
      <xdr:col>1</xdr:col>
      <xdr:colOff>1087461</xdr:colOff>
      <xdr:row>3</xdr:row>
      <xdr:rowOff>169692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E621609-969B-4E81-A909-AC7BA3CBFCF9}"/>
            </a:ext>
          </a:extLst>
        </xdr:cNvPr>
        <xdr:cNvGrpSpPr/>
      </xdr:nvGrpSpPr>
      <xdr:grpSpPr>
        <a:xfrm>
          <a:off x="316865" y="129540"/>
          <a:ext cx="1062696" cy="611652"/>
          <a:chOff x="1337018" y="168519"/>
          <a:chExt cx="1046137" cy="591576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E66FEB3-D68F-4A8C-BE5A-3040899B3FF8}"/>
              </a:ext>
            </a:extLst>
          </xdr:cNvPr>
          <xdr:cNvSpPr/>
        </xdr:nvSpPr>
        <xdr:spPr>
          <a:xfrm>
            <a:off x="1337018" y="168519"/>
            <a:ext cx="1046137" cy="59157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BB06C46-4AFF-486A-BB35-480117D9DF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7461" y="238272"/>
            <a:ext cx="960350" cy="461010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3</xdr:col>
      <xdr:colOff>609600</xdr:colOff>
      <xdr:row>0</xdr:row>
      <xdr:rowOff>30480</xdr:rowOff>
    </xdr:from>
    <xdr:to>
      <xdr:col>4</xdr:col>
      <xdr:colOff>742217</xdr:colOff>
      <xdr:row>3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FD2CD42-4CCF-468C-B804-546EF50359FF}"/>
            </a:ext>
          </a:extLst>
        </xdr:cNvPr>
        <xdr:cNvGrpSpPr/>
      </xdr:nvGrpSpPr>
      <xdr:grpSpPr>
        <a:xfrm>
          <a:off x="3543300" y="30480"/>
          <a:ext cx="1110517" cy="571500"/>
          <a:chOff x="3337560" y="82501"/>
          <a:chExt cx="1016537" cy="54951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1CB9B6B0-0FAF-4F22-B974-68D5A3CFC548}"/>
              </a:ext>
            </a:extLst>
          </xdr:cNvPr>
          <xdr:cNvSpPr/>
        </xdr:nvSpPr>
        <xdr:spPr>
          <a:xfrm>
            <a:off x="3337560" y="82501"/>
            <a:ext cx="1016537" cy="5495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5A6C6116-0D35-456C-8D0C-54169E6728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92366" y="130273"/>
            <a:ext cx="913544" cy="451485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</xdr:colOff>
      <xdr:row>0</xdr:row>
      <xdr:rowOff>133350</xdr:rowOff>
    </xdr:from>
    <xdr:to>
      <xdr:col>1</xdr:col>
      <xdr:colOff>1083651</xdr:colOff>
      <xdr:row>3</xdr:row>
      <xdr:rowOff>173502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FE90FB5-62E8-45DA-B8D0-F6464568CB2D}"/>
            </a:ext>
          </a:extLst>
        </xdr:cNvPr>
        <xdr:cNvGrpSpPr/>
      </xdr:nvGrpSpPr>
      <xdr:grpSpPr>
        <a:xfrm>
          <a:off x="313055" y="133350"/>
          <a:ext cx="1062696" cy="611652"/>
          <a:chOff x="1337018" y="168519"/>
          <a:chExt cx="1046137" cy="591576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C1ADF60-777B-44B2-A990-196BECBE9E2D}"/>
              </a:ext>
            </a:extLst>
          </xdr:cNvPr>
          <xdr:cNvSpPr/>
        </xdr:nvSpPr>
        <xdr:spPr>
          <a:xfrm>
            <a:off x="1337018" y="168519"/>
            <a:ext cx="1046137" cy="59157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E686B10-C7EF-45AF-9139-2BC1DAD41F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7461" y="238272"/>
            <a:ext cx="960350" cy="461010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5</xdr:col>
      <xdr:colOff>457200</xdr:colOff>
      <xdr:row>0</xdr:row>
      <xdr:rowOff>45720</xdr:rowOff>
    </xdr:from>
    <xdr:to>
      <xdr:col>6</xdr:col>
      <xdr:colOff>589817</xdr:colOff>
      <xdr:row>3</xdr:row>
      <xdr:rowOff>45720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58123A2-967D-4829-B643-E8368A6960A3}"/>
            </a:ext>
          </a:extLst>
        </xdr:cNvPr>
        <xdr:cNvGrpSpPr/>
      </xdr:nvGrpSpPr>
      <xdr:grpSpPr>
        <a:xfrm>
          <a:off x="5346700" y="45720"/>
          <a:ext cx="1110517" cy="571500"/>
          <a:chOff x="3337560" y="82501"/>
          <a:chExt cx="1016537" cy="54951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F607B557-61A4-47F1-AB72-BE8899C86A2B}"/>
              </a:ext>
            </a:extLst>
          </xdr:cNvPr>
          <xdr:cNvSpPr/>
        </xdr:nvSpPr>
        <xdr:spPr>
          <a:xfrm>
            <a:off x="3337560" y="82501"/>
            <a:ext cx="1016537" cy="5495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2B836C4D-0FD1-431C-AAFA-E65ED6C0C9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92366" y="130273"/>
            <a:ext cx="913544" cy="45148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SOA red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D23138"/>
      </a:hlink>
      <a:folHlink>
        <a:srgbClr val="024D7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7:N37"/>
  <sheetViews>
    <sheetView zoomScaleNormal="100" workbookViewId="0">
      <selection activeCell="B8" sqref="B8"/>
    </sheetView>
  </sheetViews>
  <sheetFormatPr baseColWidth="10" defaultColWidth="8.83203125" defaultRowHeight="15" x14ac:dyDescent="0.2"/>
  <cols>
    <col min="1" max="1" width="3.83203125" style="1" customWidth="1"/>
    <col min="2" max="2" width="27" style="1" customWidth="1"/>
    <col min="3" max="3" width="62.1640625" style="1" customWidth="1"/>
    <col min="4" max="16384" width="8.83203125" style="1"/>
  </cols>
  <sheetData>
    <row r="7" spans="2:14" ht="19" x14ac:dyDescent="0.25">
      <c r="B7" s="3" t="s">
        <v>18</v>
      </c>
    </row>
    <row r="8" spans="2:14" ht="19" x14ac:dyDescent="0.25">
      <c r="B8" s="3" t="s">
        <v>52</v>
      </c>
    </row>
    <row r="9" spans="2:14" ht="19" x14ac:dyDescent="0.25">
      <c r="B9" s="3" t="s">
        <v>15</v>
      </c>
      <c r="C9" s="8" t="s">
        <v>16</v>
      </c>
    </row>
    <row r="12" spans="2:14" ht="16" x14ac:dyDescent="0.2">
      <c r="B12" s="10" t="s">
        <v>25</v>
      </c>
    </row>
    <row r="13" spans="2:14" ht="16" x14ac:dyDescent="0.2">
      <c r="B13" s="9" t="s">
        <v>26</v>
      </c>
      <c r="C13" s="9" t="s">
        <v>36</v>
      </c>
    </row>
    <row r="14" spans="2:14" ht="64" x14ac:dyDescent="0.2">
      <c r="B14" s="9" t="s">
        <v>25</v>
      </c>
      <c r="C14" s="9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6" x14ac:dyDescent="0.2">
      <c r="B15" s="9" t="s">
        <v>28</v>
      </c>
      <c r="C15" s="9" t="s">
        <v>65</v>
      </c>
    </row>
    <row r="16" spans="2:14" ht="32" x14ac:dyDescent="0.2">
      <c r="B16" s="9" t="s">
        <v>29</v>
      </c>
      <c r="C16" s="9" t="s">
        <v>30</v>
      </c>
    </row>
    <row r="17" spans="2:3" ht="48" x14ac:dyDescent="0.2">
      <c r="B17" s="9" t="s">
        <v>31</v>
      </c>
      <c r="C17" s="9" t="s">
        <v>32</v>
      </c>
    </row>
    <row r="18" spans="2:3" ht="32" x14ac:dyDescent="0.2">
      <c r="B18" s="9" t="s">
        <v>33</v>
      </c>
      <c r="C18" s="9" t="s">
        <v>34</v>
      </c>
    </row>
    <row r="20" spans="2:3" ht="16" x14ac:dyDescent="0.2">
      <c r="B20" s="10" t="s">
        <v>35</v>
      </c>
    </row>
    <row r="21" spans="2:3" ht="16" x14ac:dyDescent="0.2">
      <c r="B21" s="9" t="s">
        <v>26</v>
      </c>
      <c r="C21" s="9" t="s">
        <v>36</v>
      </c>
    </row>
    <row r="22" spans="2:3" ht="64" x14ac:dyDescent="0.2">
      <c r="B22" s="9" t="s">
        <v>35</v>
      </c>
      <c r="C22" s="9" t="s">
        <v>37</v>
      </c>
    </row>
    <row r="23" spans="2:3" ht="16" x14ac:dyDescent="0.2">
      <c r="B23" s="9" t="s">
        <v>38</v>
      </c>
      <c r="C23" s="9" t="s">
        <v>66</v>
      </c>
    </row>
    <row r="24" spans="2:3" ht="48" x14ac:dyDescent="0.2">
      <c r="B24" s="9" t="s">
        <v>39</v>
      </c>
      <c r="C24" s="9" t="s">
        <v>40</v>
      </c>
    </row>
    <row r="25" spans="2:3" ht="32" x14ac:dyDescent="0.2">
      <c r="B25" s="9" t="s">
        <v>41</v>
      </c>
      <c r="C25" s="9" t="s">
        <v>42</v>
      </c>
    </row>
    <row r="27" spans="2:3" ht="16" x14ac:dyDescent="0.2">
      <c r="B27" s="10" t="s">
        <v>43</v>
      </c>
    </row>
    <row r="28" spans="2:3" ht="16" x14ac:dyDescent="0.2">
      <c r="B28" s="9" t="s">
        <v>26</v>
      </c>
      <c r="C28" s="9" t="s">
        <v>36</v>
      </c>
    </row>
    <row r="29" spans="2:3" ht="16" x14ac:dyDescent="0.2">
      <c r="B29" s="9" t="s">
        <v>44</v>
      </c>
      <c r="C29" s="9" t="s">
        <v>51</v>
      </c>
    </row>
    <row r="31" spans="2:3" ht="16" x14ac:dyDescent="0.2">
      <c r="B31" s="10" t="s">
        <v>45</v>
      </c>
    </row>
    <row r="32" spans="2:3" ht="16" x14ac:dyDescent="0.2">
      <c r="B32" s="9" t="s">
        <v>26</v>
      </c>
      <c r="C32" s="9" t="s">
        <v>36</v>
      </c>
    </row>
    <row r="33" spans="2:3" ht="16" x14ac:dyDescent="0.2">
      <c r="B33" s="9" t="s">
        <v>46</v>
      </c>
      <c r="C33" s="9" t="s">
        <v>67</v>
      </c>
    </row>
    <row r="34" spans="2:3" ht="16" x14ac:dyDescent="0.2">
      <c r="B34" s="9" t="s">
        <v>47</v>
      </c>
      <c r="C34" s="9" t="s">
        <v>68</v>
      </c>
    </row>
    <row r="35" spans="2:3" ht="16" x14ac:dyDescent="0.2">
      <c r="B35" s="9" t="s">
        <v>48</v>
      </c>
      <c r="C35" s="9" t="s">
        <v>69</v>
      </c>
    </row>
    <row r="36" spans="2:3" ht="16" x14ac:dyDescent="0.2">
      <c r="B36" s="9" t="s">
        <v>49</v>
      </c>
      <c r="C36" s="9" t="s">
        <v>70</v>
      </c>
    </row>
    <row r="37" spans="2:3" ht="16" x14ac:dyDescent="0.2">
      <c r="B37" s="9" t="s">
        <v>50</v>
      </c>
      <c r="C37" s="9" t="s">
        <v>71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7:AN62"/>
  <sheetViews>
    <sheetView tabSelected="1" topLeftCell="A13" zoomScaleNormal="100" workbookViewId="0">
      <selection activeCell="A57" sqref="A57"/>
    </sheetView>
  </sheetViews>
  <sheetFormatPr baseColWidth="10" defaultColWidth="8.83203125" defaultRowHeight="15" x14ac:dyDescent="0.2"/>
  <cols>
    <col min="1" max="1" width="3.83203125" style="4" customWidth="1"/>
    <col min="2" max="2" width="21.83203125" style="4" bestFit="1" customWidth="1"/>
    <col min="3" max="22" width="12.83203125" style="4" customWidth="1"/>
    <col min="23" max="16384" width="8.83203125" style="4"/>
  </cols>
  <sheetData>
    <row r="7" spans="2:40" ht="19" x14ac:dyDescent="0.25">
      <c r="B7" s="3" t="s">
        <v>18</v>
      </c>
    </row>
    <row r="8" spans="2:40" ht="19" x14ac:dyDescent="0.25">
      <c r="B8" s="3" t="s">
        <v>53</v>
      </c>
    </row>
    <row r="9" spans="2:40" x14ac:dyDescent="0.2">
      <c r="B9" s="4" t="s">
        <v>17</v>
      </c>
      <c r="H9" s="8" t="s">
        <v>16</v>
      </c>
    </row>
    <row r="11" spans="2:40" ht="16" x14ac:dyDescent="0.2">
      <c r="X11" s="29" t="s">
        <v>83</v>
      </c>
      <c r="Y11" s="30"/>
      <c r="Z11" s="30"/>
      <c r="AA11" s="30"/>
      <c r="AB11" s="31"/>
      <c r="AD11" s="39" t="s">
        <v>84</v>
      </c>
      <c r="AE11" s="40"/>
      <c r="AF11" s="40"/>
      <c r="AG11" s="40"/>
      <c r="AH11" s="40"/>
      <c r="AJ11" s="39" t="s">
        <v>85</v>
      </c>
      <c r="AK11" s="40"/>
      <c r="AL11" s="40"/>
      <c r="AM11" s="40"/>
      <c r="AN11" s="40"/>
    </row>
    <row r="12" spans="2:40" s="5" customFormat="1" ht="16" customHeight="1" x14ac:dyDescent="0.2">
      <c r="C12" s="18">
        <v>2020</v>
      </c>
      <c r="D12" s="19"/>
      <c r="E12" s="19"/>
      <c r="F12" s="20"/>
      <c r="G12" s="21">
        <v>2019</v>
      </c>
      <c r="H12" s="21"/>
      <c r="I12" s="21"/>
      <c r="J12" s="21"/>
      <c r="K12" s="18">
        <v>2018</v>
      </c>
      <c r="L12" s="19"/>
      <c r="M12" s="19"/>
      <c r="N12" s="20"/>
      <c r="O12" s="21">
        <v>2017</v>
      </c>
      <c r="P12" s="21"/>
      <c r="Q12" s="21"/>
      <c r="R12" s="21"/>
      <c r="S12" s="18">
        <v>2016</v>
      </c>
      <c r="T12" s="19"/>
      <c r="U12" s="19"/>
      <c r="V12" s="20"/>
      <c r="X12" s="32">
        <v>2020</v>
      </c>
      <c r="Y12" s="27">
        <v>2019</v>
      </c>
      <c r="Z12" s="27">
        <v>2018</v>
      </c>
      <c r="AA12" s="27">
        <v>2017</v>
      </c>
      <c r="AB12" s="33" t="s">
        <v>77</v>
      </c>
      <c r="AC12" s="5" t="s">
        <v>82</v>
      </c>
      <c r="AD12" s="32">
        <v>2020</v>
      </c>
      <c r="AE12" s="27">
        <v>2019</v>
      </c>
      <c r="AF12" s="27">
        <v>2018</v>
      </c>
      <c r="AG12" s="27">
        <v>2017</v>
      </c>
      <c r="AH12" s="33" t="s">
        <v>77</v>
      </c>
      <c r="AJ12" s="32">
        <v>2020</v>
      </c>
      <c r="AK12" s="27">
        <v>2019</v>
      </c>
      <c r="AL12" s="27">
        <v>2018</v>
      </c>
      <c r="AM12" s="27">
        <v>2017</v>
      </c>
      <c r="AN12" s="33" t="s">
        <v>77</v>
      </c>
    </row>
    <row r="13" spans="2:40" s="5" customFormat="1" ht="51" x14ac:dyDescent="0.2">
      <c r="B13" s="7" t="s">
        <v>26</v>
      </c>
      <c r="C13" s="14" t="s">
        <v>54</v>
      </c>
      <c r="D13" s="11" t="s">
        <v>55</v>
      </c>
      <c r="E13" s="11" t="s">
        <v>56</v>
      </c>
      <c r="F13" s="16" t="s">
        <v>57</v>
      </c>
      <c r="G13" s="13" t="s">
        <v>54</v>
      </c>
      <c r="H13" s="13" t="s">
        <v>55</v>
      </c>
      <c r="I13" s="13" t="s">
        <v>56</v>
      </c>
      <c r="J13" s="13" t="s">
        <v>57</v>
      </c>
      <c r="K13" s="14" t="s">
        <v>54</v>
      </c>
      <c r="L13" s="11" t="s">
        <v>55</v>
      </c>
      <c r="M13" s="11" t="s">
        <v>56</v>
      </c>
      <c r="N13" s="16" t="s">
        <v>57</v>
      </c>
      <c r="O13" s="13" t="s">
        <v>54</v>
      </c>
      <c r="P13" s="13" t="s">
        <v>55</v>
      </c>
      <c r="Q13" s="13" t="s">
        <v>56</v>
      </c>
      <c r="R13" s="13" t="s">
        <v>57</v>
      </c>
      <c r="S13" s="14" t="s">
        <v>54</v>
      </c>
      <c r="T13" s="11" t="s">
        <v>55</v>
      </c>
      <c r="U13" s="11" t="s">
        <v>56</v>
      </c>
      <c r="V13" s="16" t="s">
        <v>57</v>
      </c>
      <c r="X13" s="34"/>
      <c r="Y13" s="28"/>
      <c r="Z13" s="28"/>
      <c r="AA13" s="28"/>
      <c r="AB13" s="35"/>
      <c r="AD13" s="34"/>
      <c r="AE13" s="28"/>
      <c r="AF13" s="28"/>
      <c r="AG13" s="28"/>
      <c r="AH13" s="35"/>
      <c r="AJ13" s="34"/>
      <c r="AK13" s="28"/>
      <c r="AL13" s="28"/>
      <c r="AM13" s="28"/>
      <c r="AN13" s="35"/>
    </row>
    <row r="14" spans="2:40" s="5" customFormat="1" x14ac:dyDescent="0.2">
      <c r="B14" s="6" t="s">
        <v>8</v>
      </c>
      <c r="C14" s="15">
        <v>155.73000000000002</v>
      </c>
      <c r="D14" s="12">
        <v>30.4</v>
      </c>
      <c r="E14" s="12">
        <v>72.53</v>
      </c>
      <c r="F14" s="17">
        <v>52.8</v>
      </c>
      <c r="G14" s="12">
        <v>193.31</v>
      </c>
      <c r="H14" s="12">
        <v>27.01</v>
      </c>
      <c r="I14" s="12">
        <v>84.21</v>
      </c>
      <c r="J14" s="12">
        <v>82.09</v>
      </c>
      <c r="K14" s="15">
        <v>147.94</v>
      </c>
      <c r="L14" s="12">
        <v>18.43</v>
      </c>
      <c r="M14" s="12">
        <v>51.59</v>
      </c>
      <c r="N14" s="17">
        <v>77.92</v>
      </c>
      <c r="O14" s="12">
        <v>137.35000000000002</v>
      </c>
      <c r="P14" s="12">
        <v>14.68</v>
      </c>
      <c r="Q14" s="12">
        <v>54.52</v>
      </c>
      <c r="R14" s="12">
        <v>68.150000000000006</v>
      </c>
      <c r="S14" s="15">
        <v>93.87</v>
      </c>
      <c r="T14" s="12">
        <v>13.56</v>
      </c>
      <c r="U14" s="12">
        <v>51.63</v>
      </c>
      <c r="V14" s="17">
        <v>28.68</v>
      </c>
      <c r="X14" s="34">
        <f>(D14-H14)/H14</f>
        <v>0.12550907071455006</v>
      </c>
      <c r="Y14" s="28">
        <f>(H14-L14)/L14</f>
        <v>0.46554530656538262</v>
      </c>
      <c r="Z14" s="28">
        <f>(L14-P14)/P14</f>
        <v>0.25544959128065398</v>
      </c>
      <c r="AA14" s="28">
        <f>(P14-T14)/T14</f>
        <v>8.2595870206489619E-2</v>
      </c>
      <c r="AB14" s="35">
        <f>AVERAGE(X14:AA14)</f>
        <v>0.23227495969176906</v>
      </c>
      <c r="AC14" s="5">
        <v>14</v>
      </c>
      <c r="AD14" s="34">
        <f>(E14-I14)/I14</f>
        <v>-0.13870086688041794</v>
      </c>
      <c r="AE14" s="28">
        <f>(I14-M14)/M14</f>
        <v>0.63229308005427387</v>
      </c>
      <c r="AF14" s="28">
        <f>(M14-Q14)/Q14</f>
        <v>-5.3741746148202485E-2</v>
      </c>
      <c r="AG14" s="28">
        <f>(Q14-U14)/U14</f>
        <v>5.5975208212279692E-2</v>
      </c>
      <c r="AH14" s="35">
        <f>AVERAGE(AD14:AG14)</f>
        <v>0.12395641880948328</v>
      </c>
      <c r="AJ14" s="34">
        <f>(F14-J14)/J14</f>
        <v>-0.35680350834449998</v>
      </c>
      <c r="AK14" s="28">
        <f>(J14-N14)/N14</f>
        <v>5.3516427104722812E-2</v>
      </c>
      <c r="AL14" s="28">
        <f>(N14-R14)/R14</f>
        <v>0.14336023477622883</v>
      </c>
      <c r="AM14" s="28">
        <f>(R14-V14)/V14</f>
        <v>1.3762203626220364</v>
      </c>
      <c r="AN14" s="35">
        <f>AVERAGE(AJ14:AM14)</f>
        <v>0.304073379039622</v>
      </c>
    </row>
    <row r="15" spans="2:40" s="5" customFormat="1" x14ac:dyDescent="0.2">
      <c r="B15" s="6" t="s">
        <v>19</v>
      </c>
      <c r="C15" s="15">
        <v>302.27</v>
      </c>
      <c r="D15" s="12">
        <v>26.38</v>
      </c>
      <c r="E15" s="12">
        <v>119.26</v>
      </c>
      <c r="F15" s="17">
        <v>156.63</v>
      </c>
      <c r="G15" s="12">
        <v>337.11</v>
      </c>
      <c r="H15" s="12">
        <v>34.26</v>
      </c>
      <c r="I15" s="12">
        <v>158.61000000000001</v>
      </c>
      <c r="J15" s="12">
        <v>144.24</v>
      </c>
      <c r="K15" s="15">
        <v>316.52</v>
      </c>
      <c r="L15" s="12">
        <v>35.6</v>
      </c>
      <c r="M15" s="12">
        <v>132.94999999999999</v>
      </c>
      <c r="N15" s="17">
        <v>147.97</v>
      </c>
      <c r="O15" s="12">
        <v>295.43</v>
      </c>
      <c r="P15" s="12">
        <v>33.57</v>
      </c>
      <c r="Q15" s="12">
        <v>132.61000000000001</v>
      </c>
      <c r="R15" s="12">
        <v>129.25</v>
      </c>
      <c r="S15" s="15">
        <v>295.5</v>
      </c>
      <c r="T15" s="12">
        <v>39.4</v>
      </c>
      <c r="U15" s="12">
        <v>121.58</v>
      </c>
      <c r="V15" s="17">
        <v>134.52000000000001</v>
      </c>
      <c r="X15" s="34">
        <f t="shared" ref="X15:X34" si="0">(D15-H15)/H15</f>
        <v>-0.23000583771161703</v>
      </c>
      <c r="Y15" s="28">
        <f t="shared" ref="Y15:Y34" si="1">(H15-L15)/L15</f>
        <v>-3.7640449438202342E-2</v>
      </c>
      <c r="Z15" s="28">
        <f t="shared" ref="Z15:Z34" si="2">(L15-P15)/P15</f>
        <v>6.0470658325886238E-2</v>
      </c>
      <c r="AA15" s="28">
        <f t="shared" ref="AA15:AA34" si="3">(P15-T15)/T15</f>
        <v>-0.14796954314720809</v>
      </c>
      <c r="AB15" s="35">
        <f t="shared" ref="AB15:AB34" si="4">AVERAGE(X15:AA15)</f>
        <v>-8.8786292992785301E-2</v>
      </c>
      <c r="AC15" s="5">
        <v>6</v>
      </c>
      <c r="AD15" s="34">
        <f t="shared" ref="AD15:AD34" si="5">(E15-I15)/I15</f>
        <v>-0.24809280625433455</v>
      </c>
      <c r="AE15" s="28">
        <f t="shared" ref="AE15:AE34" si="6">(I15-M15)/M15</f>
        <v>0.1930048890560363</v>
      </c>
      <c r="AF15" s="28">
        <f t="shared" ref="AF15:AF34" si="7">(M15-Q15)/Q15</f>
        <v>2.5639092074502298E-3</v>
      </c>
      <c r="AG15" s="28">
        <f t="shared" ref="AG15:AG34" si="8">(Q15-U15)/U15</f>
        <v>9.0722158249712248E-2</v>
      </c>
      <c r="AH15" s="35">
        <f t="shared" ref="AH15:AH34" si="9">AVERAGE(AD15:AG15)</f>
        <v>9.5495375647160555E-3</v>
      </c>
      <c r="AJ15" s="34">
        <f t="shared" ref="AJ15:AJ34" si="10">(F15-J15)/J15</f>
        <v>8.5898502495840162E-2</v>
      </c>
      <c r="AK15" s="28">
        <f t="shared" ref="AK15:AK34" si="11">(J15-N15)/N15</f>
        <v>-2.5207812394404203E-2</v>
      </c>
      <c r="AL15" s="28">
        <f t="shared" ref="AL15:AL34" si="12">(N15-R15)/R15</f>
        <v>0.1448355899419729</v>
      </c>
      <c r="AM15" s="28">
        <f t="shared" ref="AM15:AM34" si="13">(R15-V15)/V15</f>
        <v>-3.9176330657151426E-2</v>
      </c>
      <c r="AN15" s="35">
        <f t="shared" ref="AN15:AN18" si="14">AVERAGE(AJ15:AM15)</f>
        <v>4.158748734656436E-2</v>
      </c>
    </row>
    <row r="16" spans="2:40" s="5" customFormat="1" x14ac:dyDescent="0.2">
      <c r="B16" s="6" t="s">
        <v>20</v>
      </c>
      <c r="C16" s="15">
        <v>315.09000000000003</v>
      </c>
      <c r="D16" s="12">
        <v>20.71</v>
      </c>
      <c r="E16" s="12">
        <v>165.68</v>
      </c>
      <c r="F16" s="17">
        <v>128.69999999999999</v>
      </c>
      <c r="G16" s="12">
        <v>317.2</v>
      </c>
      <c r="H16" s="12">
        <v>25.56</v>
      </c>
      <c r="I16" s="12">
        <v>228.5</v>
      </c>
      <c r="J16" s="12">
        <v>63.14</v>
      </c>
      <c r="K16" s="15">
        <v>327.33</v>
      </c>
      <c r="L16" s="12">
        <v>29.2</v>
      </c>
      <c r="M16" s="12">
        <v>245.88</v>
      </c>
      <c r="N16" s="17">
        <v>52.25</v>
      </c>
      <c r="O16" s="12">
        <v>315.69</v>
      </c>
      <c r="P16" s="12">
        <v>26.83</v>
      </c>
      <c r="Q16" s="12">
        <v>239.93</v>
      </c>
      <c r="R16" s="12">
        <v>48.93</v>
      </c>
      <c r="S16" s="15">
        <v>263.39</v>
      </c>
      <c r="T16" s="12">
        <v>38.78</v>
      </c>
      <c r="U16" s="12">
        <v>180.98</v>
      </c>
      <c r="V16" s="17">
        <v>43.63</v>
      </c>
      <c r="X16" s="34">
        <f t="shared" si="0"/>
        <v>-0.18974960876369321</v>
      </c>
      <c r="Y16" s="28">
        <f t="shared" si="1"/>
        <v>-0.12465753424657537</v>
      </c>
      <c r="Z16" s="28">
        <f t="shared" si="2"/>
        <v>8.8333954528512906E-2</v>
      </c>
      <c r="AA16" s="28">
        <f t="shared" si="3"/>
        <v>-0.30814853017019089</v>
      </c>
      <c r="AB16" s="35">
        <f t="shared" si="4"/>
        <v>-0.13355542966298664</v>
      </c>
      <c r="AC16" s="5">
        <v>16</v>
      </c>
      <c r="AD16" s="34">
        <f t="shared" si="5"/>
        <v>-0.27492341356673955</v>
      </c>
      <c r="AE16" s="28">
        <f t="shared" si="6"/>
        <v>-7.0684886936717081E-2</v>
      </c>
      <c r="AF16" s="28">
        <f t="shared" si="7"/>
        <v>2.4798899679073016E-2</v>
      </c>
      <c r="AG16" s="28">
        <f t="shared" si="8"/>
        <v>0.32572659962426798</v>
      </c>
      <c r="AH16" s="35">
        <f t="shared" si="9"/>
        <v>1.2292996999710842E-3</v>
      </c>
      <c r="AJ16" s="34">
        <f t="shared" si="10"/>
        <v>1.0383275261324041</v>
      </c>
      <c r="AK16" s="28">
        <f t="shared" si="11"/>
        <v>0.20842105263157895</v>
      </c>
      <c r="AL16" s="28">
        <f t="shared" si="12"/>
        <v>6.785203351726958E-2</v>
      </c>
      <c r="AM16" s="28">
        <f t="shared" si="13"/>
        <v>0.12147604859041937</v>
      </c>
      <c r="AN16" s="35">
        <f t="shared" si="14"/>
        <v>0.35901916521791805</v>
      </c>
    </row>
    <row r="17" spans="2:40" s="5" customFormat="1" x14ac:dyDescent="0.2">
      <c r="B17" s="6" t="s">
        <v>21</v>
      </c>
      <c r="C17" s="15">
        <v>426.70000000000005</v>
      </c>
      <c r="D17" s="12">
        <v>95.64</v>
      </c>
      <c r="E17" s="12">
        <v>223.16</v>
      </c>
      <c r="F17" s="17">
        <v>107.9</v>
      </c>
      <c r="G17" s="12">
        <v>449.32000000000005</v>
      </c>
      <c r="H17" s="12">
        <v>123.44</v>
      </c>
      <c r="I17" s="12">
        <v>224.66</v>
      </c>
      <c r="J17" s="12">
        <v>101.22</v>
      </c>
      <c r="K17" s="15">
        <v>317.51</v>
      </c>
      <c r="L17" s="12">
        <v>91.78</v>
      </c>
      <c r="M17" s="12">
        <v>133.94999999999999</v>
      </c>
      <c r="N17" s="17">
        <v>91.78</v>
      </c>
      <c r="O17" s="12">
        <v>261.60000000000002</v>
      </c>
      <c r="P17" s="12">
        <v>87.2</v>
      </c>
      <c r="Q17" s="12">
        <v>104.64</v>
      </c>
      <c r="R17" s="12">
        <v>69.760000000000005</v>
      </c>
      <c r="S17" s="15">
        <v>237.79999999999998</v>
      </c>
      <c r="T17" s="12">
        <v>80.099999999999994</v>
      </c>
      <c r="U17" s="12">
        <v>87.61</v>
      </c>
      <c r="V17" s="17">
        <v>70.09</v>
      </c>
      <c r="X17" s="34">
        <f t="shared" si="0"/>
        <v>-0.22521062864549576</v>
      </c>
      <c r="Y17" s="28">
        <f t="shared" si="1"/>
        <v>0.34495532795816075</v>
      </c>
      <c r="Z17" s="28">
        <f t="shared" si="2"/>
        <v>5.2522935779816496E-2</v>
      </c>
      <c r="AA17" s="28">
        <f t="shared" si="3"/>
        <v>8.863920099875168E-2</v>
      </c>
      <c r="AB17" s="35">
        <f t="shared" si="4"/>
        <v>6.5226709022808291E-2</v>
      </c>
      <c r="AD17" s="34">
        <f t="shared" si="5"/>
        <v>-6.6767559868245348E-3</v>
      </c>
      <c r="AE17" s="28">
        <f t="shared" si="6"/>
        <v>0.67719298245614046</v>
      </c>
      <c r="AF17" s="28">
        <f t="shared" si="7"/>
        <v>0.28010321100917418</v>
      </c>
      <c r="AG17" s="28">
        <f t="shared" si="8"/>
        <v>0.19438420271658488</v>
      </c>
      <c r="AH17" s="35">
        <f t="shared" si="9"/>
        <v>0.28625091004876879</v>
      </c>
      <c r="AJ17" s="34">
        <f t="shared" si="10"/>
        <v>6.5994862675360672E-2</v>
      </c>
      <c r="AK17" s="28">
        <f t="shared" si="11"/>
        <v>0.10285465242972322</v>
      </c>
      <c r="AL17" s="28">
        <f t="shared" si="12"/>
        <v>0.31565366972477055</v>
      </c>
      <c r="AM17" s="28">
        <f t="shared" si="13"/>
        <v>-4.7082322727921002E-3</v>
      </c>
      <c r="AN17" s="35">
        <f t="shared" si="14"/>
        <v>0.11994873813926558</v>
      </c>
    </row>
    <row r="18" spans="2:40" s="5" customFormat="1" x14ac:dyDescent="0.2">
      <c r="B18" s="6" t="s">
        <v>1</v>
      </c>
      <c r="C18" s="15">
        <v>291.31</v>
      </c>
      <c r="D18" s="12">
        <v>49.54</v>
      </c>
      <c r="E18" s="12">
        <v>80.77</v>
      </c>
      <c r="F18" s="17">
        <v>161</v>
      </c>
      <c r="G18" s="12">
        <v>343.19</v>
      </c>
      <c r="H18" s="12">
        <v>62.59</v>
      </c>
      <c r="I18" s="12">
        <v>84.72</v>
      </c>
      <c r="J18" s="12">
        <v>195.88</v>
      </c>
      <c r="K18" s="15">
        <v>293.11</v>
      </c>
      <c r="L18" s="12">
        <v>54.62</v>
      </c>
      <c r="M18" s="12">
        <v>69.22</v>
      </c>
      <c r="N18" s="17">
        <v>169.27</v>
      </c>
      <c r="O18" s="12">
        <v>263.55</v>
      </c>
      <c r="P18" s="12">
        <v>48.81</v>
      </c>
      <c r="Q18" s="12">
        <v>66.16</v>
      </c>
      <c r="R18" s="12">
        <v>148.58000000000001</v>
      </c>
      <c r="S18" s="15">
        <v>283.35000000000002</v>
      </c>
      <c r="T18" s="12">
        <v>50.58</v>
      </c>
      <c r="U18" s="12">
        <v>66.89</v>
      </c>
      <c r="V18" s="17">
        <v>165.88</v>
      </c>
      <c r="X18" s="34">
        <f t="shared" si="0"/>
        <v>-0.20849976034510312</v>
      </c>
      <c r="Y18" s="28">
        <f t="shared" si="1"/>
        <v>0.14591724642987927</v>
      </c>
      <c r="Z18" s="28">
        <f t="shared" si="2"/>
        <v>0.11903298504404825</v>
      </c>
      <c r="AA18" s="28">
        <f t="shared" si="3"/>
        <v>-3.4994068801897905E-2</v>
      </c>
      <c r="AB18" s="35">
        <f t="shared" si="4"/>
        <v>5.3641005817316231E-3</v>
      </c>
      <c r="AC18" s="5">
        <v>1</v>
      </c>
      <c r="AD18" s="34">
        <f t="shared" si="5"/>
        <v>-4.6624173748819678E-2</v>
      </c>
      <c r="AE18" s="28">
        <f t="shared" si="6"/>
        <v>0.22392372146778389</v>
      </c>
      <c r="AF18" s="28">
        <f t="shared" si="7"/>
        <v>4.6251511487303547E-2</v>
      </c>
      <c r="AG18" s="28">
        <f t="shared" si="8"/>
        <v>-1.0913439976080191E-2</v>
      </c>
      <c r="AH18" s="35">
        <f t="shared" si="9"/>
        <v>5.3159404807546898E-2</v>
      </c>
      <c r="AJ18" s="34">
        <f t="shared" si="10"/>
        <v>-0.17806820502348375</v>
      </c>
      <c r="AK18" s="28">
        <f t="shared" si="11"/>
        <v>0.15720446623737214</v>
      </c>
      <c r="AL18" s="28">
        <f t="shared" si="12"/>
        <v>0.13925158163952078</v>
      </c>
      <c r="AM18" s="28">
        <f t="shared" si="13"/>
        <v>-0.10429225946467316</v>
      </c>
      <c r="AN18" s="35">
        <f t="shared" si="14"/>
        <v>3.5238958471840026E-3</v>
      </c>
    </row>
    <row r="19" spans="2:40" s="5" customFormat="1" x14ac:dyDescent="0.2">
      <c r="B19" s="6" t="s">
        <v>22</v>
      </c>
      <c r="C19" s="15">
        <v>135.69999999999999</v>
      </c>
      <c r="D19" s="12">
        <v>8.59</v>
      </c>
      <c r="E19" s="12">
        <v>26.91</v>
      </c>
      <c r="F19" s="17">
        <v>100.2</v>
      </c>
      <c r="G19" s="12">
        <v>102.87</v>
      </c>
      <c r="H19" s="12">
        <v>6.29</v>
      </c>
      <c r="I19" s="12">
        <v>8.57</v>
      </c>
      <c r="J19" s="12">
        <v>88.01</v>
      </c>
      <c r="K19" s="15">
        <v>95.4</v>
      </c>
      <c r="L19" s="12">
        <v>5.14</v>
      </c>
      <c r="M19" s="12">
        <v>7.43</v>
      </c>
      <c r="N19" s="17">
        <v>82.83</v>
      </c>
      <c r="O19" s="12">
        <v>103.38</v>
      </c>
      <c r="P19" s="12">
        <v>5.71</v>
      </c>
      <c r="Q19" s="12">
        <v>8.57</v>
      </c>
      <c r="R19" s="12">
        <v>89.1</v>
      </c>
      <c r="S19" s="15">
        <v>112.08</v>
      </c>
      <c r="T19" s="12">
        <v>5.72</v>
      </c>
      <c r="U19" s="12">
        <v>22.87</v>
      </c>
      <c r="V19" s="17">
        <v>83.49</v>
      </c>
      <c r="X19" s="34">
        <f t="shared" si="0"/>
        <v>0.3656597774244833</v>
      </c>
      <c r="Y19" s="28">
        <f t="shared" si="1"/>
        <v>0.22373540856031138</v>
      </c>
      <c r="Z19" s="28">
        <f t="shared" si="2"/>
        <v>-9.9824868651488666E-2</v>
      </c>
      <c r="AA19" s="28">
        <f t="shared" si="3"/>
        <v>-1.748251748251711E-3</v>
      </c>
      <c r="AB19" s="35"/>
      <c r="AD19" s="34">
        <f t="shared" si="5"/>
        <v>2.1400233372228703</v>
      </c>
      <c r="AE19" s="28">
        <f t="shared" si="6"/>
        <v>0.15343203230148056</v>
      </c>
      <c r="AF19" s="28">
        <f t="shared" si="7"/>
        <v>-0.133022170361727</v>
      </c>
      <c r="AG19" s="28">
        <f t="shared" si="8"/>
        <v>-0.62527328377787494</v>
      </c>
      <c r="AH19" s="35">
        <f t="shared" si="9"/>
        <v>0.38378997884618726</v>
      </c>
      <c r="AJ19" s="34">
        <f t="shared" si="10"/>
        <v>0.13850698784229062</v>
      </c>
      <c r="AK19" s="28">
        <f t="shared" si="11"/>
        <v>6.2537727876373378E-2</v>
      </c>
      <c r="AL19" s="28">
        <f t="shared" si="12"/>
        <v>-7.0370370370370333E-2</v>
      </c>
      <c r="AM19" s="28">
        <f t="shared" si="13"/>
        <v>6.7193675889328064E-2</v>
      </c>
      <c r="AN19" s="35"/>
    </row>
    <row r="20" spans="2:40" s="5" customFormat="1" x14ac:dyDescent="0.2">
      <c r="B20" s="6" t="s">
        <v>11</v>
      </c>
      <c r="C20" s="15">
        <v>254.48000000000002</v>
      </c>
      <c r="D20" s="12">
        <v>28.1</v>
      </c>
      <c r="E20" s="12">
        <v>81.48</v>
      </c>
      <c r="F20" s="17">
        <v>144.9</v>
      </c>
      <c r="G20" s="12">
        <v>265.39</v>
      </c>
      <c r="H20" s="12">
        <v>36.99</v>
      </c>
      <c r="I20" s="12">
        <v>84.85</v>
      </c>
      <c r="J20" s="12">
        <v>143.55000000000001</v>
      </c>
      <c r="K20" s="15">
        <v>253.89</v>
      </c>
      <c r="L20" s="12">
        <v>41.91</v>
      </c>
      <c r="M20" s="12">
        <v>71.33</v>
      </c>
      <c r="N20" s="17">
        <v>140.65</v>
      </c>
      <c r="O20" s="12">
        <v>237.68</v>
      </c>
      <c r="P20" s="12">
        <v>39.61</v>
      </c>
      <c r="Q20" s="12">
        <v>59.42</v>
      </c>
      <c r="R20" s="12">
        <v>138.65</v>
      </c>
      <c r="S20" s="15">
        <v>240.60999999999999</v>
      </c>
      <c r="T20" s="12">
        <v>41.39</v>
      </c>
      <c r="U20" s="12">
        <v>60.05</v>
      </c>
      <c r="V20" s="17">
        <v>139.16999999999999</v>
      </c>
      <c r="X20" s="34">
        <f t="shared" si="0"/>
        <v>-0.24033522573668559</v>
      </c>
      <c r="Y20" s="28">
        <f t="shared" si="1"/>
        <v>-0.11739441660701491</v>
      </c>
      <c r="Z20" s="28">
        <f t="shared" si="2"/>
        <v>5.8066144912900713E-2</v>
      </c>
      <c r="AA20" s="28">
        <f t="shared" si="3"/>
        <v>-4.3005556897801431E-2</v>
      </c>
      <c r="AB20" s="35">
        <f t="shared" si="4"/>
        <v>-8.5667263582150308E-2</v>
      </c>
      <c r="AC20" s="5">
        <v>9</v>
      </c>
      <c r="AD20" s="34">
        <f t="shared" si="5"/>
        <v>-3.9717147908072958E-2</v>
      </c>
      <c r="AE20" s="28">
        <f t="shared" si="6"/>
        <v>0.18954156736296082</v>
      </c>
      <c r="AF20" s="28">
        <f t="shared" si="7"/>
        <v>0.20043756311006389</v>
      </c>
      <c r="AG20" s="28">
        <f t="shared" si="8"/>
        <v>-1.0491257285595261E-2</v>
      </c>
      <c r="AH20" s="35">
        <f t="shared" si="9"/>
        <v>8.4942681319839133E-2</v>
      </c>
      <c r="AJ20" s="34">
        <f t="shared" si="10"/>
        <v>9.4043887147335012E-3</v>
      </c>
      <c r="AK20" s="28">
        <f t="shared" si="11"/>
        <v>2.0618556701030969E-2</v>
      </c>
      <c r="AL20" s="28">
        <f t="shared" si="12"/>
        <v>1.4424810674359899E-2</v>
      </c>
      <c r="AM20" s="28">
        <f t="shared" si="13"/>
        <v>-3.7364374505998552E-3</v>
      </c>
      <c r="AN20" s="35">
        <f t="shared" ref="AN20" si="15">AVERAGE(AJ20:AM20)</f>
        <v>1.0177829659881128E-2</v>
      </c>
    </row>
    <row r="21" spans="2:40" s="5" customFormat="1" x14ac:dyDescent="0.2">
      <c r="B21" s="6" t="s">
        <v>4</v>
      </c>
      <c r="C21" s="15">
        <v>225.67</v>
      </c>
      <c r="D21" s="12">
        <v>43.4</v>
      </c>
      <c r="E21" s="12">
        <v>121.51</v>
      </c>
      <c r="F21" s="17">
        <v>60.76</v>
      </c>
      <c r="G21" s="12">
        <v>272.23</v>
      </c>
      <c r="H21" s="12">
        <v>52.21</v>
      </c>
      <c r="I21" s="12">
        <v>151.65</v>
      </c>
      <c r="J21" s="12">
        <v>68.37</v>
      </c>
      <c r="K21" s="15">
        <v>204.66000000000003</v>
      </c>
      <c r="L21" s="12">
        <v>46.17</v>
      </c>
      <c r="M21" s="12">
        <v>81.12</v>
      </c>
      <c r="N21" s="17">
        <v>77.37</v>
      </c>
      <c r="O21" s="12">
        <v>247.92000000000002</v>
      </c>
      <c r="P21" s="12">
        <v>55.09</v>
      </c>
      <c r="Q21" s="12">
        <v>123.96</v>
      </c>
      <c r="R21" s="12">
        <v>68.87</v>
      </c>
      <c r="S21" s="15">
        <v>200.87</v>
      </c>
      <c r="T21" s="12">
        <v>35.15</v>
      </c>
      <c r="U21" s="12">
        <v>104.2</v>
      </c>
      <c r="V21" s="17">
        <v>61.52</v>
      </c>
      <c r="X21" s="34">
        <f t="shared" si="0"/>
        <v>-0.16874162037923773</v>
      </c>
      <c r="Y21" s="28">
        <f t="shared" si="1"/>
        <v>0.13082087935889103</v>
      </c>
      <c r="Z21" s="28">
        <f t="shared" si="2"/>
        <v>-0.16191686331457616</v>
      </c>
      <c r="AA21" s="28">
        <f t="shared" si="3"/>
        <v>0.56728307254623056</v>
      </c>
      <c r="AB21" s="35">
        <f t="shared" si="4"/>
        <v>9.1861367052826923E-2</v>
      </c>
      <c r="AD21" s="34">
        <f t="shared" si="5"/>
        <v>-0.19874711506758985</v>
      </c>
      <c r="AE21" s="28">
        <f t="shared" si="6"/>
        <v>0.86945266272189348</v>
      </c>
      <c r="AF21" s="28">
        <f t="shared" si="7"/>
        <v>-0.34559535333978697</v>
      </c>
      <c r="AG21" s="28">
        <f t="shared" si="8"/>
        <v>0.18963531669865633</v>
      </c>
      <c r="AH21" s="35">
        <f t="shared" si="9"/>
        <v>0.12868637775329322</v>
      </c>
      <c r="AJ21" s="34">
        <f t="shared" si="10"/>
        <v>-0.11130612841889727</v>
      </c>
      <c r="AK21" s="28">
        <f t="shared" si="11"/>
        <v>-0.11632415664986429</v>
      </c>
      <c r="AL21" s="28">
        <f t="shared" si="12"/>
        <v>0.12342093799912879</v>
      </c>
      <c r="AM21" s="28">
        <f t="shared" si="13"/>
        <v>0.11947334200260079</v>
      </c>
      <c r="AN21" s="35"/>
    </row>
    <row r="22" spans="2:40" s="5" customFormat="1" x14ac:dyDescent="0.2">
      <c r="B22" s="6" t="s">
        <v>2</v>
      </c>
      <c r="C22" s="15">
        <v>253.39</v>
      </c>
      <c r="D22" s="12">
        <v>18.72</v>
      </c>
      <c r="E22" s="12">
        <v>182.84</v>
      </c>
      <c r="F22" s="17">
        <v>51.83</v>
      </c>
      <c r="G22" s="12">
        <v>299.26</v>
      </c>
      <c r="H22" s="12">
        <v>23.13</v>
      </c>
      <c r="I22" s="12">
        <v>209.63</v>
      </c>
      <c r="J22" s="12">
        <v>66.5</v>
      </c>
      <c r="K22" s="15">
        <v>265.74</v>
      </c>
      <c r="L22" s="12">
        <v>27.59</v>
      </c>
      <c r="M22" s="12">
        <v>177.16</v>
      </c>
      <c r="N22" s="17">
        <v>60.99</v>
      </c>
      <c r="O22" s="12">
        <v>291.84999999999997</v>
      </c>
      <c r="P22" s="12">
        <v>27.73</v>
      </c>
      <c r="Q22" s="12">
        <v>214.51</v>
      </c>
      <c r="R22" s="12">
        <v>49.61</v>
      </c>
      <c r="S22" s="15">
        <v>211.59</v>
      </c>
      <c r="T22" s="12">
        <v>22.04</v>
      </c>
      <c r="U22" s="12">
        <v>142.53</v>
      </c>
      <c r="V22" s="17">
        <v>47.02</v>
      </c>
      <c r="X22" s="34">
        <f t="shared" si="0"/>
        <v>-0.19066147859922181</v>
      </c>
      <c r="Y22" s="28">
        <f t="shared" si="1"/>
        <v>-0.16165277274374776</v>
      </c>
      <c r="Z22" s="28">
        <f t="shared" si="2"/>
        <v>-5.0486837360259849E-3</v>
      </c>
      <c r="AA22" s="28">
        <f t="shared" si="3"/>
        <v>0.25816696914700549</v>
      </c>
      <c r="AB22" s="35">
        <f t="shared" si="4"/>
        <v>-2.4798991482997509E-2</v>
      </c>
      <c r="AD22" s="34">
        <f t="shared" si="5"/>
        <v>-0.12779659399895049</v>
      </c>
      <c r="AE22" s="28">
        <f t="shared" si="6"/>
        <v>0.18328065025965229</v>
      </c>
      <c r="AF22" s="28">
        <f t="shared" si="7"/>
        <v>-0.17411775674793714</v>
      </c>
      <c r="AG22" s="28">
        <f t="shared" si="8"/>
        <v>0.50501648775696339</v>
      </c>
      <c r="AH22" s="35">
        <f t="shared" si="9"/>
        <v>9.659569681743202E-2</v>
      </c>
      <c r="AJ22" s="34">
        <f t="shared" si="10"/>
        <v>-0.22060150375939852</v>
      </c>
      <c r="AK22" s="28">
        <f t="shared" si="11"/>
        <v>9.0342679127725825E-2</v>
      </c>
      <c r="AL22" s="28">
        <f t="shared" si="12"/>
        <v>0.2293892360411208</v>
      </c>
      <c r="AM22" s="28">
        <f t="shared" si="13"/>
        <v>5.5082943428328292E-2</v>
      </c>
      <c r="AN22" s="35"/>
    </row>
    <row r="23" spans="2:40" s="5" customFormat="1" x14ac:dyDescent="0.2">
      <c r="B23" s="6" t="s">
        <v>10</v>
      </c>
      <c r="C23" s="15">
        <v>332.71000000000004</v>
      </c>
      <c r="D23" s="12">
        <v>49.4</v>
      </c>
      <c r="E23" s="12">
        <v>138.68</v>
      </c>
      <c r="F23" s="17">
        <v>144.63</v>
      </c>
      <c r="G23" s="12">
        <v>360.76</v>
      </c>
      <c r="H23" s="12">
        <v>56.65</v>
      </c>
      <c r="I23" s="12">
        <v>178.29</v>
      </c>
      <c r="J23" s="12">
        <v>125.82</v>
      </c>
      <c r="K23" s="15">
        <v>306.57</v>
      </c>
      <c r="L23" s="12">
        <v>54.87</v>
      </c>
      <c r="M23" s="12">
        <v>149.71</v>
      </c>
      <c r="N23" s="17">
        <v>101.99</v>
      </c>
      <c r="O23" s="12">
        <v>253.08</v>
      </c>
      <c r="P23" s="12">
        <v>47.64</v>
      </c>
      <c r="Q23" s="12">
        <v>108.97</v>
      </c>
      <c r="R23" s="12">
        <v>96.47</v>
      </c>
      <c r="S23" s="15">
        <v>239.99</v>
      </c>
      <c r="T23" s="12">
        <v>45.15</v>
      </c>
      <c r="U23" s="12">
        <v>99.8</v>
      </c>
      <c r="V23" s="17">
        <v>95.04</v>
      </c>
      <c r="X23" s="34">
        <f t="shared" si="0"/>
        <v>-0.12797881729920565</v>
      </c>
      <c r="Y23" s="28">
        <f t="shared" si="1"/>
        <v>3.2440313468197583E-2</v>
      </c>
      <c r="Z23" s="28">
        <f t="shared" si="2"/>
        <v>0.15176322418136012</v>
      </c>
      <c r="AA23" s="28">
        <f t="shared" si="3"/>
        <v>5.5149501661129613E-2</v>
      </c>
      <c r="AB23" s="35">
        <f t="shared" si="4"/>
        <v>2.7843555502870418E-2</v>
      </c>
      <c r="AC23" s="5">
        <v>5</v>
      </c>
      <c r="AD23" s="34">
        <f t="shared" si="5"/>
        <v>-0.22216613382691114</v>
      </c>
      <c r="AE23" s="28">
        <f t="shared" si="6"/>
        <v>0.19090241132856844</v>
      </c>
      <c r="AF23" s="28">
        <f t="shared" si="7"/>
        <v>0.37386436633935954</v>
      </c>
      <c r="AG23" s="28">
        <f t="shared" si="8"/>
        <v>9.188376753507016E-2</v>
      </c>
      <c r="AH23" s="35">
        <f t="shared" si="9"/>
        <v>0.10862110284402175</v>
      </c>
      <c r="AJ23" s="34">
        <f t="shared" si="10"/>
        <v>0.14949928469241777</v>
      </c>
      <c r="AK23" s="28">
        <f t="shared" si="11"/>
        <v>0.23365035787822336</v>
      </c>
      <c r="AL23" s="28">
        <f t="shared" si="12"/>
        <v>5.7219861096713967E-2</v>
      </c>
      <c r="AM23" s="28">
        <f t="shared" si="13"/>
        <v>1.5046296296296217E-2</v>
      </c>
      <c r="AN23" s="35">
        <f t="shared" ref="AN23:AN29" si="16">AVERAGE(AJ23:AM23)</f>
        <v>0.11385394999091282</v>
      </c>
    </row>
    <row r="24" spans="2:40" s="5" customFormat="1" x14ac:dyDescent="0.2">
      <c r="B24" s="6" t="s">
        <v>23</v>
      </c>
      <c r="C24" s="15">
        <v>335.38</v>
      </c>
      <c r="D24" s="12">
        <v>42.15</v>
      </c>
      <c r="E24" s="12">
        <v>155.78</v>
      </c>
      <c r="F24" s="17">
        <v>137.44999999999999</v>
      </c>
      <c r="G24" s="12">
        <v>339.37</v>
      </c>
      <c r="H24" s="12">
        <v>54.74</v>
      </c>
      <c r="I24" s="12">
        <v>152.35</v>
      </c>
      <c r="J24" s="12">
        <v>132.28</v>
      </c>
      <c r="K24" s="15">
        <v>287.59000000000003</v>
      </c>
      <c r="L24" s="12">
        <v>51.71</v>
      </c>
      <c r="M24" s="12">
        <v>110.68</v>
      </c>
      <c r="N24" s="17">
        <v>125.2</v>
      </c>
      <c r="O24" s="12">
        <v>299.43</v>
      </c>
      <c r="P24" s="12">
        <v>53.05</v>
      </c>
      <c r="Q24" s="12">
        <v>113.3</v>
      </c>
      <c r="R24" s="12">
        <v>133.08000000000001</v>
      </c>
      <c r="S24" s="15">
        <v>252.32</v>
      </c>
      <c r="T24" s="12">
        <v>54.2</v>
      </c>
      <c r="U24" s="12">
        <v>73.739999999999995</v>
      </c>
      <c r="V24" s="17">
        <v>124.38</v>
      </c>
      <c r="X24" s="34">
        <f t="shared" si="0"/>
        <v>-0.22999634636463287</v>
      </c>
      <c r="Y24" s="28">
        <f t="shared" si="1"/>
        <v>5.859601624444017E-2</v>
      </c>
      <c r="Z24" s="28">
        <f t="shared" si="2"/>
        <v>-2.5259189443920763E-2</v>
      </c>
      <c r="AA24" s="28">
        <f t="shared" si="3"/>
        <v>-2.1217712177121876E-2</v>
      </c>
      <c r="AB24" s="35">
        <f t="shared" si="4"/>
        <v>-5.4469307935308839E-2</v>
      </c>
      <c r="AC24" s="5">
        <v>12</v>
      </c>
      <c r="AD24" s="34">
        <f t="shared" si="5"/>
        <v>2.2513948145717146E-2</v>
      </c>
      <c r="AE24" s="28">
        <f t="shared" si="6"/>
        <v>0.37649078424286214</v>
      </c>
      <c r="AF24" s="28">
        <f t="shared" si="7"/>
        <v>-2.312444836716673E-2</v>
      </c>
      <c r="AG24" s="28">
        <f t="shared" si="8"/>
        <v>0.53647952264713872</v>
      </c>
      <c r="AH24" s="35">
        <f t="shared" si="9"/>
        <v>0.22808995166713783</v>
      </c>
      <c r="AJ24" s="34">
        <f t="shared" si="10"/>
        <v>3.90837617175687E-2</v>
      </c>
      <c r="AK24" s="28">
        <f t="shared" si="11"/>
        <v>5.6549520766773151E-2</v>
      </c>
      <c r="AL24" s="28">
        <f t="shared" si="12"/>
        <v>-5.9212503757138629E-2</v>
      </c>
      <c r="AM24" s="28">
        <f t="shared" si="13"/>
        <v>6.9946936806560681E-2</v>
      </c>
      <c r="AN24" s="35">
        <f t="shared" si="16"/>
        <v>2.6591928883440977E-2</v>
      </c>
    </row>
    <row r="25" spans="2:40" s="5" customFormat="1" x14ac:dyDescent="0.2">
      <c r="B25" s="6" t="s">
        <v>13</v>
      </c>
      <c r="C25" s="15">
        <v>433.65</v>
      </c>
      <c r="D25" s="12">
        <v>57.33</v>
      </c>
      <c r="E25" s="12">
        <v>192.32</v>
      </c>
      <c r="F25" s="17">
        <v>184</v>
      </c>
      <c r="G25" s="12">
        <v>475.72</v>
      </c>
      <c r="H25" s="12">
        <v>70.48</v>
      </c>
      <c r="I25" s="12">
        <v>210.5</v>
      </c>
      <c r="J25" s="12">
        <v>194.74</v>
      </c>
      <c r="K25" s="15">
        <v>470.90999999999997</v>
      </c>
      <c r="L25" s="12">
        <v>77.239999999999995</v>
      </c>
      <c r="M25" s="12">
        <v>214.98</v>
      </c>
      <c r="N25" s="17">
        <v>178.69</v>
      </c>
      <c r="O25" s="12">
        <v>400.3</v>
      </c>
      <c r="P25" s="12">
        <v>71.08</v>
      </c>
      <c r="Q25" s="12">
        <v>176.77</v>
      </c>
      <c r="R25" s="12">
        <v>152.44999999999999</v>
      </c>
      <c r="S25" s="15">
        <v>420.77</v>
      </c>
      <c r="T25" s="12">
        <v>87.54</v>
      </c>
      <c r="U25" s="12">
        <v>179.79</v>
      </c>
      <c r="V25" s="17">
        <v>153.44</v>
      </c>
      <c r="X25" s="34">
        <f t="shared" si="0"/>
        <v>-0.18657775255391607</v>
      </c>
      <c r="Y25" s="28">
        <f t="shared" si="1"/>
        <v>-8.7519419989642563E-2</v>
      </c>
      <c r="Z25" s="28">
        <f t="shared" si="2"/>
        <v>8.6662915025323528E-2</v>
      </c>
      <c r="AA25" s="28">
        <f t="shared" si="3"/>
        <v>-0.18802832990632862</v>
      </c>
      <c r="AB25" s="35">
        <f t="shared" si="4"/>
        <v>-9.3865646856140933E-2</v>
      </c>
      <c r="AC25" s="5">
        <v>7</v>
      </c>
      <c r="AD25" s="34">
        <f t="shared" si="5"/>
        <v>-8.6365795724465594E-2</v>
      </c>
      <c r="AE25" s="28">
        <f t="shared" si="6"/>
        <v>-2.0839147827704855E-2</v>
      </c>
      <c r="AF25" s="28">
        <f t="shared" si="7"/>
        <v>0.21615658765627638</v>
      </c>
      <c r="AG25" s="28">
        <f t="shared" si="8"/>
        <v>-1.6797374714945114E-2</v>
      </c>
      <c r="AH25" s="35">
        <f t="shared" si="9"/>
        <v>2.3038567347290206E-2</v>
      </c>
      <c r="AJ25" s="34">
        <f t="shared" si="10"/>
        <v>-5.5150457019615941E-2</v>
      </c>
      <c r="AK25" s="28">
        <f t="shared" si="11"/>
        <v>8.9820359281437195E-2</v>
      </c>
      <c r="AL25" s="28">
        <f t="shared" si="12"/>
        <v>0.17212200721548057</v>
      </c>
      <c r="AM25" s="28">
        <f t="shared" si="13"/>
        <v>-6.452033368091822E-3</v>
      </c>
      <c r="AN25" s="35">
        <f t="shared" si="16"/>
        <v>5.0084969027302501E-2</v>
      </c>
    </row>
    <row r="26" spans="2:40" s="5" customFormat="1" x14ac:dyDescent="0.2">
      <c r="B26" s="6" t="s">
        <v>0</v>
      </c>
      <c r="C26" s="15">
        <v>441.52000000000004</v>
      </c>
      <c r="D26" s="12">
        <v>78.040000000000006</v>
      </c>
      <c r="E26" s="12">
        <v>153.43</v>
      </c>
      <c r="F26" s="17">
        <v>210.05</v>
      </c>
      <c r="G26" s="12">
        <v>521.65000000000009</v>
      </c>
      <c r="H26" s="12">
        <v>98.62</v>
      </c>
      <c r="I26" s="12">
        <v>184.84</v>
      </c>
      <c r="J26" s="12">
        <v>238.19</v>
      </c>
      <c r="K26" s="15">
        <v>431.7</v>
      </c>
      <c r="L26" s="12">
        <v>90.59</v>
      </c>
      <c r="M26" s="12">
        <v>139.32</v>
      </c>
      <c r="N26" s="17">
        <v>201.79</v>
      </c>
      <c r="O26" s="12">
        <v>407.23</v>
      </c>
      <c r="P26" s="12">
        <v>87.22</v>
      </c>
      <c r="Q26" s="12">
        <v>134.91</v>
      </c>
      <c r="R26" s="12">
        <v>185.1</v>
      </c>
      <c r="S26" s="15">
        <v>389.95</v>
      </c>
      <c r="T26" s="12">
        <v>76.099999999999994</v>
      </c>
      <c r="U26" s="12">
        <v>127.68</v>
      </c>
      <c r="V26" s="17">
        <v>186.17</v>
      </c>
      <c r="X26" s="34">
        <f t="shared" si="0"/>
        <v>-0.20867978097748932</v>
      </c>
      <c r="Y26" s="28">
        <f t="shared" si="1"/>
        <v>8.8641130367590248E-2</v>
      </c>
      <c r="Z26" s="28">
        <f t="shared" si="2"/>
        <v>3.8637927080944788E-2</v>
      </c>
      <c r="AA26" s="28">
        <f t="shared" si="3"/>
        <v>0.14612352168199744</v>
      </c>
      <c r="AB26" s="35">
        <f t="shared" si="4"/>
        <v>1.618069953826079E-2</v>
      </c>
      <c r="AC26" s="5">
        <v>2</v>
      </c>
      <c r="AD26" s="34">
        <f t="shared" si="5"/>
        <v>-0.16993075091971432</v>
      </c>
      <c r="AE26" s="28">
        <f t="shared" si="6"/>
        <v>0.32672983060579969</v>
      </c>
      <c r="AF26" s="28">
        <f t="shared" si="7"/>
        <v>3.268845897264841E-2</v>
      </c>
      <c r="AG26" s="28">
        <f t="shared" si="8"/>
        <v>5.6625939849623975E-2</v>
      </c>
      <c r="AH26" s="35">
        <f t="shared" si="9"/>
        <v>6.1528369627089435E-2</v>
      </c>
      <c r="AJ26" s="34">
        <f t="shared" si="10"/>
        <v>-0.11814097989000372</v>
      </c>
      <c r="AK26" s="28">
        <f t="shared" si="11"/>
        <v>0.18038554933346551</v>
      </c>
      <c r="AL26" s="28">
        <f t="shared" si="12"/>
        <v>9.0167477039438129E-2</v>
      </c>
      <c r="AM26" s="28">
        <f t="shared" si="13"/>
        <v>-5.7474351399258378E-3</v>
      </c>
      <c r="AN26" s="35">
        <f t="shared" si="16"/>
        <v>3.6666152835743517E-2</v>
      </c>
    </row>
    <row r="27" spans="2:40" s="5" customFormat="1" x14ac:dyDescent="0.2">
      <c r="B27" s="6" t="s">
        <v>24</v>
      </c>
      <c r="C27" s="15">
        <v>216.25</v>
      </c>
      <c r="D27" s="12">
        <v>52.37</v>
      </c>
      <c r="E27" s="12">
        <v>75.150000000000006</v>
      </c>
      <c r="F27" s="17">
        <v>88.73</v>
      </c>
      <c r="G27" s="12">
        <v>252.99</v>
      </c>
      <c r="H27" s="12">
        <v>45.07</v>
      </c>
      <c r="I27" s="12">
        <v>134.25</v>
      </c>
      <c r="J27" s="12">
        <v>73.67</v>
      </c>
      <c r="K27" s="15">
        <v>207.87</v>
      </c>
      <c r="L27" s="12">
        <v>41.19</v>
      </c>
      <c r="M27" s="12">
        <v>109.99</v>
      </c>
      <c r="N27" s="17">
        <v>56.69</v>
      </c>
      <c r="O27" s="12">
        <v>174.44</v>
      </c>
      <c r="P27" s="12">
        <v>27.62</v>
      </c>
      <c r="Q27" s="12">
        <v>106.12</v>
      </c>
      <c r="R27" s="12">
        <v>40.700000000000003</v>
      </c>
      <c r="S27" s="15">
        <v>136.17000000000002</v>
      </c>
      <c r="T27" s="12">
        <v>26.65</v>
      </c>
      <c r="U27" s="12">
        <v>71.72</v>
      </c>
      <c r="V27" s="17">
        <v>37.799999999999997</v>
      </c>
      <c r="X27" s="34">
        <f t="shared" si="0"/>
        <v>0.16197026847126686</v>
      </c>
      <c r="Y27" s="28">
        <f t="shared" si="1"/>
        <v>9.4197620781743208E-2</v>
      </c>
      <c r="Z27" s="28">
        <f t="shared" si="2"/>
        <v>0.49131064446053568</v>
      </c>
      <c r="AA27" s="28">
        <f t="shared" si="3"/>
        <v>3.6397748592870635E-2</v>
      </c>
      <c r="AB27" s="35">
        <f t="shared" si="4"/>
        <v>0.19596907057660407</v>
      </c>
      <c r="AC27" s="5">
        <v>10</v>
      </c>
      <c r="AD27" s="34">
        <f t="shared" si="5"/>
        <v>-0.44022346368715082</v>
      </c>
      <c r="AE27" s="28">
        <f t="shared" si="6"/>
        <v>0.22056550595508689</v>
      </c>
      <c r="AF27" s="28">
        <f t="shared" si="7"/>
        <v>3.6468149264982944E-2</v>
      </c>
      <c r="AG27" s="28">
        <f t="shared" si="8"/>
        <v>0.47964305633017296</v>
      </c>
      <c r="AH27" s="35">
        <f t="shared" si="9"/>
        <v>7.4113311965772991E-2</v>
      </c>
      <c r="AJ27" s="34">
        <f t="shared" si="10"/>
        <v>0.20442513913397586</v>
      </c>
      <c r="AK27" s="28">
        <f t="shared" si="11"/>
        <v>0.29952372552478401</v>
      </c>
      <c r="AL27" s="28">
        <f t="shared" si="12"/>
        <v>0.39287469287469273</v>
      </c>
      <c r="AM27" s="28">
        <f t="shared" si="13"/>
        <v>7.6719576719576882E-2</v>
      </c>
      <c r="AN27" s="35">
        <f t="shared" si="16"/>
        <v>0.24338578356325738</v>
      </c>
    </row>
    <row r="28" spans="2:40" s="5" customFormat="1" x14ac:dyDescent="0.2">
      <c r="B28" s="6" t="s">
        <v>5</v>
      </c>
      <c r="C28" s="15">
        <v>385.77</v>
      </c>
      <c r="D28" s="12">
        <v>65.73</v>
      </c>
      <c r="E28" s="12">
        <v>106.24</v>
      </c>
      <c r="F28" s="17">
        <v>213.8</v>
      </c>
      <c r="G28" s="12">
        <v>475.63</v>
      </c>
      <c r="H28" s="12">
        <v>80.83</v>
      </c>
      <c r="I28" s="12">
        <v>183.04</v>
      </c>
      <c r="J28" s="12">
        <v>211.76</v>
      </c>
      <c r="K28" s="15">
        <v>447.46000000000004</v>
      </c>
      <c r="L28" s="12">
        <v>80.62</v>
      </c>
      <c r="M28" s="12">
        <v>154.53</v>
      </c>
      <c r="N28" s="17">
        <v>212.31</v>
      </c>
      <c r="O28" s="12">
        <v>457.14</v>
      </c>
      <c r="P28" s="12">
        <v>84.53</v>
      </c>
      <c r="Q28" s="12">
        <v>152.83000000000001</v>
      </c>
      <c r="R28" s="12">
        <v>219.78</v>
      </c>
      <c r="S28" s="15">
        <v>469.29</v>
      </c>
      <c r="T28" s="12">
        <v>93.31</v>
      </c>
      <c r="U28" s="12">
        <v>128.05000000000001</v>
      </c>
      <c r="V28" s="17">
        <v>247.93</v>
      </c>
      <c r="X28" s="34">
        <f t="shared" si="0"/>
        <v>-0.18681182729184703</v>
      </c>
      <c r="Y28" s="28">
        <f t="shared" si="1"/>
        <v>2.6048127015628098E-3</v>
      </c>
      <c r="Z28" s="28">
        <f t="shared" si="2"/>
        <v>-4.625576718324851E-2</v>
      </c>
      <c r="AA28" s="28">
        <f t="shared" si="3"/>
        <v>-9.4094952309505958E-2</v>
      </c>
      <c r="AB28" s="35">
        <f t="shared" si="4"/>
        <v>-8.1139433520759668E-2</v>
      </c>
      <c r="AC28" s="5">
        <v>8</v>
      </c>
      <c r="AD28" s="34">
        <f t="shared" si="5"/>
        <v>-0.41958041958041958</v>
      </c>
      <c r="AE28" s="28">
        <f t="shared" si="6"/>
        <v>0.18449492008024326</v>
      </c>
      <c r="AF28" s="28">
        <f t="shared" si="7"/>
        <v>1.1123470522803039E-2</v>
      </c>
      <c r="AG28" s="28">
        <f t="shared" si="8"/>
        <v>0.1935181569699336</v>
      </c>
      <c r="AH28" s="35">
        <f t="shared" si="9"/>
        <v>-7.6109680018599177E-3</v>
      </c>
      <c r="AJ28" s="34">
        <f t="shared" si="10"/>
        <v>9.6335474121648119E-3</v>
      </c>
      <c r="AK28" s="28">
        <f t="shared" si="11"/>
        <v>-2.590551551975938E-3</v>
      </c>
      <c r="AL28" s="28">
        <f t="shared" si="12"/>
        <v>-3.3988533988533985E-2</v>
      </c>
      <c r="AM28" s="28">
        <f t="shared" si="13"/>
        <v>-0.11354011212842337</v>
      </c>
      <c r="AN28" s="35">
        <f t="shared" si="16"/>
        <v>-3.5121412564192121E-2</v>
      </c>
    </row>
    <row r="29" spans="2:40" s="5" customFormat="1" x14ac:dyDescent="0.2">
      <c r="B29" s="6" t="s">
        <v>7</v>
      </c>
      <c r="C29" s="15">
        <v>269.14</v>
      </c>
      <c r="D29" s="12">
        <v>62.43</v>
      </c>
      <c r="E29" s="12">
        <v>94.34</v>
      </c>
      <c r="F29" s="17">
        <v>112.37</v>
      </c>
      <c r="G29" s="12">
        <v>311.59000000000003</v>
      </c>
      <c r="H29" s="12">
        <v>76.150000000000006</v>
      </c>
      <c r="I29" s="12">
        <v>147.41</v>
      </c>
      <c r="J29" s="12">
        <v>88.03</v>
      </c>
      <c r="K29" s="15">
        <v>309.60000000000002</v>
      </c>
      <c r="L29" s="12">
        <v>78.81</v>
      </c>
      <c r="M29" s="12">
        <v>145.65</v>
      </c>
      <c r="N29" s="17">
        <v>85.14</v>
      </c>
      <c r="O29" s="12">
        <v>345.92</v>
      </c>
      <c r="P29" s="12">
        <v>82.23</v>
      </c>
      <c r="Q29" s="12">
        <v>166.58</v>
      </c>
      <c r="R29" s="12">
        <v>97.11</v>
      </c>
      <c r="S29" s="15">
        <v>335.55</v>
      </c>
      <c r="T29" s="12">
        <v>95.87</v>
      </c>
      <c r="U29" s="12">
        <v>137.37</v>
      </c>
      <c r="V29" s="17">
        <v>102.31</v>
      </c>
      <c r="X29" s="34">
        <f t="shared" si="0"/>
        <v>-0.18017071569271181</v>
      </c>
      <c r="Y29" s="28">
        <f t="shared" si="1"/>
        <v>-3.3752061921075958E-2</v>
      </c>
      <c r="Z29" s="28">
        <f t="shared" si="2"/>
        <v>-4.1590660342940552E-2</v>
      </c>
      <c r="AA29" s="28">
        <f t="shared" si="3"/>
        <v>-0.14227599874830499</v>
      </c>
      <c r="AB29" s="35">
        <f t="shared" si="4"/>
        <v>-9.9447359176258326E-2</v>
      </c>
      <c r="AC29" s="5">
        <v>11</v>
      </c>
      <c r="AD29" s="34">
        <f t="shared" si="5"/>
        <v>-0.36001628112068379</v>
      </c>
      <c r="AE29" s="28">
        <f t="shared" si="6"/>
        <v>1.2083762444215522E-2</v>
      </c>
      <c r="AF29" s="28">
        <f t="shared" si="7"/>
        <v>-0.12564533557449878</v>
      </c>
      <c r="AG29" s="28">
        <f t="shared" si="8"/>
        <v>0.2126374026352188</v>
      </c>
      <c r="AH29" s="35">
        <f t="shared" si="9"/>
        <v>-6.5235112903937076E-2</v>
      </c>
      <c r="AJ29" s="34">
        <f t="shared" si="10"/>
        <v>0.27649664886970354</v>
      </c>
      <c r="AK29" s="28">
        <f t="shared" si="11"/>
        <v>3.3944092083626975E-2</v>
      </c>
      <c r="AL29" s="28">
        <f t="shared" si="12"/>
        <v>-0.12326227988878591</v>
      </c>
      <c r="AM29" s="28">
        <f t="shared" si="13"/>
        <v>-5.0825921219822136E-2</v>
      </c>
      <c r="AN29" s="35">
        <f t="shared" si="16"/>
        <v>3.408813496118062E-2</v>
      </c>
    </row>
    <row r="30" spans="2:40" s="5" customFormat="1" x14ac:dyDescent="0.2">
      <c r="B30" s="6" t="s">
        <v>14</v>
      </c>
      <c r="C30" s="15">
        <v>163.13</v>
      </c>
      <c r="D30" s="12">
        <v>24.63</v>
      </c>
      <c r="E30" s="12">
        <v>63.44</v>
      </c>
      <c r="F30" s="17">
        <v>75.06</v>
      </c>
      <c r="G30" s="12">
        <v>183.93</v>
      </c>
      <c r="H30" s="12">
        <v>29.89</v>
      </c>
      <c r="I30" s="12">
        <v>78.61</v>
      </c>
      <c r="J30" s="12">
        <v>75.430000000000007</v>
      </c>
      <c r="K30" s="15">
        <v>163.81</v>
      </c>
      <c r="L30" s="12">
        <v>28.54</v>
      </c>
      <c r="M30" s="12">
        <v>65.41</v>
      </c>
      <c r="N30" s="17">
        <v>69.86</v>
      </c>
      <c r="O30" s="12">
        <v>155.81</v>
      </c>
      <c r="P30" s="12">
        <v>27.05</v>
      </c>
      <c r="Q30" s="12">
        <v>64.260000000000005</v>
      </c>
      <c r="R30" s="12">
        <v>64.5</v>
      </c>
      <c r="S30" s="15">
        <v>146.24</v>
      </c>
      <c r="T30" s="12">
        <v>27.22</v>
      </c>
      <c r="U30" s="12">
        <v>56.27</v>
      </c>
      <c r="V30" s="17">
        <v>62.75</v>
      </c>
      <c r="X30" s="34">
        <f t="shared" si="0"/>
        <v>-0.17597858815657416</v>
      </c>
      <c r="Y30" s="28">
        <f t="shared" si="1"/>
        <v>4.7302032235459056E-2</v>
      </c>
      <c r="Z30" s="28">
        <f t="shared" si="2"/>
        <v>5.5083179297596985E-2</v>
      </c>
      <c r="AA30" s="28">
        <f t="shared" si="3"/>
        <v>-6.2454077883908211E-3</v>
      </c>
      <c r="AB30" s="35">
        <f t="shared" si="4"/>
        <v>-1.9959696102977233E-2</v>
      </c>
      <c r="AD30" s="34">
        <f t="shared" si="5"/>
        <v>-0.19297799262180387</v>
      </c>
      <c r="AE30" s="28">
        <f t="shared" si="6"/>
        <v>0.20180400550374566</v>
      </c>
      <c r="AF30" s="28">
        <f t="shared" si="7"/>
        <v>1.7896047307811878E-2</v>
      </c>
      <c r="AG30" s="28">
        <f t="shared" si="8"/>
        <v>0.14199395770392753</v>
      </c>
      <c r="AH30" s="35">
        <f t="shared" si="9"/>
        <v>4.2179004473420302E-2</v>
      </c>
      <c r="AJ30" s="34">
        <f t="shared" si="10"/>
        <v>-4.9052101285961096E-3</v>
      </c>
      <c r="AK30" s="28">
        <f t="shared" si="11"/>
        <v>7.9730890352132947E-2</v>
      </c>
      <c r="AL30" s="28">
        <f t="shared" si="12"/>
        <v>8.3100775193798437E-2</v>
      </c>
      <c r="AM30" s="28">
        <f t="shared" si="13"/>
        <v>2.7888446215139442E-2</v>
      </c>
      <c r="AN30" s="35"/>
    </row>
    <row r="31" spans="2:40" s="5" customFormat="1" x14ac:dyDescent="0.2">
      <c r="B31" s="6" t="s">
        <v>3</v>
      </c>
      <c r="C31" s="15">
        <v>438.70000000000005</v>
      </c>
      <c r="D31" s="12">
        <v>46.29</v>
      </c>
      <c r="E31" s="12">
        <v>184.08</v>
      </c>
      <c r="F31" s="17">
        <v>208.33</v>
      </c>
      <c r="G31" s="12">
        <v>506.65999999999997</v>
      </c>
      <c r="H31" s="12">
        <v>72.540000000000006</v>
      </c>
      <c r="I31" s="12">
        <v>229.7</v>
      </c>
      <c r="J31" s="12">
        <v>204.42</v>
      </c>
      <c r="K31" s="15">
        <v>428.06</v>
      </c>
      <c r="L31" s="12">
        <v>55.41</v>
      </c>
      <c r="M31" s="12">
        <v>217.29</v>
      </c>
      <c r="N31" s="17">
        <v>155.36000000000001</v>
      </c>
      <c r="O31" s="12">
        <v>441.34000000000003</v>
      </c>
      <c r="P31" s="12">
        <v>56.39</v>
      </c>
      <c r="Q31" s="12">
        <v>253.74</v>
      </c>
      <c r="R31" s="12">
        <v>131.21</v>
      </c>
      <c r="S31" s="15">
        <v>368.13</v>
      </c>
      <c r="T31" s="12">
        <v>47.64</v>
      </c>
      <c r="U31" s="12">
        <v>212.22</v>
      </c>
      <c r="V31" s="17">
        <v>108.27</v>
      </c>
      <c r="X31" s="34">
        <f t="shared" si="0"/>
        <v>-0.36186931348221679</v>
      </c>
      <c r="Y31" s="28">
        <f t="shared" si="1"/>
        <v>0.30914997292907437</v>
      </c>
      <c r="Z31" s="28">
        <f t="shared" si="2"/>
        <v>-1.7378967902110375E-2</v>
      </c>
      <c r="AA31" s="28">
        <f t="shared" si="3"/>
        <v>0.18366918555835432</v>
      </c>
      <c r="AB31" s="35">
        <f t="shared" si="4"/>
        <v>2.8392719275775379E-2</v>
      </c>
      <c r="AC31" s="5">
        <v>3</v>
      </c>
      <c r="AD31" s="34">
        <f t="shared" si="5"/>
        <v>-0.19860687853722236</v>
      </c>
      <c r="AE31" s="28">
        <f t="shared" si="6"/>
        <v>5.7112614478346896E-2</v>
      </c>
      <c r="AF31" s="28">
        <f t="shared" si="7"/>
        <v>-0.14365098131946094</v>
      </c>
      <c r="AG31" s="28">
        <f t="shared" si="8"/>
        <v>0.19564602770709646</v>
      </c>
      <c r="AH31" s="35">
        <f t="shared" si="9"/>
        <v>-2.2374804417809986E-2</v>
      </c>
      <c r="AJ31" s="34">
        <f t="shared" si="10"/>
        <v>1.912728695822339E-2</v>
      </c>
      <c r="AK31" s="28">
        <f t="shared" si="11"/>
        <v>0.31578269824922739</v>
      </c>
      <c r="AL31" s="28">
        <f t="shared" si="12"/>
        <v>0.18405609328557279</v>
      </c>
      <c r="AM31" s="28">
        <f t="shared" si="13"/>
        <v>0.21187771312459602</v>
      </c>
      <c r="AN31" s="35">
        <f t="shared" ref="AN31:AN34" si="17">AVERAGE(AJ31:AM31)</f>
        <v>0.1827109479044049</v>
      </c>
    </row>
    <row r="32" spans="2:40" s="5" customFormat="1" x14ac:dyDescent="0.2">
      <c r="B32" s="6" t="s">
        <v>6</v>
      </c>
      <c r="C32" s="15">
        <v>444.16999999999996</v>
      </c>
      <c r="D32" s="12">
        <v>69.319999999999993</v>
      </c>
      <c r="E32" s="12">
        <v>143.78</v>
      </c>
      <c r="F32" s="17">
        <v>231.07</v>
      </c>
      <c r="G32" s="12">
        <v>489.37</v>
      </c>
      <c r="H32" s="12">
        <v>93.61</v>
      </c>
      <c r="I32" s="12">
        <v>166.57</v>
      </c>
      <c r="J32" s="12">
        <v>229.19</v>
      </c>
      <c r="K32" s="15">
        <v>486.83000000000004</v>
      </c>
      <c r="L32" s="12">
        <v>92.82</v>
      </c>
      <c r="M32" s="12">
        <v>162.93</v>
      </c>
      <c r="N32" s="17">
        <v>231.08</v>
      </c>
      <c r="O32" s="12">
        <v>439.49</v>
      </c>
      <c r="P32" s="12">
        <v>88.68</v>
      </c>
      <c r="Q32" s="12">
        <v>154.54</v>
      </c>
      <c r="R32" s="12">
        <v>196.27</v>
      </c>
      <c r="S32" s="15">
        <v>405.85</v>
      </c>
      <c r="T32" s="12">
        <v>84.44</v>
      </c>
      <c r="U32" s="12">
        <v>149.25</v>
      </c>
      <c r="V32" s="17">
        <v>172.16</v>
      </c>
      <c r="X32" s="34">
        <f t="shared" si="0"/>
        <v>-0.25948082469821609</v>
      </c>
      <c r="Y32" s="28">
        <f t="shared" si="1"/>
        <v>8.5110967463909327E-3</v>
      </c>
      <c r="Z32" s="28">
        <f t="shared" si="2"/>
        <v>4.668470906630566E-2</v>
      </c>
      <c r="AA32" s="28">
        <f t="shared" si="3"/>
        <v>5.0213169114164014E-2</v>
      </c>
      <c r="AB32" s="35">
        <f t="shared" si="4"/>
        <v>-3.8517962442838866E-2</v>
      </c>
      <c r="AC32" s="5">
        <v>4</v>
      </c>
      <c r="AD32" s="34">
        <f t="shared" si="5"/>
        <v>-0.13681935522603106</v>
      </c>
      <c r="AE32" s="28">
        <f t="shared" si="6"/>
        <v>2.2340882587614228E-2</v>
      </c>
      <c r="AF32" s="28">
        <f t="shared" si="7"/>
        <v>5.4290151417108939E-2</v>
      </c>
      <c r="AG32" s="28">
        <f t="shared" si="8"/>
        <v>3.5443886097152377E-2</v>
      </c>
      <c r="AH32" s="35">
        <f t="shared" si="9"/>
        <v>-6.1861087810388786E-3</v>
      </c>
      <c r="AJ32" s="34">
        <f t="shared" si="10"/>
        <v>8.2028011693354667E-3</v>
      </c>
      <c r="AK32" s="28">
        <f t="shared" si="11"/>
        <v>-8.1789856326813862E-3</v>
      </c>
      <c r="AL32" s="28">
        <f t="shared" si="12"/>
        <v>0.17735772150608856</v>
      </c>
      <c r="AM32" s="28">
        <f t="shared" si="13"/>
        <v>0.14004414498141271</v>
      </c>
      <c r="AN32" s="35">
        <f t="shared" si="17"/>
        <v>7.9356420506038833E-2</v>
      </c>
    </row>
    <row r="33" spans="2:40" s="5" customFormat="1" x14ac:dyDescent="0.2">
      <c r="B33" s="6" t="s">
        <v>9</v>
      </c>
      <c r="C33" s="15">
        <v>164.82999999999998</v>
      </c>
      <c r="D33" s="12">
        <v>26.61</v>
      </c>
      <c r="E33" s="12">
        <v>70.22</v>
      </c>
      <c r="F33" s="17">
        <v>68</v>
      </c>
      <c r="G33" s="12">
        <v>238.75</v>
      </c>
      <c r="H33" s="12">
        <v>39.67</v>
      </c>
      <c r="I33" s="12">
        <v>118.27</v>
      </c>
      <c r="J33" s="12">
        <v>80.81</v>
      </c>
      <c r="K33" s="15">
        <v>178.01</v>
      </c>
      <c r="L33" s="12">
        <v>34.29</v>
      </c>
      <c r="M33" s="12">
        <v>66.39</v>
      </c>
      <c r="N33" s="17">
        <v>77.33</v>
      </c>
      <c r="O33" s="12">
        <v>166.41000000000003</v>
      </c>
      <c r="P33" s="12">
        <v>38.35</v>
      </c>
      <c r="Q33" s="12">
        <v>59.33</v>
      </c>
      <c r="R33" s="12">
        <v>68.73</v>
      </c>
      <c r="S33" s="15">
        <v>160.41000000000003</v>
      </c>
      <c r="T33" s="12">
        <v>36.520000000000003</v>
      </c>
      <c r="U33" s="12">
        <v>53.71</v>
      </c>
      <c r="V33" s="17">
        <v>70.180000000000007</v>
      </c>
      <c r="X33" s="34">
        <f t="shared" si="0"/>
        <v>-0.32921603226619617</v>
      </c>
      <c r="Y33" s="28">
        <f t="shared" si="1"/>
        <v>0.15689705453484989</v>
      </c>
      <c r="Z33" s="28">
        <f t="shared" si="2"/>
        <v>-0.10586701434159067</v>
      </c>
      <c r="AA33" s="28">
        <f t="shared" si="3"/>
        <v>5.0109529025191626E-2</v>
      </c>
      <c r="AB33" s="35">
        <f t="shared" si="4"/>
        <v>-5.7019115761936329E-2</v>
      </c>
      <c r="AC33" s="5">
        <v>15</v>
      </c>
      <c r="AD33" s="34">
        <f t="shared" si="5"/>
        <v>-0.40627378033313605</v>
      </c>
      <c r="AE33" s="28">
        <f t="shared" si="6"/>
        <v>0.78144298840186766</v>
      </c>
      <c r="AF33" s="28">
        <f t="shared" si="7"/>
        <v>0.11899544918253839</v>
      </c>
      <c r="AG33" s="28">
        <f t="shared" si="8"/>
        <v>0.10463600819214294</v>
      </c>
      <c r="AH33" s="35">
        <f t="shared" si="9"/>
        <v>0.14970016636085323</v>
      </c>
      <c r="AJ33" s="34">
        <f t="shared" si="10"/>
        <v>-0.1585199851503527</v>
      </c>
      <c r="AK33" s="28">
        <f t="shared" si="11"/>
        <v>4.5001939738781895E-2</v>
      </c>
      <c r="AL33" s="28">
        <f t="shared" si="12"/>
        <v>0.12512730976284001</v>
      </c>
      <c r="AM33" s="28">
        <f t="shared" si="13"/>
        <v>-2.0661157024793427E-2</v>
      </c>
      <c r="AN33" s="35">
        <f t="shared" si="17"/>
        <v>-2.2629731683810597E-3</v>
      </c>
    </row>
    <row r="34" spans="2:40" s="5" customFormat="1" x14ac:dyDescent="0.2">
      <c r="B34" s="6" t="s">
        <v>12</v>
      </c>
      <c r="C34" s="15">
        <v>200.35</v>
      </c>
      <c r="D34" s="12">
        <v>30.17</v>
      </c>
      <c r="E34" s="12">
        <v>120.09</v>
      </c>
      <c r="F34" s="17">
        <v>50.09</v>
      </c>
      <c r="G34" s="12">
        <v>223.67</v>
      </c>
      <c r="H34" s="12">
        <v>35.86</v>
      </c>
      <c r="I34" s="12">
        <v>127.03</v>
      </c>
      <c r="J34" s="12">
        <v>60.78</v>
      </c>
      <c r="K34" s="15">
        <v>186.66</v>
      </c>
      <c r="L34" s="12">
        <v>35</v>
      </c>
      <c r="M34" s="12">
        <v>97.01</v>
      </c>
      <c r="N34" s="17">
        <v>54.65</v>
      </c>
      <c r="O34" s="12">
        <v>169.58</v>
      </c>
      <c r="P34" s="12">
        <v>25.47</v>
      </c>
      <c r="Q34" s="12">
        <v>100.01</v>
      </c>
      <c r="R34" s="12">
        <v>44.1</v>
      </c>
      <c r="S34" s="15">
        <v>143.56</v>
      </c>
      <c r="T34" s="12">
        <v>22.67</v>
      </c>
      <c r="U34" s="12">
        <v>87.52</v>
      </c>
      <c r="V34" s="17">
        <v>33.369999999999997</v>
      </c>
      <c r="X34" s="34">
        <f t="shared" si="0"/>
        <v>-0.1586726157278304</v>
      </c>
      <c r="Y34" s="28">
        <f t="shared" si="1"/>
        <v>2.4571428571428557E-2</v>
      </c>
      <c r="Z34" s="28">
        <f t="shared" si="2"/>
        <v>0.37416568511974879</v>
      </c>
      <c r="AA34" s="28">
        <f t="shared" si="3"/>
        <v>0.12351124834583137</v>
      </c>
      <c r="AB34" s="38">
        <f t="shared" si="4"/>
        <v>9.0893936577294582E-2</v>
      </c>
      <c r="AC34" s="5">
        <v>13</v>
      </c>
      <c r="AD34" s="34">
        <f t="shared" si="5"/>
        <v>-5.4632763914036035E-2</v>
      </c>
      <c r="AE34" s="28">
        <f t="shared" si="6"/>
        <v>0.30945263374909798</v>
      </c>
      <c r="AF34" s="28">
        <f t="shared" si="7"/>
        <v>-2.9997000299970003E-2</v>
      </c>
      <c r="AG34" s="28">
        <f t="shared" si="8"/>
        <v>0.14271023765996355</v>
      </c>
      <c r="AH34" s="35">
        <f t="shared" si="9"/>
        <v>9.1883276798763874E-2</v>
      </c>
      <c r="AJ34" s="34">
        <f t="shared" si="10"/>
        <v>-0.17588022375781504</v>
      </c>
      <c r="AK34" s="28">
        <f t="shared" si="11"/>
        <v>0.11216834400731936</v>
      </c>
      <c r="AL34" s="28">
        <f t="shared" si="12"/>
        <v>0.23922902494331058</v>
      </c>
      <c r="AM34" s="28">
        <f t="shared" si="13"/>
        <v>0.321546299071022</v>
      </c>
      <c r="AN34" s="38">
        <f t="shared" si="17"/>
        <v>0.12426586106595923</v>
      </c>
    </row>
    <row r="41" spans="2:40" x14ac:dyDescent="0.2">
      <c r="M41" s="4" t="s">
        <v>86</v>
      </c>
      <c r="N41" s="4" t="s">
        <v>87</v>
      </c>
      <c r="O41" s="4" t="s">
        <v>88</v>
      </c>
      <c r="P41" s="4" t="s">
        <v>89</v>
      </c>
    </row>
    <row r="42" spans="2:40" x14ac:dyDescent="0.2">
      <c r="B42" s="49" t="s">
        <v>86</v>
      </c>
      <c r="C42" s="49" t="s">
        <v>87</v>
      </c>
      <c r="D42" s="49" t="s">
        <v>88</v>
      </c>
      <c r="E42" s="49" t="s">
        <v>89</v>
      </c>
      <c r="H42" s="4">
        <v>14</v>
      </c>
      <c r="I42" s="4">
        <v>0.23227495969176906</v>
      </c>
      <c r="J42" s="4">
        <v>0.12395641880948328</v>
      </c>
      <c r="K42" s="4">
        <v>0.304073379039622</v>
      </c>
      <c r="L42" s="4" cm="1">
        <f t="array" ref="L42:O62">_xlfn._xlws.SORT(H42:K62,1,1,FALSE)</f>
        <v>1</v>
      </c>
      <c r="M42" s="4">
        <v>5.3641005817316231E-3</v>
      </c>
      <c r="N42" s="4">
        <v>5.3159404807546898E-2</v>
      </c>
      <c r="O42" s="4">
        <v>3.5238958471840026E-3</v>
      </c>
      <c r="P42" s="4">
        <v>0.21875</v>
      </c>
    </row>
    <row r="43" spans="2:40" x14ac:dyDescent="0.2">
      <c r="B43" s="4">
        <v>5.3641005817316231E-3</v>
      </c>
      <c r="C43" s="4">
        <v>5.3159404807546898E-2</v>
      </c>
      <c r="D43" s="4">
        <v>3.5238958471840026E-3</v>
      </c>
      <c r="E43" s="4">
        <v>0.21875</v>
      </c>
      <c r="H43" s="4">
        <v>6</v>
      </c>
      <c r="I43" s="4">
        <v>-8.8786292992785301E-2</v>
      </c>
      <c r="J43" s="4">
        <v>9.5495375647160555E-3</v>
      </c>
      <c r="K43" s="4">
        <v>4.158748734656436E-2</v>
      </c>
      <c r="L43" s="4">
        <v>2</v>
      </c>
      <c r="M43" s="4">
        <v>1.618069953826079E-2</v>
      </c>
      <c r="N43" s="4">
        <v>6.1528369627089435E-2</v>
      </c>
      <c r="O43" s="4">
        <v>3.6666152835743517E-2</v>
      </c>
      <c r="P43" s="4">
        <v>0.125</v>
      </c>
    </row>
    <row r="44" spans="2:40" x14ac:dyDescent="0.2">
      <c r="B44" s="4">
        <v>1.618069953826079E-2</v>
      </c>
      <c r="C44" s="4">
        <v>6.1528369627089435E-2</v>
      </c>
      <c r="D44" s="4">
        <v>3.6666152835743517E-2</v>
      </c>
      <c r="E44" s="4">
        <v>0.125</v>
      </c>
      <c r="H44" s="4">
        <v>16</v>
      </c>
      <c r="I44" s="4">
        <v>-0.13355542966298664</v>
      </c>
      <c r="J44" s="4">
        <v>1.2292996999710842E-3</v>
      </c>
      <c r="K44" s="4">
        <v>0.35901916521791805</v>
      </c>
      <c r="L44" s="4">
        <v>3</v>
      </c>
      <c r="M44" s="4">
        <v>2.8392719275775379E-2</v>
      </c>
      <c r="N44" s="4">
        <v>-2.2374804417809986E-2</v>
      </c>
      <c r="O44" s="4">
        <v>0.1827109479044049</v>
      </c>
      <c r="P44" s="4">
        <v>0.11458333333333333</v>
      </c>
    </row>
    <row r="45" spans="2:40" x14ac:dyDescent="0.2">
      <c r="B45" s="4">
        <v>2.8392719275775379E-2</v>
      </c>
      <c r="C45" s="4">
        <v>-2.2374804417809986E-2</v>
      </c>
      <c r="D45" s="4">
        <v>0.1827109479044049</v>
      </c>
      <c r="E45" s="4">
        <v>0.11458333333333333</v>
      </c>
      <c r="I45" s="4">
        <v>6.5226709022808291E-2</v>
      </c>
      <c r="J45" s="4">
        <v>0.28625091004876879</v>
      </c>
      <c r="K45" s="4">
        <v>0.11994873813926558</v>
      </c>
      <c r="L45" s="4">
        <v>4</v>
      </c>
      <c r="M45" s="4">
        <v>-3.8517962442838866E-2</v>
      </c>
      <c r="N45" s="4">
        <v>-6.1861087810388786E-3</v>
      </c>
      <c r="O45" s="4">
        <v>7.9356420506038833E-2</v>
      </c>
      <c r="P45" s="4">
        <v>0.25</v>
      </c>
    </row>
    <row r="46" spans="2:40" x14ac:dyDescent="0.2">
      <c r="B46" s="4">
        <v>-3.8517962442838866E-2</v>
      </c>
      <c r="C46" s="4">
        <v>-6.1861087810388786E-3</v>
      </c>
      <c r="D46" s="4">
        <v>7.9356420506038833E-2</v>
      </c>
      <c r="E46" s="4">
        <v>0.25</v>
      </c>
      <c r="H46" s="4">
        <v>1</v>
      </c>
      <c r="I46" s="4">
        <v>5.3641005817316231E-3</v>
      </c>
      <c r="J46" s="4">
        <v>5.3159404807546898E-2</v>
      </c>
      <c r="K46" s="4">
        <v>3.5238958471840026E-3</v>
      </c>
      <c r="L46" s="4">
        <v>5</v>
      </c>
      <c r="M46" s="4">
        <v>2.7843555502870418E-2</v>
      </c>
      <c r="N46" s="4">
        <v>0.10862110284402175</v>
      </c>
      <c r="O46" s="4">
        <v>0.11385394999091282</v>
      </c>
      <c r="P46" s="4">
        <v>0.38541666666666663</v>
      </c>
    </row>
    <row r="47" spans="2:40" x14ac:dyDescent="0.2">
      <c r="B47" s="4">
        <v>2.7843555502870418E-2</v>
      </c>
      <c r="C47" s="4">
        <v>0.10862110284402175</v>
      </c>
      <c r="D47" s="4">
        <v>0.11385394999091282</v>
      </c>
      <c r="E47" s="4">
        <v>0.38541666666666663</v>
      </c>
      <c r="L47" s="4">
        <v>6</v>
      </c>
      <c r="M47" s="4">
        <v>-8.8786292992785301E-2</v>
      </c>
      <c r="N47" s="4">
        <v>9.5495375647160555E-3</v>
      </c>
      <c r="O47" s="4">
        <v>4.158748734656436E-2</v>
      </c>
      <c r="P47" s="4">
        <v>0.5</v>
      </c>
    </row>
    <row r="48" spans="2:40" x14ac:dyDescent="0.2">
      <c r="B48" s="4">
        <v>-8.8786292992785301E-2</v>
      </c>
      <c r="C48" s="4">
        <v>9.5495375647160555E-3</v>
      </c>
      <c r="D48" s="4">
        <v>4.158748734656436E-2</v>
      </c>
      <c r="E48" s="4">
        <v>0.5</v>
      </c>
      <c r="H48" s="4">
        <v>9</v>
      </c>
      <c r="I48" s="4">
        <v>-8.5667263582150308E-2</v>
      </c>
      <c r="J48" s="4">
        <v>8.4942681319839133E-2</v>
      </c>
      <c r="K48" s="4">
        <v>1.0177829659881128E-2</v>
      </c>
      <c r="L48" s="4">
        <v>7</v>
      </c>
      <c r="M48" s="4">
        <v>-9.3865646856140933E-2</v>
      </c>
      <c r="N48" s="4">
        <v>2.3038567347290206E-2</v>
      </c>
      <c r="O48" s="4">
        <v>5.0084969027302501E-2</v>
      </c>
      <c r="P48" s="4">
        <v>0.30208333333333331</v>
      </c>
    </row>
    <row r="49" spans="2:16" x14ac:dyDescent="0.2">
      <c r="B49" s="4">
        <v>-9.3865646856140933E-2</v>
      </c>
      <c r="C49" s="4">
        <v>2.3038567347290206E-2</v>
      </c>
      <c r="D49" s="4">
        <v>5.0084969027302501E-2</v>
      </c>
      <c r="E49" s="4">
        <v>0.30208333333333331</v>
      </c>
      <c r="I49" s="4">
        <v>9.1861367052826923E-2</v>
      </c>
      <c r="L49" s="4">
        <v>8</v>
      </c>
      <c r="M49" s="4">
        <v>-8.1139433520759668E-2</v>
      </c>
      <c r="N49" s="4">
        <v>-7.6109680018599177E-3</v>
      </c>
      <c r="O49" s="4">
        <v>-3.5121412564192121E-2</v>
      </c>
      <c r="P49" s="4">
        <v>0.29166666666666669</v>
      </c>
    </row>
    <row r="50" spans="2:16" x14ac:dyDescent="0.2">
      <c r="B50" s="4">
        <v>-8.1139433520759668E-2</v>
      </c>
      <c r="C50" s="4">
        <v>-7.6109680018599177E-3</v>
      </c>
      <c r="D50" s="4">
        <v>-3.5121412564192121E-2</v>
      </c>
      <c r="E50" s="4">
        <v>0.29166666666666669</v>
      </c>
      <c r="I50" s="4">
        <v>-2.4798991482997509E-2</v>
      </c>
      <c r="L50" s="4">
        <v>9</v>
      </c>
      <c r="M50" s="4">
        <v>-8.5667263582150308E-2</v>
      </c>
      <c r="N50" s="4">
        <v>8.4942681319839133E-2</v>
      </c>
      <c r="O50" s="4">
        <v>1.0177829659881128E-2</v>
      </c>
      <c r="P50" s="4">
        <v>0.57291666666666674</v>
      </c>
    </row>
    <row r="51" spans="2:16" x14ac:dyDescent="0.2">
      <c r="B51" s="4">
        <v>-8.5667263582150308E-2</v>
      </c>
      <c r="C51" s="4">
        <v>8.4942681319839133E-2</v>
      </c>
      <c r="D51" s="4">
        <v>1.0177829659881128E-2</v>
      </c>
      <c r="E51" s="4">
        <v>0.57291666666666674</v>
      </c>
      <c r="H51" s="4">
        <v>5</v>
      </c>
      <c r="I51" s="4">
        <v>2.7843555502870418E-2</v>
      </c>
      <c r="J51" s="4">
        <v>0.10862110284402175</v>
      </c>
      <c r="K51" s="4">
        <v>0.11385394999091282</v>
      </c>
      <c r="L51" s="4">
        <v>10</v>
      </c>
      <c r="M51" s="4">
        <v>0.19596907057660407</v>
      </c>
      <c r="N51" s="4">
        <v>7.4113311965772991E-2</v>
      </c>
      <c r="O51" s="4">
        <v>0.24338578356325738</v>
      </c>
      <c r="P51" s="4">
        <v>0.77083333333333326</v>
      </c>
    </row>
    <row r="52" spans="2:16" x14ac:dyDescent="0.2">
      <c r="B52" s="4">
        <v>0.19596907057660407</v>
      </c>
      <c r="C52" s="4">
        <v>7.4113311965772991E-2</v>
      </c>
      <c r="D52" s="4">
        <v>0.24338578356325738</v>
      </c>
      <c r="E52" s="4">
        <v>0.77083333333333326</v>
      </c>
      <c r="H52" s="4">
        <v>12</v>
      </c>
      <c r="I52" s="4">
        <v>-5.4469307935308839E-2</v>
      </c>
      <c r="J52" s="4">
        <v>0.22808995166713783</v>
      </c>
      <c r="K52" s="4">
        <v>2.6591928883440977E-2</v>
      </c>
      <c r="L52" s="4">
        <v>11</v>
      </c>
      <c r="M52" s="4">
        <v>-9.9447359176258326E-2</v>
      </c>
      <c r="N52" s="4">
        <v>-6.5235112903937076E-2</v>
      </c>
      <c r="O52" s="4">
        <v>3.408813496118062E-2</v>
      </c>
      <c r="P52" s="4">
        <v>0.44791666666666669</v>
      </c>
    </row>
    <row r="53" spans="2:16" x14ac:dyDescent="0.2">
      <c r="B53" s="4">
        <v>-9.9447359176258326E-2</v>
      </c>
      <c r="C53" s="4">
        <v>-6.5235112903937076E-2</v>
      </c>
      <c r="D53" s="4">
        <v>3.408813496118062E-2</v>
      </c>
      <c r="E53" s="4">
        <v>0.44791666666666669</v>
      </c>
      <c r="H53" s="4">
        <v>7</v>
      </c>
      <c r="I53" s="4">
        <v>-9.3865646856140933E-2</v>
      </c>
      <c r="J53" s="4">
        <v>2.3038567347290206E-2</v>
      </c>
      <c r="K53" s="4">
        <v>5.0084969027302501E-2</v>
      </c>
      <c r="L53" s="4">
        <v>12</v>
      </c>
      <c r="M53" s="4">
        <v>-5.4469307935308839E-2</v>
      </c>
      <c r="N53" s="4">
        <v>0.22808995166713783</v>
      </c>
      <c r="O53" s="4">
        <v>2.6591928883440977E-2</v>
      </c>
      <c r="P53" s="4">
        <v>0.64583333333333326</v>
      </c>
    </row>
    <row r="54" spans="2:16" x14ac:dyDescent="0.2">
      <c r="B54" s="4">
        <v>-5.4469307935308839E-2</v>
      </c>
      <c r="C54" s="4">
        <v>0.22808995166713783</v>
      </c>
      <c r="D54" s="4">
        <v>2.6591928883440977E-2</v>
      </c>
      <c r="E54" s="4">
        <v>0.64583333333333326</v>
      </c>
      <c r="H54" s="4">
        <v>2</v>
      </c>
      <c r="I54" s="4">
        <v>1.618069953826079E-2</v>
      </c>
      <c r="J54" s="4">
        <v>6.1528369627089435E-2</v>
      </c>
      <c r="K54" s="4">
        <v>3.6666152835743517E-2</v>
      </c>
      <c r="L54" s="4">
        <v>13</v>
      </c>
      <c r="M54" s="4">
        <v>9.0893936577294582E-2</v>
      </c>
      <c r="N54" s="4">
        <v>9.1883276798763874E-2</v>
      </c>
      <c r="O54" s="4">
        <v>0.12426586106595923</v>
      </c>
      <c r="P54" s="4">
        <v>0.65625</v>
      </c>
    </row>
    <row r="55" spans="2:16" x14ac:dyDescent="0.2">
      <c r="B55" s="4">
        <v>9.0893936577294582E-2</v>
      </c>
      <c r="C55" s="4">
        <v>9.1883276798763874E-2</v>
      </c>
      <c r="D55" s="4">
        <v>0.12426586106595923</v>
      </c>
      <c r="E55" s="4">
        <v>0.65625</v>
      </c>
      <c r="H55" s="4">
        <v>10</v>
      </c>
      <c r="I55" s="4">
        <v>0.19596907057660407</v>
      </c>
      <c r="J55" s="4">
        <v>7.4113311965772991E-2</v>
      </c>
      <c r="K55" s="4">
        <v>0.24338578356325738</v>
      </c>
      <c r="L55" s="4">
        <v>14</v>
      </c>
      <c r="M55" s="4">
        <v>0.23227495969176906</v>
      </c>
      <c r="N55" s="4">
        <v>0.12395641880948328</v>
      </c>
      <c r="O55" s="4">
        <v>0.304073379039622</v>
      </c>
      <c r="P55" s="4">
        <v>0.60416666666666663</v>
      </c>
    </row>
    <row r="56" spans="2:16" x14ac:dyDescent="0.2">
      <c r="B56" s="4">
        <v>0.23227495969176906</v>
      </c>
      <c r="C56" s="4">
        <v>0.12395641880948328</v>
      </c>
      <c r="D56" s="4">
        <v>0.304073379039622</v>
      </c>
      <c r="E56" s="4">
        <v>0.60416666666666663</v>
      </c>
      <c r="H56" s="4">
        <v>8</v>
      </c>
      <c r="I56" s="4">
        <v>-8.1139433520759668E-2</v>
      </c>
      <c r="J56" s="4">
        <v>-7.6109680018599177E-3</v>
      </c>
      <c r="K56" s="4">
        <v>-3.5121412564192121E-2</v>
      </c>
      <c r="L56" s="4">
        <v>15</v>
      </c>
      <c r="M56" s="4">
        <v>-5.7019115761936329E-2</v>
      </c>
      <c r="N56" s="4">
        <v>0.14970016636085323</v>
      </c>
      <c r="O56" s="4">
        <v>-2.2629731683810597E-3</v>
      </c>
      <c r="P56" s="4">
        <v>0.9375</v>
      </c>
    </row>
    <row r="57" spans="2:16" x14ac:dyDescent="0.2">
      <c r="B57" s="4">
        <v>-5.7019115761936329E-2</v>
      </c>
      <c r="C57" s="4">
        <v>0.14970016636085323</v>
      </c>
      <c r="D57" s="4">
        <v>-2.2629731683810597E-3</v>
      </c>
      <c r="E57" s="4">
        <v>0.9375</v>
      </c>
      <c r="H57" s="4">
        <v>11</v>
      </c>
      <c r="I57" s="4">
        <v>-9.9447359176258326E-2</v>
      </c>
      <c r="J57" s="4">
        <v>-6.5235112903937076E-2</v>
      </c>
      <c r="K57" s="4">
        <v>3.408813496118062E-2</v>
      </c>
      <c r="L57" s="4">
        <v>16</v>
      </c>
      <c r="M57" s="4">
        <v>-0.13355542966298664</v>
      </c>
      <c r="N57" s="4">
        <v>1.2292996999710842E-3</v>
      </c>
      <c r="O57" s="4">
        <v>0.35901916521791805</v>
      </c>
      <c r="P57" s="4">
        <v>1</v>
      </c>
    </row>
    <row r="58" spans="2:16" x14ac:dyDescent="0.2">
      <c r="B58" s="4">
        <v>-0.13355542966298664</v>
      </c>
      <c r="C58" s="4">
        <v>1.2292996999710842E-3</v>
      </c>
      <c r="D58" s="4">
        <v>0.35901916521791805</v>
      </c>
      <c r="E58" s="4">
        <v>1</v>
      </c>
      <c r="I58" s="4">
        <v>-1.9959696102977233E-2</v>
      </c>
      <c r="L58" s="4">
        <v>0</v>
      </c>
      <c r="M58" s="4">
        <v>6.5226709022808291E-2</v>
      </c>
      <c r="N58" s="4">
        <v>0.28625091004876879</v>
      </c>
      <c r="O58" s="4">
        <v>0.11994873813926558</v>
      </c>
    </row>
    <row r="59" spans="2:16" x14ac:dyDescent="0.2">
      <c r="H59" s="4">
        <v>3</v>
      </c>
      <c r="I59" s="4">
        <v>2.8392719275775379E-2</v>
      </c>
      <c r="J59" s="4">
        <v>-2.2374804417809986E-2</v>
      </c>
      <c r="K59" s="4">
        <v>0.1827109479044049</v>
      </c>
      <c r="L59" s="4">
        <v>0</v>
      </c>
      <c r="M59" s="4">
        <v>0</v>
      </c>
      <c r="N59" s="4">
        <v>0</v>
      </c>
      <c r="O59" s="4">
        <v>0</v>
      </c>
    </row>
    <row r="60" spans="2:16" x14ac:dyDescent="0.2">
      <c r="H60" s="4">
        <v>4</v>
      </c>
      <c r="I60" s="4">
        <v>-3.8517962442838866E-2</v>
      </c>
      <c r="J60" s="4">
        <v>-6.1861087810388786E-3</v>
      </c>
      <c r="K60" s="4">
        <v>7.9356420506038833E-2</v>
      </c>
      <c r="L60" s="4">
        <v>0</v>
      </c>
      <c r="M60" s="4">
        <v>9.1861367052826923E-2</v>
      </c>
      <c r="N60" s="4">
        <v>0</v>
      </c>
      <c r="O60" s="4">
        <v>0</v>
      </c>
    </row>
    <row r="61" spans="2:16" x14ac:dyDescent="0.2">
      <c r="H61" s="4">
        <v>15</v>
      </c>
      <c r="I61" s="4">
        <v>-5.7019115761936329E-2</v>
      </c>
      <c r="J61" s="4">
        <v>0.14970016636085323</v>
      </c>
      <c r="K61" s="4">
        <v>-2.2629731683810597E-3</v>
      </c>
      <c r="L61" s="4">
        <v>0</v>
      </c>
      <c r="M61" s="4">
        <v>-2.4798991482997509E-2</v>
      </c>
      <c r="N61" s="4">
        <v>0</v>
      </c>
      <c r="O61" s="4">
        <v>0</v>
      </c>
    </row>
    <row r="62" spans="2:16" x14ac:dyDescent="0.2">
      <c r="H62" s="4">
        <v>13</v>
      </c>
      <c r="I62" s="4">
        <v>9.0893936577294582E-2</v>
      </c>
      <c r="J62" s="4">
        <v>9.1883276798763874E-2</v>
      </c>
      <c r="K62" s="4">
        <v>0.12426586106595923</v>
      </c>
      <c r="L62" s="4">
        <v>0</v>
      </c>
      <c r="M62" s="4">
        <v>-1.9959696102977233E-2</v>
      </c>
      <c r="N62" s="4">
        <v>0</v>
      </c>
      <c r="O62" s="4">
        <v>0</v>
      </c>
    </row>
  </sheetData>
  <sortState xmlns:xlrd2="http://schemas.microsoft.com/office/spreadsheetml/2017/richdata2" ref="B14:V34">
    <sortCondition ref="B14:B34"/>
  </sortState>
  <mergeCells count="3">
    <mergeCell ref="X11:AB11"/>
    <mergeCell ref="AD11:AH11"/>
    <mergeCell ref="AJ11:AN11"/>
  </mergeCells>
  <conditionalFormatting sqref="B14:G32">
    <cfRule type="expression" dxfId="56" priority="18">
      <formula>ISODD(ROW())</formula>
    </cfRule>
  </conditionalFormatting>
  <conditionalFormatting sqref="B33:G33">
    <cfRule type="expression" dxfId="55" priority="17">
      <formula>ISODD(ROW())</formula>
    </cfRule>
  </conditionalFormatting>
  <conditionalFormatting sqref="B34:G34">
    <cfRule type="expression" dxfId="54" priority="16">
      <formula>ISODD(ROW())</formula>
    </cfRule>
  </conditionalFormatting>
  <conditionalFormatting sqref="H14:J32">
    <cfRule type="expression" dxfId="53" priority="15">
      <formula>ISODD(ROW())</formula>
    </cfRule>
  </conditionalFormatting>
  <conditionalFormatting sqref="H33:J33">
    <cfRule type="expression" dxfId="52" priority="14">
      <formula>ISODD(ROW())</formula>
    </cfRule>
  </conditionalFormatting>
  <conditionalFormatting sqref="H34:J34">
    <cfRule type="expression" dxfId="51" priority="13">
      <formula>ISODD(ROW())</formula>
    </cfRule>
  </conditionalFormatting>
  <conditionalFormatting sqref="O14:Q32">
    <cfRule type="expression" dxfId="50" priority="12">
      <formula>ISODD(ROW())</formula>
    </cfRule>
  </conditionalFormatting>
  <conditionalFormatting sqref="O33:Q33">
    <cfRule type="expression" dxfId="49" priority="11">
      <formula>ISODD(ROW())</formula>
    </cfRule>
  </conditionalFormatting>
  <conditionalFormatting sqref="O34:Q34">
    <cfRule type="expression" dxfId="48" priority="10">
      <formula>ISODD(ROW())</formula>
    </cfRule>
  </conditionalFormatting>
  <conditionalFormatting sqref="R14:R32">
    <cfRule type="expression" dxfId="47" priority="9">
      <formula>ISODD(ROW())</formula>
    </cfRule>
  </conditionalFormatting>
  <conditionalFormatting sqref="R33">
    <cfRule type="expression" dxfId="46" priority="8">
      <formula>ISODD(ROW())</formula>
    </cfRule>
  </conditionalFormatting>
  <conditionalFormatting sqref="R34">
    <cfRule type="expression" dxfId="45" priority="7">
      <formula>ISODD(ROW())</formula>
    </cfRule>
  </conditionalFormatting>
  <conditionalFormatting sqref="K14:N32">
    <cfRule type="expression" dxfId="44" priority="6">
      <formula>ISODD(ROW())</formula>
    </cfRule>
  </conditionalFormatting>
  <conditionalFormatting sqref="K33:N33">
    <cfRule type="expression" dxfId="43" priority="5">
      <formula>ISODD(ROW())</formula>
    </cfRule>
  </conditionalFormatting>
  <conditionalFormatting sqref="K34:N34">
    <cfRule type="expression" dxfId="42" priority="4">
      <formula>ISODD(ROW())</formula>
    </cfRule>
  </conditionalFormatting>
  <conditionalFormatting sqref="S14:V32">
    <cfRule type="expression" dxfId="41" priority="3">
      <formula>ISODD(ROW())</formula>
    </cfRule>
  </conditionalFormatting>
  <conditionalFormatting sqref="S33:V33">
    <cfRule type="expression" dxfId="40" priority="2">
      <formula>ISODD(ROW())</formula>
    </cfRule>
  </conditionalFormatting>
  <conditionalFormatting sqref="S34:V34">
    <cfRule type="expression" dxfId="39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B08E-0C1C-47C1-A296-687ABB838CFA}">
  <sheetPr>
    <tabColor theme="4"/>
  </sheetPr>
  <dimension ref="A7:AN73"/>
  <sheetViews>
    <sheetView topLeftCell="A11" zoomScaleNormal="100" workbookViewId="0">
      <selection activeCell="B40" sqref="B40:B55"/>
    </sheetView>
  </sheetViews>
  <sheetFormatPr baseColWidth="10" defaultColWidth="8.83203125" defaultRowHeight="15" x14ac:dyDescent="0.2"/>
  <cols>
    <col min="1" max="1" width="3.83203125" style="4" customWidth="1"/>
    <col min="2" max="2" width="21.83203125" style="4" bestFit="1" customWidth="1"/>
    <col min="3" max="6" width="12.83203125" style="4" customWidth="1"/>
    <col min="7" max="7" width="19.5" style="4" bestFit="1" customWidth="1"/>
    <col min="8" max="8" width="46.5" style="4" bestFit="1" customWidth="1"/>
    <col min="9" max="9" width="40" style="4" bestFit="1" customWidth="1"/>
    <col min="10" max="17" width="12.83203125" style="4" customWidth="1"/>
    <col min="18" max="16384" width="8.83203125" style="4"/>
  </cols>
  <sheetData>
    <row r="7" spans="1:40" ht="19" x14ac:dyDescent="0.25">
      <c r="B7" s="3" t="s">
        <v>18</v>
      </c>
    </row>
    <row r="8" spans="1:40" ht="19" x14ac:dyDescent="0.25">
      <c r="B8" s="3" t="s">
        <v>58</v>
      </c>
    </row>
    <row r="9" spans="1:40" x14ac:dyDescent="0.2">
      <c r="B9" s="4" t="s">
        <v>73</v>
      </c>
      <c r="H9" s="8" t="s">
        <v>16</v>
      </c>
    </row>
    <row r="11" spans="1:40" ht="68" customHeight="1" x14ac:dyDescent="0.2">
      <c r="S11" s="29" t="s">
        <v>60</v>
      </c>
      <c r="T11" s="30"/>
      <c r="U11" s="30"/>
      <c r="V11" s="30"/>
      <c r="W11" s="31"/>
      <c r="Y11" s="39" t="s">
        <v>61</v>
      </c>
      <c r="Z11" s="40"/>
      <c r="AA11" s="40"/>
      <c r="AB11" s="40"/>
      <c r="AC11" s="40"/>
    </row>
    <row r="12" spans="1:40" s="5" customFormat="1" ht="16" x14ac:dyDescent="0.2">
      <c r="C12" s="18">
        <v>2020</v>
      </c>
      <c r="D12" s="19"/>
      <c r="E12" s="20"/>
      <c r="F12" s="21">
        <v>2019</v>
      </c>
      <c r="G12" s="21"/>
      <c r="H12" s="21"/>
      <c r="I12" s="18">
        <v>2018</v>
      </c>
      <c r="J12" s="19"/>
      <c r="K12" s="20"/>
      <c r="L12" s="21">
        <v>2017</v>
      </c>
      <c r="M12" s="21"/>
      <c r="N12" s="21"/>
      <c r="O12" s="18">
        <v>2016</v>
      </c>
      <c r="P12" s="19"/>
      <c r="Q12" s="20"/>
      <c r="S12" s="32">
        <v>2020</v>
      </c>
      <c r="T12" s="27">
        <v>2019</v>
      </c>
      <c r="U12" s="27">
        <v>2018</v>
      </c>
      <c r="V12" s="27">
        <v>2017</v>
      </c>
      <c r="W12" s="33" t="s">
        <v>77</v>
      </c>
      <c r="X12" s="5" t="s">
        <v>82</v>
      </c>
      <c r="Y12" s="32">
        <v>2020</v>
      </c>
      <c r="Z12" s="27">
        <v>2019</v>
      </c>
      <c r="AA12" s="27">
        <v>2018</v>
      </c>
      <c r="AB12" s="27">
        <v>2017</v>
      </c>
      <c r="AC12" s="33" t="s">
        <v>77</v>
      </c>
      <c r="AE12" s="4">
        <v>0.12036505633876587</v>
      </c>
      <c r="AF12" s="4">
        <v>14</v>
      </c>
      <c r="AG12" s="4" cm="1">
        <f t="array" ref="AG12:AH31">_xlfn._xlws.SORT(AE12:AF31,2,1,FALSE)</f>
        <v>0.10550963376167764</v>
      </c>
      <c r="AH12" s="4">
        <v>1</v>
      </c>
      <c r="AI12" s="4"/>
      <c r="AJ12" s="4"/>
      <c r="AK12" s="5">
        <v>8.3993391312076171E-2</v>
      </c>
      <c r="AL12" s="5">
        <v>14</v>
      </c>
      <c r="AM12" s="4" cm="1">
        <f t="array" ref="AM12:AN31">_xlfn._xlws.SORT(AK12:AL31,2,1,FALSE)</f>
        <v>0.17915668460083534</v>
      </c>
      <c r="AN12" s="4">
        <v>1</v>
      </c>
    </row>
    <row r="13" spans="1:40" s="5" customFormat="1" ht="51" x14ac:dyDescent="0.2">
      <c r="B13" s="7" t="s">
        <v>26</v>
      </c>
      <c r="C13" s="14" t="s">
        <v>59</v>
      </c>
      <c r="D13" s="11" t="s">
        <v>60</v>
      </c>
      <c r="E13" s="16" t="s">
        <v>61</v>
      </c>
      <c r="F13" s="13" t="s">
        <v>59</v>
      </c>
      <c r="G13" s="13" t="s">
        <v>60</v>
      </c>
      <c r="H13" s="13" t="s">
        <v>61</v>
      </c>
      <c r="I13" s="14" t="s">
        <v>59</v>
      </c>
      <c r="J13" s="11" t="s">
        <v>60</v>
      </c>
      <c r="K13" s="16" t="s">
        <v>61</v>
      </c>
      <c r="L13" s="13" t="s">
        <v>59</v>
      </c>
      <c r="M13" s="13" t="s">
        <v>60</v>
      </c>
      <c r="N13" s="13" t="s">
        <v>61</v>
      </c>
      <c r="O13" s="14" t="s">
        <v>59</v>
      </c>
      <c r="P13" s="11" t="s">
        <v>60</v>
      </c>
      <c r="Q13" s="16" t="s">
        <v>61</v>
      </c>
      <c r="S13" s="34"/>
      <c r="T13" s="28"/>
      <c r="U13" s="28"/>
      <c r="V13" s="28"/>
      <c r="W13" s="35"/>
      <c r="Y13" s="34"/>
      <c r="Z13" s="28"/>
      <c r="AA13" s="28"/>
      <c r="AB13" s="28"/>
      <c r="AC13" s="35"/>
      <c r="AE13" s="4">
        <v>7.52063080520851E-2</v>
      </c>
      <c r="AF13" s="4">
        <v>6</v>
      </c>
      <c r="AG13" s="4">
        <v>6.0496712589064305E-2</v>
      </c>
      <c r="AH13" s="4">
        <v>2</v>
      </c>
      <c r="AI13" s="4"/>
      <c r="AJ13" s="4"/>
      <c r="AK13" s="5">
        <v>0.10875972074701477</v>
      </c>
      <c r="AL13" s="5">
        <v>6</v>
      </c>
      <c r="AM13" s="4">
        <v>0.24617657951107269</v>
      </c>
      <c r="AN13" s="4">
        <v>2</v>
      </c>
    </row>
    <row r="14" spans="1:40" s="5" customFormat="1" x14ac:dyDescent="0.2">
      <c r="A14" s="5">
        <v>14</v>
      </c>
      <c r="B14" s="6" t="s">
        <v>8</v>
      </c>
      <c r="C14" s="15">
        <v>151.12</v>
      </c>
      <c r="D14" s="12">
        <v>95.19</v>
      </c>
      <c r="E14" s="17">
        <v>55.93</v>
      </c>
      <c r="F14" s="12">
        <v>167.54000000000002</v>
      </c>
      <c r="G14" s="12">
        <v>93.5</v>
      </c>
      <c r="H14" s="12">
        <v>74.040000000000006</v>
      </c>
      <c r="I14" s="15">
        <v>123.68</v>
      </c>
      <c r="J14" s="12">
        <v>77.17</v>
      </c>
      <c r="K14" s="17">
        <v>46.51</v>
      </c>
      <c r="L14" s="12">
        <v>100.03</v>
      </c>
      <c r="M14" s="12">
        <v>68.959999999999994</v>
      </c>
      <c r="N14" s="12">
        <v>31.07</v>
      </c>
      <c r="O14" s="15">
        <v>96.51</v>
      </c>
      <c r="P14" s="12">
        <v>60.88</v>
      </c>
      <c r="Q14" s="17">
        <v>35.630000000000003</v>
      </c>
      <c r="S14" s="34">
        <f>(D14-G14)/G14</f>
        <v>1.8074866310160403E-2</v>
      </c>
      <c r="T14" s="28">
        <f>(G14-J14)/J14</f>
        <v>0.21161072955811841</v>
      </c>
      <c r="U14" s="28">
        <f>(J14-M14)/M14</f>
        <v>0.11905452436194908</v>
      </c>
      <c r="V14" s="28">
        <f>(M14-P14)/P14</f>
        <v>0.13272010512483559</v>
      </c>
      <c r="W14" s="35">
        <f>AVERAGE(S14:V14)</f>
        <v>0.12036505633876587</v>
      </c>
      <c r="X14" s="5">
        <v>14</v>
      </c>
      <c r="Y14" s="34">
        <f>(E14-H14)/H14</f>
        <v>-0.2445975148568342</v>
      </c>
      <c r="Z14" s="28">
        <f>(G14-J14)/J14</f>
        <v>0.21161072955811841</v>
      </c>
      <c r="AA14" s="28">
        <f>(K14-N14)/N14</f>
        <v>0.49694238815577718</v>
      </c>
      <c r="AB14" s="28">
        <f>(N14-Q14)/Q14</f>
        <v>-0.12798203760875673</v>
      </c>
      <c r="AC14" s="35">
        <f>AVERAGE(Y14:AB14)</f>
        <v>8.3993391312076171E-2</v>
      </c>
      <c r="AE14" s="4">
        <v>6.9283478744778942E-2</v>
      </c>
      <c r="AF14" s="4">
        <v>16</v>
      </c>
      <c r="AG14" s="4">
        <v>7.1497705193461061E-2</v>
      </c>
      <c r="AH14" s="4">
        <v>3</v>
      </c>
      <c r="AI14" s="4"/>
      <c r="AJ14" s="4"/>
      <c r="AK14" s="5">
        <v>0.46905347582624357</v>
      </c>
      <c r="AL14" s="5">
        <v>16</v>
      </c>
      <c r="AM14" s="4">
        <v>0.16852539066544539</v>
      </c>
      <c r="AN14" s="4">
        <v>3</v>
      </c>
    </row>
    <row r="15" spans="1:40" s="5" customFormat="1" x14ac:dyDescent="0.2">
      <c r="A15" s="5">
        <v>6</v>
      </c>
      <c r="B15" s="6" t="s">
        <v>19</v>
      </c>
      <c r="C15" s="15">
        <v>252</v>
      </c>
      <c r="D15" s="12">
        <v>178.06</v>
      </c>
      <c r="E15" s="17">
        <v>73.94</v>
      </c>
      <c r="F15" s="12">
        <v>269.65999999999997</v>
      </c>
      <c r="G15" s="12">
        <v>169.82</v>
      </c>
      <c r="H15" s="12">
        <v>99.84</v>
      </c>
      <c r="I15" s="15">
        <v>205.76</v>
      </c>
      <c r="J15" s="12">
        <v>144.37</v>
      </c>
      <c r="K15" s="17">
        <v>61.39</v>
      </c>
      <c r="L15" s="12">
        <v>197.18</v>
      </c>
      <c r="M15" s="12">
        <v>133.56</v>
      </c>
      <c r="N15" s="12">
        <v>63.62</v>
      </c>
      <c r="O15" s="15">
        <v>175.18</v>
      </c>
      <c r="P15" s="12">
        <v>134.22</v>
      </c>
      <c r="Q15" s="17">
        <v>40.96</v>
      </c>
      <c r="S15" s="34">
        <f>(D15-G15)/G15</f>
        <v>4.8521964432929041E-2</v>
      </c>
      <c r="T15" s="28">
        <f>(G15-J15)/J15</f>
        <v>0.17628316132160413</v>
      </c>
      <c r="U15" s="28">
        <f>(J15-M15)/M15</f>
        <v>8.0937406409104531E-2</v>
      </c>
      <c r="V15" s="28">
        <f>(M15-P15)/P15</f>
        <v>-4.9172999552972475E-3</v>
      </c>
      <c r="W15" s="35">
        <f t="shared" ref="W15:W34" si="0">AVERAGE(S15:V15)</f>
        <v>7.52063080520851E-2</v>
      </c>
      <c r="X15" s="5">
        <v>6</v>
      </c>
      <c r="Y15" s="34">
        <f>(E15-H15)/H15</f>
        <v>-0.25941506410256415</v>
      </c>
      <c r="Z15" s="28">
        <f>(G15-J15)/J15</f>
        <v>0.17628316132160413</v>
      </c>
      <c r="AA15" s="28">
        <f>(K15-N15)/N15</f>
        <v>-3.5051870480980775E-2</v>
      </c>
      <c r="AB15" s="28">
        <f>(N15-Q15)/Q15</f>
        <v>0.55322265624999989</v>
      </c>
      <c r="AC15" s="35">
        <f t="shared" ref="AC15:AC34" si="1">AVERAGE(Y15:AB15)</f>
        <v>0.10875972074701477</v>
      </c>
      <c r="AE15" s="4">
        <v>0.18179519689028401</v>
      </c>
      <c r="AF15" s="4"/>
      <c r="AG15" s="4">
        <v>9.7803373693404097E-2</v>
      </c>
      <c r="AH15" s="4">
        <v>4</v>
      </c>
      <c r="AI15" s="4"/>
      <c r="AJ15" s="4"/>
      <c r="AK15" s="5">
        <v>0.17915668460083534</v>
      </c>
      <c r="AL15" s="5">
        <v>1</v>
      </c>
      <c r="AM15" s="4">
        <v>-1.780469044167679E-2</v>
      </c>
      <c r="AN15" s="4">
        <v>4</v>
      </c>
    </row>
    <row r="16" spans="1:40" s="5" customFormat="1" x14ac:dyDescent="0.2">
      <c r="A16" s="5">
        <v>16</v>
      </c>
      <c r="B16" s="6" t="s">
        <v>20</v>
      </c>
      <c r="C16" s="15">
        <v>367.87</v>
      </c>
      <c r="D16" s="12">
        <v>249.58</v>
      </c>
      <c r="E16" s="17">
        <v>118.29</v>
      </c>
      <c r="F16" s="12">
        <v>335.33</v>
      </c>
      <c r="G16" s="12">
        <v>235.2</v>
      </c>
      <c r="H16" s="12">
        <v>100.13</v>
      </c>
      <c r="I16" s="15">
        <v>376.84000000000003</v>
      </c>
      <c r="J16" s="12">
        <v>235.74</v>
      </c>
      <c r="K16" s="17">
        <v>141.1</v>
      </c>
      <c r="L16" s="12">
        <v>227.20000000000002</v>
      </c>
      <c r="M16" s="12">
        <v>178.77</v>
      </c>
      <c r="N16" s="12">
        <v>48.43</v>
      </c>
      <c r="O16" s="15">
        <v>260.52</v>
      </c>
      <c r="P16" s="12">
        <v>198.72</v>
      </c>
      <c r="Q16" s="17">
        <v>61.8</v>
      </c>
      <c r="S16" s="34">
        <f>(D16-G16)/G16</f>
        <v>6.1139455782313029E-2</v>
      </c>
      <c r="T16" s="28">
        <f>(G16-J16)/J16</f>
        <v>-2.2906592008145434E-3</v>
      </c>
      <c r="U16" s="28">
        <f>(J16-M16)/M16</f>
        <v>0.31867763047491188</v>
      </c>
      <c r="V16" s="28">
        <f>(M16-P16)/P16</f>
        <v>-0.10039251207729463</v>
      </c>
      <c r="W16" s="35">
        <f t="shared" si="0"/>
        <v>6.9283478744778942E-2</v>
      </c>
      <c r="X16" s="5">
        <v>16</v>
      </c>
      <c r="Y16" s="34">
        <f>(E16-H16)/H16</f>
        <v>0.1813642265055429</v>
      </c>
      <c r="Z16" s="28">
        <f>(G16-J16)/J16</f>
        <v>-2.2906592008145434E-3</v>
      </c>
      <c r="AA16" s="28">
        <f>(K16-N16)/N16</f>
        <v>1.9134833780714431</v>
      </c>
      <c r="AB16" s="28">
        <f>(N16-Q16)/Q16</f>
        <v>-0.21634304207119737</v>
      </c>
      <c r="AC16" s="35">
        <f t="shared" si="1"/>
        <v>0.46905347582624357</v>
      </c>
      <c r="AE16" s="4">
        <v>0.10550963376167764</v>
      </c>
      <c r="AF16" s="4">
        <v>1</v>
      </c>
      <c r="AG16" s="4">
        <v>6.5635954476820052E-2</v>
      </c>
      <c r="AH16" s="4">
        <v>5</v>
      </c>
      <c r="AI16" s="4"/>
      <c r="AJ16" s="4"/>
      <c r="AK16" s="5">
        <v>5.7252060347755401E-3</v>
      </c>
      <c r="AL16" s="5">
        <v>9</v>
      </c>
      <c r="AM16" s="4">
        <v>0.20074189929281605</v>
      </c>
      <c r="AN16" s="4">
        <v>5</v>
      </c>
    </row>
    <row r="17" spans="1:40" s="5" customFormat="1" x14ac:dyDescent="0.2">
      <c r="B17" s="6" t="s">
        <v>21</v>
      </c>
      <c r="C17" s="15">
        <v>414.24</v>
      </c>
      <c r="D17" s="12">
        <v>223.31</v>
      </c>
      <c r="E17" s="17">
        <v>190.93</v>
      </c>
      <c r="F17" s="12">
        <v>361.05</v>
      </c>
      <c r="G17" s="12">
        <v>208.96</v>
      </c>
      <c r="H17" s="12">
        <v>152.09</v>
      </c>
      <c r="I17" s="15">
        <v>253.8</v>
      </c>
      <c r="J17" s="12">
        <v>135.08000000000001</v>
      </c>
      <c r="K17" s="17">
        <v>118.72</v>
      </c>
      <c r="L17" s="12">
        <v>198.35</v>
      </c>
      <c r="M17" s="12">
        <v>114.21</v>
      </c>
      <c r="N17" s="12">
        <v>84.14</v>
      </c>
      <c r="O17" s="15">
        <v>215.99</v>
      </c>
      <c r="P17" s="12">
        <v>122.96</v>
      </c>
      <c r="Q17" s="17">
        <v>93.03</v>
      </c>
      <c r="S17" s="34">
        <f>(D17-G17)/G17</f>
        <v>6.8673430321592621E-2</v>
      </c>
      <c r="T17" s="28">
        <f>(G17-J17)/J17</f>
        <v>0.54693514954101263</v>
      </c>
      <c r="U17" s="28">
        <f>(J17-M17)/M17</f>
        <v>0.18273356098415217</v>
      </c>
      <c r="V17" s="28">
        <f>(M17-P17)/P17</f>
        <v>-7.1161353285621343E-2</v>
      </c>
      <c r="W17" s="35">
        <f t="shared" si="0"/>
        <v>0.18179519689028401</v>
      </c>
      <c r="Y17" s="34">
        <f>(E17-H17)/H17</f>
        <v>0.25537510684463149</v>
      </c>
      <c r="Z17" s="28">
        <f>(G17-J17)/J17</f>
        <v>0.54693514954101263</v>
      </c>
      <c r="AA17" s="28">
        <f>(K17-N17)/N17</f>
        <v>0.410981697171381</v>
      </c>
      <c r="AB17" s="28">
        <f>(N17-Q17)/Q17</f>
        <v>-9.5560571858540264E-2</v>
      </c>
      <c r="AC17" s="35">
        <f t="shared" si="1"/>
        <v>0.27943284542462127</v>
      </c>
      <c r="AE17" s="4">
        <v>0.1085559653256329</v>
      </c>
      <c r="AF17" s="4">
        <v>9</v>
      </c>
      <c r="AG17" s="4">
        <v>7.52063080520851E-2</v>
      </c>
      <c r="AH17" s="4">
        <v>6</v>
      </c>
      <c r="AI17" s="4"/>
      <c r="AJ17" s="4"/>
      <c r="AK17" s="5">
        <v>0.20074189929281605</v>
      </c>
      <c r="AL17" s="5">
        <v>5</v>
      </c>
      <c r="AM17" s="4">
        <v>0.10875972074701477</v>
      </c>
      <c r="AN17" s="4">
        <v>6</v>
      </c>
    </row>
    <row r="18" spans="1:40" s="5" customFormat="1" x14ac:dyDescent="0.2">
      <c r="A18" s="5">
        <v>1</v>
      </c>
      <c r="B18" s="6" t="s">
        <v>1</v>
      </c>
      <c r="C18" s="15">
        <v>266.90999999999997</v>
      </c>
      <c r="D18" s="12">
        <v>208.94</v>
      </c>
      <c r="E18" s="17">
        <v>57.97</v>
      </c>
      <c r="F18" s="12">
        <v>257.38</v>
      </c>
      <c r="G18" s="12">
        <v>180.57</v>
      </c>
      <c r="H18" s="12">
        <v>76.81</v>
      </c>
      <c r="I18" s="15">
        <v>235.25</v>
      </c>
      <c r="J18" s="12">
        <v>169.03</v>
      </c>
      <c r="K18" s="17">
        <v>66.22</v>
      </c>
      <c r="L18" s="12">
        <v>172.32</v>
      </c>
      <c r="M18" s="12">
        <v>142.75</v>
      </c>
      <c r="N18" s="12">
        <v>29.57</v>
      </c>
      <c r="O18" s="15">
        <v>186.18</v>
      </c>
      <c r="P18" s="12">
        <v>140.97999999999999</v>
      </c>
      <c r="Q18" s="17">
        <v>45.2</v>
      </c>
      <c r="S18" s="34">
        <f>(D18-G18)/G18</f>
        <v>0.15711358475937312</v>
      </c>
      <c r="T18" s="28">
        <f>(G18-J18)/J18</f>
        <v>6.8271904395669367E-2</v>
      </c>
      <c r="U18" s="28">
        <f>(J18-M18)/M18</f>
        <v>0.18409807355516639</v>
      </c>
      <c r="V18" s="28">
        <f>(M18-P18)/P18</f>
        <v>1.2554972336501704E-2</v>
      </c>
      <c r="W18" s="35">
        <f t="shared" si="0"/>
        <v>0.10550963376167764</v>
      </c>
      <c r="X18" s="5">
        <v>1</v>
      </c>
      <c r="Y18" s="34">
        <f>(E18-H18)/H18</f>
        <v>-0.24528056242676738</v>
      </c>
      <c r="Z18" s="28">
        <f>(G18-J18)/J18</f>
        <v>6.8271904395669367E-2</v>
      </c>
      <c r="AA18" s="28">
        <f>(K18-N18)/N18</f>
        <v>1.2394318566114304</v>
      </c>
      <c r="AB18" s="28">
        <f>(N18-Q18)/Q18</f>
        <v>-0.34579646017699117</v>
      </c>
      <c r="AC18" s="35">
        <f t="shared" si="1"/>
        <v>0.17915668460083534</v>
      </c>
      <c r="AE18" s="4">
        <v>4.8226305501032435E-2</v>
      </c>
      <c r="AF18" s="4"/>
      <c r="AG18" s="4">
        <v>-6.9370739957443223E-3</v>
      </c>
      <c r="AH18" s="4">
        <v>7</v>
      </c>
      <c r="AI18" s="4"/>
      <c r="AJ18" s="4"/>
      <c r="AK18" s="5">
        <v>0.16720567679914439</v>
      </c>
      <c r="AL18" s="5">
        <v>12</v>
      </c>
      <c r="AM18" s="4">
        <v>3.6778511152909234E-2</v>
      </c>
      <c r="AN18" s="4">
        <v>7</v>
      </c>
    </row>
    <row r="19" spans="1:40" s="5" customFormat="1" x14ac:dyDescent="0.2">
      <c r="B19" s="6" t="s">
        <v>22</v>
      </c>
      <c r="C19" s="15"/>
      <c r="D19" s="12"/>
      <c r="E19" s="17"/>
      <c r="F19" s="12"/>
      <c r="G19" s="12"/>
      <c r="H19" s="12"/>
      <c r="I19" s="15"/>
      <c r="J19" s="12"/>
      <c r="K19" s="17"/>
      <c r="L19" s="12"/>
      <c r="M19" s="12"/>
      <c r="N19" s="12"/>
      <c r="O19" s="15"/>
      <c r="P19" s="12"/>
      <c r="Q19" s="17"/>
      <c r="S19" s="34"/>
      <c r="T19" s="28"/>
      <c r="U19" s="28"/>
      <c r="V19" s="28"/>
      <c r="W19" s="35"/>
      <c r="Y19" s="34"/>
      <c r="Z19" s="28"/>
      <c r="AA19" s="28"/>
      <c r="AB19" s="28"/>
      <c r="AC19" s="35"/>
      <c r="AE19" s="4">
        <v>0.11471940880906649</v>
      </c>
      <c r="AF19" s="4"/>
      <c r="AG19" s="4">
        <v>2.3555044236002277E-2</v>
      </c>
      <c r="AH19" s="4">
        <v>8</v>
      </c>
      <c r="AI19" s="4"/>
      <c r="AJ19" s="4"/>
      <c r="AK19" s="5">
        <v>3.6778511152909234E-2</v>
      </c>
      <c r="AL19" s="5">
        <v>7</v>
      </c>
      <c r="AM19" s="4">
        <v>-4.2349492037852085E-2</v>
      </c>
      <c r="AN19" s="4">
        <v>8</v>
      </c>
    </row>
    <row r="20" spans="1:40" s="5" customFormat="1" x14ac:dyDescent="0.2">
      <c r="A20" s="5">
        <v>9</v>
      </c>
      <c r="B20" s="6" t="s">
        <v>11</v>
      </c>
      <c r="C20" s="15">
        <v>237.60000000000002</v>
      </c>
      <c r="D20" s="12">
        <v>147.77000000000001</v>
      </c>
      <c r="E20" s="17">
        <v>89.83</v>
      </c>
      <c r="F20" s="12">
        <v>237.88</v>
      </c>
      <c r="G20" s="12">
        <v>156.94999999999999</v>
      </c>
      <c r="H20" s="12">
        <v>80.930000000000007</v>
      </c>
      <c r="I20" s="15">
        <v>217.60000000000002</v>
      </c>
      <c r="J20" s="12">
        <v>144.36000000000001</v>
      </c>
      <c r="K20" s="17">
        <v>73.239999999999995</v>
      </c>
      <c r="L20" s="12">
        <v>181.56</v>
      </c>
      <c r="M20" s="12">
        <v>96.19</v>
      </c>
      <c r="N20" s="12">
        <v>85.37</v>
      </c>
      <c r="O20" s="15">
        <v>194.52999999999997</v>
      </c>
      <c r="P20" s="12">
        <v>106.32</v>
      </c>
      <c r="Q20" s="17">
        <v>88.21</v>
      </c>
      <c r="S20" s="34">
        <f>(D20-G20)/G20</f>
        <v>-5.8489964956992539E-2</v>
      </c>
      <c r="T20" s="28">
        <f>(G20-J20)/J20</f>
        <v>8.721252424494301E-2</v>
      </c>
      <c r="U20" s="28">
        <f>(J20-M20)/M20</f>
        <v>0.50077970683023199</v>
      </c>
      <c r="V20" s="28">
        <f>(M20-P20)/P20</f>
        <v>-9.5278404815650822E-2</v>
      </c>
      <c r="W20" s="35">
        <f t="shared" si="0"/>
        <v>0.1085559653256329</v>
      </c>
      <c r="X20" s="5">
        <v>9</v>
      </c>
      <c r="Y20" s="34">
        <f>(E20-H20)/H20</f>
        <v>0.10997158037810442</v>
      </c>
      <c r="Z20" s="28">
        <f>(G20-J20)/J20</f>
        <v>8.721252424494301E-2</v>
      </c>
      <c r="AA20" s="28">
        <f>(K20-N20)/N20</f>
        <v>-0.14208738432704707</v>
      </c>
      <c r="AB20" s="28">
        <f>(N20-Q20)/Q20</f>
        <v>-3.2195896156898191E-2</v>
      </c>
      <c r="AC20" s="35">
        <f t="shared" si="1"/>
        <v>5.7252060347755401E-3</v>
      </c>
      <c r="AE20" s="4">
        <v>6.5635954476820052E-2</v>
      </c>
      <c r="AF20" s="4">
        <v>5</v>
      </c>
      <c r="AG20" s="4">
        <v>0.1085559653256329</v>
      </c>
      <c r="AH20" s="4">
        <v>9</v>
      </c>
      <c r="AI20" s="4"/>
      <c r="AJ20" s="4"/>
      <c r="AK20" s="5">
        <v>0.24617657951107269</v>
      </c>
      <c r="AL20" s="5">
        <v>2</v>
      </c>
      <c r="AM20" s="4">
        <v>5.7252060347755401E-3</v>
      </c>
      <c r="AN20" s="4">
        <v>9</v>
      </c>
    </row>
    <row r="21" spans="1:40" s="5" customFormat="1" x14ac:dyDescent="0.2">
      <c r="B21" s="6" t="s">
        <v>4</v>
      </c>
      <c r="C21" s="15">
        <v>276.62</v>
      </c>
      <c r="D21" s="12">
        <v>164.4</v>
      </c>
      <c r="E21" s="17">
        <v>112.22</v>
      </c>
      <c r="F21" s="12">
        <v>284.23</v>
      </c>
      <c r="G21" s="12">
        <v>150.41999999999999</v>
      </c>
      <c r="H21" s="12">
        <v>133.81</v>
      </c>
      <c r="I21" s="15">
        <v>295.02999999999997</v>
      </c>
      <c r="J21" s="12">
        <v>153.94</v>
      </c>
      <c r="K21" s="17">
        <v>141.09</v>
      </c>
      <c r="L21" s="12">
        <v>231.32</v>
      </c>
      <c r="M21" s="12">
        <v>133.09</v>
      </c>
      <c r="N21" s="12">
        <v>98.23</v>
      </c>
      <c r="O21" s="15">
        <v>213.41</v>
      </c>
      <c r="P21" s="12">
        <v>137.75</v>
      </c>
      <c r="Q21" s="17">
        <v>75.66</v>
      </c>
      <c r="S21" s="34">
        <f>(D21-G21)/G21</f>
        <v>9.2939768647786331E-2</v>
      </c>
      <c r="T21" s="28">
        <f>(G21-J21)/J21</f>
        <v>-2.2866051708457909E-2</v>
      </c>
      <c r="U21" s="28">
        <f>(J21-M21)/M21</f>
        <v>0.15666090615373052</v>
      </c>
      <c r="V21" s="28">
        <f>(M21-P21)/P21</f>
        <v>-3.3829401088929192E-2</v>
      </c>
      <c r="W21" s="35">
        <f t="shared" si="0"/>
        <v>4.8226305501032435E-2</v>
      </c>
      <c r="Y21" s="34"/>
      <c r="Z21" s="28"/>
      <c r="AA21" s="28"/>
      <c r="AB21" s="28"/>
      <c r="AC21" s="35"/>
      <c r="AE21" s="4">
        <v>4.1333748137305011E-2</v>
      </c>
      <c r="AF21" s="4">
        <v>12</v>
      </c>
      <c r="AG21" s="4">
        <v>0.12051311528769547</v>
      </c>
      <c r="AH21" s="4">
        <v>10</v>
      </c>
      <c r="AI21" s="4"/>
      <c r="AJ21" s="4"/>
      <c r="AK21" s="5">
        <v>0.314239870122767</v>
      </c>
      <c r="AL21" s="5">
        <v>10</v>
      </c>
      <c r="AM21" s="4">
        <v>0.314239870122767</v>
      </c>
      <c r="AN21" s="4">
        <v>10</v>
      </c>
    </row>
    <row r="22" spans="1:40" s="5" customFormat="1" x14ac:dyDescent="0.2">
      <c r="B22" s="6" t="s">
        <v>2</v>
      </c>
      <c r="C22" s="15">
        <v>226.46</v>
      </c>
      <c r="D22" s="12">
        <v>180.62</v>
      </c>
      <c r="E22" s="17">
        <v>45.84</v>
      </c>
      <c r="F22" s="12">
        <v>255.31</v>
      </c>
      <c r="G22" s="12">
        <v>199.61</v>
      </c>
      <c r="H22" s="12">
        <v>55.7</v>
      </c>
      <c r="I22" s="15">
        <v>229.89000000000001</v>
      </c>
      <c r="J22" s="12">
        <v>176.3</v>
      </c>
      <c r="K22" s="17">
        <v>53.59</v>
      </c>
      <c r="L22" s="12">
        <v>159.65</v>
      </c>
      <c r="M22" s="12">
        <v>121.13</v>
      </c>
      <c r="N22" s="12">
        <v>38.520000000000003</v>
      </c>
      <c r="O22" s="15">
        <v>157.37</v>
      </c>
      <c r="P22" s="12">
        <v>125.35</v>
      </c>
      <c r="Q22" s="17">
        <v>32.020000000000003</v>
      </c>
      <c r="S22" s="34">
        <f>(D22-G22)/G22</f>
        <v>-9.5135514252792985E-2</v>
      </c>
      <c r="T22" s="28">
        <f>(G22-J22)/J22</f>
        <v>0.13221781055019852</v>
      </c>
      <c r="U22" s="28">
        <f>(J22-M22)/M22</f>
        <v>0.45546107487823018</v>
      </c>
      <c r="V22" s="28">
        <f>(M22-P22)/P22</f>
        <v>-3.3665735939369758E-2</v>
      </c>
      <c r="W22" s="35">
        <f t="shared" si="0"/>
        <v>0.11471940880906649</v>
      </c>
      <c r="Y22" s="34"/>
      <c r="Z22" s="28"/>
      <c r="AA22" s="28"/>
      <c r="AB22" s="28"/>
      <c r="AC22" s="35"/>
      <c r="AE22" s="4">
        <v>-6.9370739957443223E-3</v>
      </c>
      <c r="AF22" s="4">
        <v>7</v>
      </c>
      <c r="AG22" s="4">
        <v>3.4155897336068525E-3</v>
      </c>
      <c r="AH22" s="4">
        <v>11</v>
      </c>
      <c r="AI22" s="4"/>
      <c r="AJ22" s="4"/>
      <c r="AK22" s="5">
        <v>-4.2349492037852085E-2</v>
      </c>
      <c r="AL22" s="5">
        <v>8</v>
      </c>
      <c r="AM22" s="4">
        <v>-7.5855306158052527E-2</v>
      </c>
      <c r="AN22" s="4">
        <v>11</v>
      </c>
    </row>
    <row r="23" spans="1:40" s="5" customFormat="1" x14ac:dyDescent="0.2">
      <c r="A23" s="5">
        <v>5</v>
      </c>
      <c r="B23" s="6" t="s">
        <v>10</v>
      </c>
      <c r="C23" s="15">
        <v>272.53999999999996</v>
      </c>
      <c r="D23" s="12">
        <v>188.79</v>
      </c>
      <c r="E23" s="17">
        <v>83.75</v>
      </c>
      <c r="F23" s="12">
        <v>258.05</v>
      </c>
      <c r="G23" s="12">
        <v>188.68</v>
      </c>
      <c r="H23" s="12">
        <v>69.37</v>
      </c>
      <c r="I23" s="15">
        <v>196.63</v>
      </c>
      <c r="J23" s="12">
        <v>144.58000000000001</v>
      </c>
      <c r="K23" s="17">
        <v>52.05</v>
      </c>
      <c r="L23" s="12">
        <v>178.13</v>
      </c>
      <c r="M23" s="12">
        <v>125.46</v>
      </c>
      <c r="N23" s="12">
        <v>52.67</v>
      </c>
      <c r="O23" s="15">
        <v>196.38</v>
      </c>
      <c r="P23" s="12">
        <v>155.94</v>
      </c>
      <c r="Q23" s="17">
        <v>40.44</v>
      </c>
      <c r="S23" s="34">
        <f>(D23-G23)/G23</f>
        <v>5.8299766800924962E-4</v>
      </c>
      <c r="T23" s="28">
        <f>(G23-J23)/J23</f>
        <v>0.30502144141651671</v>
      </c>
      <c r="U23" s="28">
        <f>(J23-M23)/M23</f>
        <v>0.15239917105053419</v>
      </c>
      <c r="V23" s="28">
        <f>(M23-P23)/P23</f>
        <v>-0.19545979222777995</v>
      </c>
      <c r="W23" s="35">
        <f t="shared" si="0"/>
        <v>6.5635954476820052E-2</v>
      </c>
      <c r="X23" s="5">
        <v>5</v>
      </c>
      <c r="Y23" s="34">
        <f>(E23-H23)/H23</f>
        <v>0.20729421940320014</v>
      </c>
      <c r="Z23" s="28">
        <f>(G23-J23)/J23</f>
        <v>0.30502144141651671</v>
      </c>
      <c r="AA23" s="28">
        <f>(K23-N23)/N23</f>
        <v>-1.1771406872982809E-2</v>
      </c>
      <c r="AB23" s="28">
        <f>(N23-Q23)/Q23</f>
        <v>0.30242334322453029</v>
      </c>
      <c r="AC23" s="35">
        <f t="shared" si="1"/>
        <v>0.20074189929281605</v>
      </c>
      <c r="AE23" s="4">
        <v>6.0496712589064305E-2</v>
      </c>
      <c r="AF23" s="4">
        <v>2</v>
      </c>
      <c r="AG23" s="4">
        <v>4.1333748137305011E-2</v>
      </c>
      <c r="AH23" s="4">
        <v>12</v>
      </c>
      <c r="AI23" s="4"/>
      <c r="AJ23" s="4"/>
      <c r="AK23" s="5">
        <v>-7.5855306158052527E-2</v>
      </c>
      <c r="AL23" s="5">
        <v>11</v>
      </c>
      <c r="AM23" s="4">
        <v>0.16720567679914439</v>
      </c>
      <c r="AN23" s="4">
        <v>12</v>
      </c>
    </row>
    <row r="24" spans="1:40" s="5" customFormat="1" x14ac:dyDescent="0.2">
      <c r="A24" s="5">
        <v>12</v>
      </c>
      <c r="B24" s="6" t="s">
        <v>23</v>
      </c>
      <c r="C24" s="15">
        <v>304.66000000000003</v>
      </c>
      <c r="D24" s="12">
        <v>180.52</v>
      </c>
      <c r="E24" s="17">
        <v>124.14</v>
      </c>
      <c r="F24" s="12">
        <v>326.82</v>
      </c>
      <c r="G24" s="12">
        <v>183.01</v>
      </c>
      <c r="H24" s="12">
        <v>143.81</v>
      </c>
      <c r="I24" s="15">
        <v>311.86</v>
      </c>
      <c r="J24" s="12">
        <v>158.36000000000001</v>
      </c>
      <c r="K24" s="17">
        <v>153.5</v>
      </c>
      <c r="L24" s="12">
        <v>275.43</v>
      </c>
      <c r="M24" s="12">
        <v>149.80000000000001</v>
      </c>
      <c r="N24" s="12">
        <v>125.63</v>
      </c>
      <c r="O24" s="15">
        <v>243.02</v>
      </c>
      <c r="P24" s="12">
        <v>155.05000000000001</v>
      </c>
      <c r="Q24" s="17">
        <v>87.97</v>
      </c>
      <c r="S24" s="34">
        <f>(D24-G24)/G24</f>
        <v>-1.3605813889951263E-2</v>
      </c>
      <c r="T24" s="28">
        <f>(G24-J24)/J24</f>
        <v>0.15565799444304101</v>
      </c>
      <c r="U24" s="28">
        <f>(J24-M24)/M24</f>
        <v>5.7142857142857155E-2</v>
      </c>
      <c r="V24" s="28">
        <f>(M24-P24)/P24</f>
        <v>-3.3860045146726858E-2</v>
      </c>
      <c r="W24" s="35">
        <f t="shared" si="0"/>
        <v>4.1333748137305011E-2</v>
      </c>
      <c r="X24" s="5">
        <v>12</v>
      </c>
      <c r="Y24" s="34">
        <f>(E24-H24)/H24</f>
        <v>-0.13677769278909674</v>
      </c>
      <c r="Z24" s="28">
        <f>(G24-J24)/J24</f>
        <v>0.15565799444304101</v>
      </c>
      <c r="AA24" s="28">
        <f>(K24-N24)/N24</f>
        <v>0.2218419167396323</v>
      </c>
      <c r="AB24" s="28">
        <f>(N24-Q24)/Q24</f>
        <v>0.428100488803001</v>
      </c>
      <c r="AC24" s="35">
        <f t="shared" si="1"/>
        <v>0.16720567679914439</v>
      </c>
      <c r="AE24" s="4">
        <v>0.12051311528769547</v>
      </c>
      <c r="AF24" s="4">
        <v>10</v>
      </c>
      <c r="AG24" s="4">
        <v>0.1268275859991034</v>
      </c>
      <c r="AH24" s="4">
        <v>13</v>
      </c>
      <c r="AI24" s="4"/>
      <c r="AJ24" s="4"/>
      <c r="AK24" s="5">
        <v>0.16852539066544539</v>
      </c>
      <c r="AL24" s="5">
        <v>3</v>
      </c>
      <c r="AM24" s="4">
        <v>0.32291533099595637</v>
      </c>
      <c r="AN24" s="4">
        <v>13</v>
      </c>
    </row>
    <row r="25" spans="1:40" s="5" customFormat="1" x14ac:dyDescent="0.2">
      <c r="A25" s="5">
        <v>7</v>
      </c>
      <c r="B25" s="6" t="s">
        <v>13</v>
      </c>
      <c r="C25" s="15">
        <v>358.9</v>
      </c>
      <c r="D25" s="12">
        <v>240.75</v>
      </c>
      <c r="E25" s="17">
        <v>118.15</v>
      </c>
      <c r="F25" s="12">
        <v>424.08000000000004</v>
      </c>
      <c r="G25" s="12">
        <v>297.85000000000002</v>
      </c>
      <c r="H25" s="12">
        <v>126.23</v>
      </c>
      <c r="I25" s="15">
        <v>354.56</v>
      </c>
      <c r="J25" s="12">
        <v>248.88</v>
      </c>
      <c r="K25" s="17">
        <v>105.68</v>
      </c>
      <c r="L25" s="12">
        <v>297.14</v>
      </c>
      <c r="M25" s="12">
        <v>212.79</v>
      </c>
      <c r="N25" s="12">
        <v>84.35</v>
      </c>
      <c r="O25" s="15">
        <v>377.56</v>
      </c>
      <c r="P25" s="12">
        <v>266.79000000000002</v>
      </c>
      <c r="Q25" s="17">
        <v>110.77</v>
      </c>
      <c r="S25" s="34">
        <f>(D25-G25)/G25</f>
        <v>-0.19170723518549612</v>
      </c>
      <c r="T25" s="28">
        <f>(G25-J25)/J25</f>
        <v>0.19676149148183875</v>
      </c>
      <c r="U25" s="28">
        <f>(J25-M25)/M25</f>
        <v>0.1696038347666714</v>
      </c>
      <c r="V25" s="28">
        <f>(M25-P25)/P25</f>
        <v>-0.20240638704599132</v>
      </c>
      <c r="W25" s="35">
        <f t="shared" si="0"/>
        <v>-6.9370739957443223E-3</v>
      </c>
      <c r="X25" s="5">
        <v>7</v>
      </c>
      <c r="Y25" s="34">
        <f>(E25-H25)/H25</f>
        <v>-6.4010140220232895E-2</v>
      </c>
      <c r="Z25" s="28">
        <f>(G25-J25)/J25</f>
        <v>0.19676149148183875</v>
      </c>
      <c r="AA25" s="28">
        <f>(K25-N25)/N25</f>
        <v>0.2528749259039717</v>
      </c>
      <c r="AB25" s="28">
        <f>(N25-Q25)/Q25</f>
        <v>-0.23851223255394063</v>
      </c>
      <c r="AC25" s="35">
        <f t="shared" si="1"/>
        <v>3.6778511152909234E-2</v>
      </c>
      <c r="AE25" s="4">
        <v>2.3555044236002277E-2</v>
      </c>
      <c r="AF25" s="4">
        <v>8</v>
      </c>
      <c r="AG25" s="4">
        <v>0.12036505633876587</v>
      </c>
      <c r="AH25" s="4">
        <v>14</v>
      </c>
      <c r="AI25" s="4"/>
      <c r="AJ25" s="4"/>
      <c r="AK25" s="5">
        <v>-1.780469044167679E-2</v>
      </c>
      <c r="AL25" s="5">
        <v>4</v>
      </c>
      <c r="AM25" s="4">
        <v>8.3993391312076171E-2</v>
      </c>
      <c r="AN25" s="4">
        <v>14</v>
      </c>
    </row>
    <row r="26" spans="1:40" s="5" customFormat="1" x14ac:dyDescent="0.2">
      <c r="A26" s="5">
        <v>2</v>
      </c>
      <c r="B26" s="6" t="s">
        <v>0</v>
      </c>
      <c r="C26" s="15">
        <v>435.28000000000003</v>
      </c>
      <c r="D26" s="12">
        <v>303.42</v>
      </c>
      <c r="E26" s="17">
        <v>131.86000000000001</v>
      </c>
      <c r="F26" s="12">
        <v>449.75</v>
      </c>
      <c r="G26" s="12">
        <v>300.64</v>
      </c>
      <c r="H26" s="12">
        <v>149.11000000000001</v>
      </c>
      <c r="I26" s="15">
        <v>453.06000000000006</v>
      </c>
      <c r="J26" s="12">
        <v>317.60000000000002</v>
      </c>
      <c r="K26" s="17">
        <v>135.46</v>
      </c>
      <c r="L26" s="12">
        <v>295.58000000000004</v>
      </c>
      <c r="M26" s="12">
        <v>232.49</v>
      </c>
      <c r="N26" s="12">
        <v>63.09</v>
      </c>
      <c r="O26" s="15">
        <v>315.36</v>
      </c>
      <c r="P26" s="12">
        <v>252.69</v>
      </c>
      <c r="Q26" s="17">
        <v>62.67</v>
      </c>
      <c r="S26" s="34">
        <f>(D26-G26)/G26</f>
        <v>9.2469398616286252E-3</v>
      </c>
      <c r="T26" s="28">
        <f>(G26-J26)/J26</f>
        <v>-5.3400503778337639E-2</v>
      </c>
      <c r="U26" s="28">
        <f>(J26-M26)/M26</f>
        <v>0.36608026151662443</v>
      </c>
      <c r="V26" s="28">
        <f>(M26-P26)/P26</f>
        <v>-7.9939847243658199E-2</v>
      </c>
      <c r="W26" s="35">
        <f t="shared" si="0"/>
        <v>6.0496712589064305E-2</v>
      </c>
      <c r="X26" s="5">
        <v>2</v>
      </c>
      <c r="Y26" s="34">
        <f>(E26-H26)/H26</f>
        <v>-0.11568640600898665</v>
      </c>
      <c r="Z26" s="28">
        <f>(G26-J26)/J26</f>
        <v>-5.3400503778337639E-2</v>
      </c>
      <c r="AA26" s="28">
        <f>(K26-N26)/N26</f>
        <v>1.1470914566492312</v>
      </c>
      <c r="AB26" s="28">
        <f>(N26-Q26)/Q26</f>
        <v>6.7017711823839426E-3</v>
      </c>
      <c r="AC26" s="35">
        <f t="shared" si="1"/>
        <v>0.24617657951107269</v>
      </c>
      <c r="AE26" s="4">
        <v>3.4155897336068525E-3</v>
      </c>
      <c r="AF26" s="4">
        <v>11</v>
      </c>
      <c r="AG26" s="4">
        <v>3.289015166962149E-2</v>
      </c>
      <c r="AH26" s="4">
        <v>15</v>
      </c>
      <c r="AI26" s="4"/>
      <c r="AJ26" s="4"/>
      <c r="AK26" s="5">
        <v>-4.8402726690352137E-2</v>
      </c>
      <c r="AL26" s="5">
        <v>15</v>
      </c>
      <c r="AM26" s="4">
        <v>-4.8402726690352137E-2</v>
      </c>
      <c r="AN26" s="4">
        <v>15</v>
      </c>
    </row>
    <row r="27" spans="1:40" s="5" customFormat="1" x14ac:dyDescent="0.2">
      <c r="A27" s="5">
        <v>10</v>
      </c>
      <c r="B27" s="6" t="s">
        <v>24</v>
      </c>
      <c r="C27" s="15">
        <v>173.92000000000002</v>
      </c>
      <c r="D27" s="12">
        <v>91.44</v>
      </c>
      <c r="E27" s="17">
        <v>82.48</v>
      </c>
      <c r="F27" s="12">
        <v>141.73000000000002</v>
      </c>
      <c r="G27" s="12">
        <v>84.53</v>
      </c>
      <c r="H27" s="12">
        <v>57.2</v>
      </c>
      <c r="I27" s="15">
        <v>102.82</v>
      </c>
      <c r="J27" s="12">
        <v>61.45</v>
      </c>
      <c r="K27" s="17">
        <v>41.37</v>
      </c>
      <c r="L27" s="12">
        <v>108.59</v>
      </c>
      <c r="M27" s="12">
        <v>58.68</v>
      </c>
      <c r="N27" s="12">
        <v>49.91</v>
      </c>
      <c r="O27" s="15">
        <v>91.02</v>
      </c>
      <c r="P27" s="12">
        <v>60.03</v>
      </c>
      <c r="Q27" s="17">
        <v>30.99</v>
      </c>
      <c r="S27" s="34">
        <f>(D27-G27)/G27</f>
        <v>8.1746125635868874E-2</v>
      </c>
      <c r="T27" s="28">
        <f>(G27-J27)/J27</f>
        <v>0.37558991049633844</v>
      </c>
      <c r="U27" s="28">
        <f>(J27-M27)/M27</f>
        <v>4.7205180640763518E-2</v>
      </c>
      <c r="V27" s="28">
        <f>(M27-P27)/P27</f>
        <v>-2.2488755622188928E-2</v>
      </c>
      <c r="W27" s="35">
        <f t="shared" si="0"/>
        <v>0.12051311528769547</v>
      </c>
      <c r="X27" s="5">
        <v>10</v>
      </c>
      <c r="Y27" s="34">
        <f>(E27-H27)/H27</f>
        <v>0.44195804195804195</v>
      </c>
      <c r="Z27" s="28">
        <f>(G27-J27)/J27</f>
        <v>0.37558991049633844</v>
      </c>
      <c r="AA27" s="28">
        <f>(K27-N27)/N27</f>
        <v>-0.17110799438990182</v>
      </c>
      <c r="AB27" s="28">
        <f>(N27-Q27)/Q27</f>
        <v>0.61051952242658925</v>
      </c>
      <c r="AC27" s="35">
        <f t="shared" si="1"/>
        <v>0.314239870122767</v>
      </c>
      <c r="AE27" s="4">
        <v>5.9439404564052528E-2</v>
      </c>
      <c r="AF27" s="4"/>
      <c r="AG27" s="4">
        <v>6.9283478744778942E-2</v>
      </c>
      <c r="AH27" s="4">
        <v>16</v>
      </c>
      <c r="AI27" s="4"/>
      <c r="AJ27" s="4"/>
      <c r="AK27" s="5">
        <v>0.32291533099595637</v>
      </c>
      <c r="AL27" s="5">
        <v>13</v>
      </c>
      <c r="AM27" s="4">
        <v>0.46905347582624357</v>
      </c>
      <c r="AN27" s="4">
        <v>16</v>
      </c>
    </row>
    <row r="28" spans="1:40" s="5" customFormat="1" x14ac:dyDescent="0.2">
      <c r="A28" s="5">
        <v>8</v>
      </c>
      <c r="B28" s="6" t="s">
        <v>5</v>
      </c>
      <c r="C28" s="15">
        <v>263.37</v>
      </c>
      <c r="D28" s="12">
        <v>205.26</v>
      </c>
      <c r="E28" s="17">
        <v>58.11</v>
      </c>
      <c r="F28" s="12">
        <v>269.37</v>
      </c>
      <c r="G28" s="12">
        <v>198.78</v>
      </c>
      <c r="H28" s="12">
        <v>70.59</v>
      </c>
      <c r="I28" s="15">
        <v>289.37</v>
      </c>
      <c r="J28" s="12">
        <v>198.93</v>
      </c>
      <c r="K28" s="17">
        <v>90.44</v>
      </c>
      <c r="L28" s="12">
        <v>251.51</v>
      </c>
      <c r="M28" s="12">
        <v>179.98</v>
      </c>
      <c r="N28" s="12">
        <v>71.53</v>
      </c>
      <c r="O28" s="15">
        <v>284.22000000000003</v>
      </c>
      <c r="P28" s="12">
        <v>188.05</v>
      </c>
      <c r="Q28" s="17">
        <v>96.17</v>
      </c>
      <c r="S28" s="34">
        <f>(D28-G28)/G28</f>
        <v>3.2598853003320202E-2</v>
      </c>
      <c r="T28" s="28">
        <f>(G28-J28)/J28</f>
        <v>-7.5403408234055039E-4</v>
      </c>
      <c r="U28" s="28">
        <f>(J28-M28)/M28</f>
        <v>0.10528947660851216</v>
      </c>
      <c r="V28" s="28">
        <f>(M28-P28)/P28</f>
        <v>-4.2914118585482698E-2</v>
      </c>
      <c r="W28" s="35">
        <f t="shared" si="0"/>
        <v>2.3555044236002277E-2</v>
      </c>
      <c r="X28" s="5">
        <v>8</v>
      </c>
      <c r="Y28" s="34">
        <f>(E28-H28)/H28</f>
        <v>-0.17679558011049729</v>
      </c>
      <c r="Z28" s="28">
        <f>(G28-J28)/J28</f>
        <v>-7.5403408234055039E-4</v>
      </c>
      <c r="AA28" s="28">
        <f>(K28-N28)/N28</f>
        <v>0.26436460226478398</v>
      </c>
      <c r="AB28" s="28">
        <f>(N28-Q28)/Q28</f>
        <v>-0.25621295622335449</v>
      </c>
      <c r="AC28" s="35">
        <f t="shared" si="1"/>
        <v>-4.2349492037852085E-2</v>
      </c>
      <c r="AE28" s="4">
        <v>7.1497705193461061E-2</v>
      </c>
      <c r="AF28" s="4">
        <v>3</v>
      </c>
      <c r="AG28" s="4">
        <v>0.18179519689028401</v>
      </c>
      <c r="AH28" s="4">
        <v>0</v>
      </c>
      <c r="AI28" s="4"/>
      <c r="AJ28" s="4"/>
      <c r="AM28" s="4">
        <v>0</v>
      </c>
      <c r="AN28" s="4">
        <v>0</v>
      </c>
    </row>
    <row r="29" spans="1:40" s="5" customFormat="1" x14ac:dyDescent="0.2">
      <c r="A29" s="5">
        <v>11</v>
      </c>
      <c r="B29" s="6" t="s">
        <v>7</v>
      </c>
      <c r="C29" s="15">
        <v>246.46</v>
      </c>
      <c r="D29" s="12">
        <v>182.11</v>
      </c>
      <c r="E29" s="17">
        <v>64.349999999999994</v>
      </c>
      <c r="F29" s="12">
        <v>250.09</v>
      </c>
      <c r="G29" s="12">
        <v>167.49</v>
      </c>
      <c r="H29" s="12">
        <v>82.6</v>
      </c>
      <c r="I29" s="15">
        <v>271.10000000000002</v>
      </c>
      <c r="J29" s="12">
        <v>192.46</v>
      </c>
      <c r="K29" s="17">
        <v>78.64</v>
      </c>
      <c r="L29" s="12">
        <v>221.72</v>
      </c>
      <c r="M29" s="12">
        <v>148.47</v>
      </c>
      <c r="N29" s="12">
        <v>73.25</v>
      </c>
      <c r="O29" s="15">
        <v>270.63</v>
      </c>
      <c r="P29" s="12">
        <v>195.4</v>
      </c>
      <c r="Q29" s="17">
        <v>75.23</v>
      </c>
      <c r="S29" s="34">
        <f>(D29-G29)/G29</f>
        <v>8.7288793360797687E-2</v>
      </c>
      <c r="T29" s="28">
        <f>(G29-J29)/J29</f>
        <v>-0.12974124493401226</v>
      </c>
      <c r="U29" s="28">
        <f>(J29-M29)/M29</f>
        <v>0.29628881255472495</v>
      </c>
      <c r="V29" s="28">
        <f>(M29-P29)/P29</f>
        <v>-0.24017400204708295</v>
      </c>
      <c r="W29" s="35">
        <f t="shared" si="0"/>
        <v>3.4155897336068525E-3</v>
      </c>
      <c r="X29" s="5">
        <v>11</v>
      </c>
      <c r="Y29" s="34">
        <f>(E29-H29)/H29</f>
        <v>-0.22094430992736078</v>
      </c>
      <c r="Z29" s="28">
        <f>(G29-J29)/J29</f>
        <v>-0.12974124493401226</v>
      </c>
      <c r="AA29" s="28">
        <f>(K29-N29)/N29</f>
        <v>7.358361774744028E-2</v>
      </c>
      <c r="AB29" s="28">
        <f>(N29-Q29)/Q29</f>
        <v>-2.6319287518277334E-2</v>
      </c>
      <c r="AC29" s="35">
        <f t="shared" si="1"/>
        <v>-7.5855306158052527E-2</v>
      </c>
      <c r="AE29" s="4">
        <v>9.7803373693404097E-2</v>
      </c>
      <c r="AF29" s="4">
        <v>4</v>
      </c>
      <c r="AG29" s="4">
        <v>4.8226305501032435E-2</v>
      </c>
      <c r="AH29" s="4">
        <v>0</v>
      </c>
      <c r="AI29" s="4"/>
      <c r="AJ29" s="4"/>
      <c r="AK29" s="4"/>
      <c r="AL29" s="4"/>
      <c r="AM29" s="4">
        <v>0</v>
      </c>
      <c r="AN29" s="4">
        <v>0</v>
      </c>
    </row>
    <row r="30" spans="1:40" s="5" customFormat="1" x14ac:dyDescent="0.2">
      <c r="B30" s="6" t="s">
        <v>14</v>
      </c>
      <c r="C30" s="15">
        <v>148.69</v>
      </c>
      <c r="D30" s="12">
        <v>98.25</v>
      </c>
      <c r="E30" s="17">
        <v>50.44</v>
      </c>
      <c r="F30" s="12">
        <v>150.61000000000001</v>
      </c>
      <c r="G30" s="12">
        <v>97.78</v>
      </c>
      <c r="H30" s="12">
        <v>52.83</v>
      </c>
      <c r="I30" s="15">
        <v>141.74</v>
      </c>
      <c r="J30" s="12">
        <v>93.8</v>
      </c>
      <c r="K30" s="17">
        <v>47.94</v>
      </c>
      <c r="L30" s="12">
        <v>114.56</v>
      </c>
      <c r="M30" s="12">
        <v>76.45</v>
      </c>
      <c r="N30" s="12">
        <v>38.11</v>
      </c>
      <c r="O30" s="15">
        <v>115.84</v>
      </c>
      <c r="P30" s="12">
        <v>79.34</v>
      </c>
      <c r="Q30" s="17">
        <v>36.5</v>
      </c>
      <c r="S30" s="34">
        <f>(D30-G30)/G30</f>
        <v>4.806708938433206E-3</v>
      </c>
      <c r="T30" s="28">
        <f>(G30-J30)/J30</f>
        <v>4.2430703624733522E-2</v>
      </c>
      <c r="U30" s="28">
        <f>(J30-M30)/M30</f>
        <v>0.22694571615434916</v>
      </c>
      <c r="V30" s="28">
        <f>(M30-P30)/P30</f>
        <v>-3.642551046130578E-2</v>
      </c>
      <c r="W30" s="35">
        <f t="shared" si="0"/>
        <v>5.9439404564052528E-2</v>
      </c>
      <c r="Y30" s="34"/>
      <c r="Z30" s="28"/>
      <c r="AA30" s="28"/>
      <c r="AB30" s="28"/>
      <c r="AC30" s="35"/>
      <c r="AE30" s="4">
        <v>3.289015166962149E-2</v>
      </c>
      <c r="AF30" s="4">
        <v>15</v>
      </c>
      <c r="AG30" s="4">
        <v>0.11471940880906649</v>
      </c>
      <c r="AH30" s="4">
        <v>0</v>
      </c>
      <c r="AI30" s="4"/>
      <c r="AJ30" s="4"/>
      <c r="AK30" s="4"/>
      <c r="AL30" s="4"/>
      <c r="AM30" s="4">
        <v>0</v>
      </c>
      <c r="AN30" s="4">
        <v>0</v>
      </c>
    </row>
    <row r="31" spans="1:40" s="5" customFormat="1" x14ac:dyDescent="0.2">
      <c r="A31" s="5">
        <v>3</v>
      </c>
      <c r="B31" s="6" t="s">
        <v>3</v>
      </c>
      <c r="C31" s="15">
        <v>361.98</v>
      </c>
      <c r="D31" s="12">
        <v>246.11</v>
      </c>
      <c r="E31" s="17">
        <v>115.87</v>
      </c>
      <c r="F31" s="12">
        <v>418.63</v>
      </c>
      <c r="G31" s="12">
        <v>301.54000000000002</v>
      </c>
      <c r="H31" s="12">
        <v>117.09</v>
      </c>
      <c r="I31" s="15">
        <v>342.01</v>
      </c>
      <c r="J31" s="12">
        <v>246.2</v>
      </c>
      <c r="K31" s="17">
        <v>95.81</v>
      </c>
      <c r="L31" s="15">
        <v>342.01</v>
      </c>
      <c r="M31" s="12">
        <v>227.3</v>
      </c>
      <c r="N31" s="12">
        <v>86.32</v>
      </c>
      <c r="O31" s="15">
        <v>259.58</v>
      </c>
      <c r="P31" s="12">
        <v>195.63</v>
      </c>
      <c r="Q31" s="17">
        <v>63.95</v>
      </c>
      <c r="S31" s="34">
        <f>(D31-G31)/G31</f>
        <v>-0.18382304171917491</v>
      </c>
      <c r="T31" s="28">
        <f>(G31-J31)/J31</f>
        <v>0.22477660438667763</v>
      </c>
      <c r="U31" s="28">
        <f>(J31-M31)/M31</f>
        <v>8.3150021997360213E-2</v>
      </c>
      <c r="V31" s="28">
        <f>(M31-P31)/P31</f>
        <v>0.16188723610898131</v>
      </c>
      <c r="W31" s="35">
        <f t="shared" si="0"/>
        <v>7.1497705193461061E-2</v>
      </c>
      <c r="X31" s="5">
        <v>3</v>
      </c>
      <c r="Y31" s="34">
        <f>(E31-H31)/H31</f>
        <v>-1.0419335553847458E-2</v>
      </c>
      <c r="Z31" s="28">
        <f>(G31-J31)/J31</f>
        <v>0.22477660438667763</v>
      </c>
      <c r="AA31" s="28">
        <f>(K31-N31)/N31</f>
        <v>0.1099397590361447</v>
      </c>
      <c r="AB31" s="28">
        <f>(N31-Q31)/Q31</f>
        <v>0.34980453479280671</v>
      </c>
      <c r="AC31" s="35">
        <f t="shared" si="1"/>
        <v>0.16852539066544539</v>
      </c>
      <c r="AE31" s="4">
        <v>0.1268275859991034</v>
      </c>
      <c r="AF31" s="4">
        <v>13</v>
      </c>
      <c r="AG31" s="4">
        <v>5.9439404564052528E-2</v>
      </c>
      <c r="AH31" s="4">
        <v>0</v>
      </c>
      <c r="AI31" s="4"/>
      <c r="AJ31" s="4"/>
      <c r="AK31" s="4"/>
      <c r="AL31" s="4"/>
      <c r="AM31" s="4">
        <v>0</v>
      </c>
      <c r="AN31" s="4">
        <v>0</v>
      </c>
    </row>
    <row r="32" spans="1:40" s="5" customFormat="1" x14ac:dyDescent="0.2">
      <c r="A32" s="5">
        <v>4</v>
      </c>
      <c r="B32" s="6" t="s">
        <v>6</v>
      </c>
      <c r="C32" s="15">
        <v>395.71000000000004</v>
      </c>
      <c r="D32" s="12">
        <v>214.06</v>
      </c>
      <c r="E32" s="17">
        <v>181.65</v>
      </c>
      <c r="F32" s="12">
        <v>364.98</v>
      </c>
      <c r="G32" s="12">
        <v>209.26</v>
      </c>
      <c r="H32" s="12">
        <v>155.72</v>
      </c>
      <c r="I32" s="15">
        <v>447.76</v>
      </c>
      <c r="J32" s="12">
        <v>307.54000000000002</v>
      </c>
      <c r="K32" s="17">
        <v>140.22</v>
      </c>
      <c r="L32" s="12">
        <v>348.71</v>
      </c>
      <c r="M32" s="12">
        <v>225.22</v>
      </c>
      <c r="N32" s="12">
        <v>123.49</v>
      </c>
      <c r="O32" s="15">
        <v>300.81</v>
      </c>
      <c r="P32" s="12">
        <v>170.32</v>
      </c>
      <c r="Q32" s="17">
        <v>130.49</v>
      </c>
      <c r="S32" s="34">
        <f>(D32-G32)/G32</f>
        <v>2.2937971900984476E-2</v>
      </c>
      <c r="T32" s="28">
        <f>(G32-J32)/J32</f>
        <v>-0.31956818625219491</v>
      </c>
      <c r="U32" s="28">
        <f>(J32-M32)/M32</f>
        <v>0.3655092798152918</v>
      </c>
      <c r="V32" s="28">
        <f>(M32-P32)/P32</f>
        <v>0.32233442930953504</v>
      </c>
      <c r="W32" s="35">
        <f t="shared" si="0"/>
        <v>9.7803373693404097E-2</v>
      </c>
      <c r="X32" s="5">
        <v>4</v>
      </c>
      <c r="Y32" s="34">
        <f>(E32-H32)/H32</f>
        <v>0.16651682507063967</v>
      </c>
      <c r="Z32" s="28">
        <f>(G32-J32)/J32</f>
        <v>-0.31956818625219491</v>
      </c>
      <c r="AA32" s="28">
        <f>(K32-N32)/N32</f>
        <v>0.13547655680621917</v>
      </c>
      <c r="AB32" s="28">
        <f>(N32-Q32)/Q32</f>
        <v>-5.3643957391371094E-2</v>
      </c>
      <c r="AC32" s="35">
        <f t="shared" si="1"/>
        <v>-1.780469044167679E-2</v>
      </c>
    </row>
    <row r="33" spans="1:29" s="5" customFormat="1" x14ac:dyDescent="0.2">
      <c r="A33" s="5">
        <v>15</v>
      </c>
      <c r="B33" s="6" t="s">
        <v>9</v>
      </c>
      <c r="C33" s="15">
        <v>132.93</v>
      </c>
      <c r="D33" s="12">
        <v>70.400000000000006</v>
      </c>
      <c r="E33" s="17">
        <v>62.53</v>
      </c>
      <c r="F33" s="12">
        <v>160.18</v>
      </c>
      <c r="G33" s="12">
        <v>74.12</v>
      </c>
      <c r="H33" s="12">
        <v>86.06</v>
      </c>
      <c r="I33" s="15">
        <v>168.96</v>
      </c>
      <c r="J33" s="12">
        <v>81.17</v>
      </c>
      <c r="K33" s="17">
        <v>87.79</v>
      </c>
      <c r="L33" s="12">
        <v>145.32</v>
      </c>
      <c r="M33" s="12">
        <v>73.7</v>
      </c>
      <c r="N33" s="12">
        <v>71.62</v>
      </c>
      <c r="O33" s="15">
        <v>139.26</v>
      </c>
      <c r="P33" s="12">
        <v>63.14</v>
      </c>
      <c r="Q33" s="17">
        <v>76.12</v>
      </c>
      <c r="S33" s="34">
        <f>(D33-G33)/G33</f>
        <v>-5.0188882892606562E-2</v>
      </c>
      <c r="T33" s="28">
        <f>(G33-J33)/J33</f>
        <v>-8.6854749291610162E-2</v>
      </c>
      <c r="U33" s="28">
        <f>(J33-M33)/M33</f>
        <v>0.10135685210312075</v>
      </c>
      <c r="V33" s="28">
        <f>(M33-P33)/P33</f>
        <v>0.16724738675958192</v>
      </c>
      <c r="W33" s="35">
        <f t="shared" si="0"/>
        <v>3.289015166962149E-2</v>
      </c>
      <c r="X33" s="5">
        <v>15</v>
      </c>
      <c r="Y33" s="34">
        <f>(E33-H33)/H33</f>
        <v>-0.27341389728096677</v>
      </c>
      <c r="Z33" s="28">
        <f>(G33-J33)/J33</f>
        <v>-8.6854749291610162E-2</v>
      </c>
      <c r="AA33" s="28">
        <f>(K33-N33)/N33</f>
        <v>0.22577492320580844</v>
      </c>
      <c r="AB33" s="28">
        <f>(N33-Q33)/Q33</f>
        <v>-5.911718339464004E-2</v>
      </c>
      <c r="AC33" s="35">
        <f t="shared" si="1"/>
        <v>-4.8402726690352137E-2</v>
      </c>
    </row>
    <row r="34" spans="1:29" s="5" customFormat="1" x14ac:dyDescent="0.2">
      <c r="A34" s="5">
        <v>13</v>
      </c>
      <c r="B34" s="6" t="s">
        <v>12</v>
      </c>
      <c r="C34" s="15">
        <v>196.41000000000003</v>
      </c>
      <c r="D34" s="12">
        <v>131.62</v>
      </c>
      <c r="E34" s="17">
        <v>64.790000000000006</v>
      </c>
      <c r="F34" s="12">
        <v>190.45</v>
      </c>
      <c r="G34" s="12">
        <v>121.82</v>
      </c>
      <c r="H34" s="12">
        <v>68.63</v>
      </c>
      <c r="I34" s="15">
        <v>195.75</v>
      </c>
      <c r="J34" s="12">
        <v>118.68</v>
      </c>
      <c r="K34" s="17">
        <v>77.069999999999993</v>
      </c>
      <c r="L34" s="12">
        <v>134.84</v>
      </c>
      <c r="M34" s="12">
        <v>84.89</v>
      </c>
      <c r="N34" s="12">
        <v>49.95</v>
      </c>
      <c r="O34" s="15">
        <v>112.78</v>
      </c>
      <c r="P34" s="12">
        <v>84.69</v>
      </c>
      <c r="Q34" s="17">
        <v>28.09</v>
      </c>
      <c r="S34" s="36">
        <f>(D34-G34)/G34</f>
        <v>8.0446560499097125E-2</v>
      </c>
      <c r="T34" s="37">
        <f>(G34-J34)/J34</f>
        <v>2.645770138186709E-2</v>
      </c>
      <c r="U34" s="37">
        <f>(J34-M34)/M34</f>
        <v>0.39804452821298159</v>
      </c>
      <c r="V34" s="37">
        <f>(M34-P34)/P34</f>
        <v>2.3615539024678576E-3</v>
      </c>
      <c r="W34" s="38">
        <f t="shared" si="0"/>
        <v>0.1268275859991034</v>
      </c>
      <c r="X34" s="5">
        <v>13</v>
      </c>
      <c r="Y34" s="36">
        <f>(E34-H34)/H34</f>
        <v>-5.5952207489435954E-2</v>
      </c>
      <c r="Z34" s="37">
        <f>(G34-J34)/J34</f>
        <v>2.645770138186709E-2</v>
      </c>
      <c r="AA34" s="37">
        <f>(K34-N34)/N34</f>
        <v>0.54294294294294276</v>
      </c>
      <c r="AB34" s="37">
        <f>(N34-Q34)/Q34</f>
        <v>0.77821288714845149</v>
      </c>
      <c r="AC34" s="38">
        <f t="shared" si="1"/>
        <v>0.32291533099595637</v>
      </c>
    </row>
    <row r="39" spans="1:29" x14ac:dyDescent="0.2">
      <c r="B39" s="4" t="s">
        <v>81</v>
      </c>
      <c r="C39" s="4" t="s">
        <v>80</v>
      </c>
      <c r="D39" s="4" t="s">
        <v>79</v>
      </c>
      <c r="E39" s="4" t="s">
        <v>78</v>
      </c>
      <c r="F39" s="4" t="s">
        <v>74</v>
      </c>
      <c r="G39" s="4" t="s">
        <v>26</v>
      </c>
      <c r="H39" s="4" t="s">
        <v>75</v>
      </c>
      <c r="I39" s="4" t="s">
        <v>76</v>
      </c>
    </row>
    <row r="40" spans="1:29" x14ac:dyDescent="0.2">
      <c r="B40" s="4">
        <f>AVERAGE(D40,C40)</f>
        <v>0.21875</v>
      </c>
      <c r="C40" s="4">
        <f>E40/24</f>
        <v>0.375</v>
      </c>
      <c r="D40" s="4">
        <f>F40/16</f>
        <v>6.25E-2</v>
      </c>
      <c r="E40" s="4">
        <v>9</v>
      </c>
      <c r="F40" s="25">
        <v>1</v>
      </c>
      <c r="G40" s="26" t="s">
        <v>1</v>
      </c>
      <c r="H40" s="15">
        <v>0.10550963376167764</v>
      </c>
      <c r="I40" s="12">
        <v>0.17915668460083534</v>
      </c>
      <c r="J40" s="15"/>
      <c r="K40" s="12"/>
      <c r="L40" s="15"/>
    </row>
    <row r="41" spans="1:29" x14ac:dyDescent="0.2">
      <c r="B41" s="4">
        <f t="shared" ref="B41:B55" si="2">AVERAGE(D41,C41)</f>
        <v>0.125</v>
      </c>
      <c r="C41" s="4">
        <f t="shared" ref="C41:C55" si="3">E41/24</f>
        <v>0.125</v>
      </c>
      <c r="D41" s="4">
        <f t="shared" ref="D41:D55" si="4">F41/16</f>
        <v>0.125</v>
      </c>
      <c r="E41" s="4">
        <v>3</v>
      </c>
      <c r="F41" s="25">
        <v>2</v>
      </c>
      <c r="G41" s="26" t="s">
        <v>0</v>
      </c>
      <c r="H41" s="15">
        <v>6.0496712589064305E-2</v>
      </c>
      <c r="I41" s="12">
        <v>0.24617657951107269</v>
      </c>
      <c r="J41" s="15"/>
      <c r="K41" s="12"/>
      <c r="L41" s="15"/>
    </row>
    <row r="42" spans="1:29" x14ac:dyDescent="0.2">
      <c r="B42" s="4">
        <f t="shared" si="2"/>
        <v>0.11458333333333333</v>
      </c>
      <c r="C42" s="4">
        <f t="shared" si="3"/>
        <v>4.1666666666666664E-2</v>
      </c>
      <c r="D42" s="4">
        <f t="shared" si="4"/>
        <v>0.1875</v>
      </c>
      <c r="E42" s="4">
        <v>1</v>
      </c>
      <c r="F42" s="25">
        <v>3</v>
      </c>
      <c r="G42" s="26" t="s">
        <v>3</v>
      </c>
      <c r="H42" s="15">
        <v>7.1497705193461061E-2</v>
      </c>
      <c r="I42" s="12">
        <v>0.16852539066544539</v>
      </c>
      <c r="J42" s="15"/>
      <c r="K42" s="15"/>
      <c r="L42" s="15"/>
    </row>
    <row r="43" spans="1:29" x14ac:dyDescent="0.2">
      <c r="B43" s="4">
        <f t="shared" si="2"/>
        <v>0.25</v>
      </c>
      <c r="C43" s="4">
        <f t="shared" si="3"/>
        <v>0.25</v>
      </c>
      <c r="D43" s="4">
        <f t="shared" si="4"/>
        <v>0.25</v>
      </c>
      <c r="E43" s="4">
        <v>6</v>
      </c>
      <c r="F43" s="25">
        <v>4</v>
      </c>
      <c r="G43" s="26" t="s">
        <v>6</v>
      </c>
      <c r="H43" s="15">
        <v>9.7803373693404097E-2</v>
      </c>
      <c r="I43" s="15">
        <v>-1.780469044167679E-2</v>
      </c>
      <c r="J43" s="12"/>
    </row>
    <row r="44" spans="1:29" x14ac:dyDescent="0.2">
      <c r="B44" s="4">
        <f t="shared" si="2"/>
        <v>0.38541666666666663</v>
      </c>
      <c r="C44" s="4">
        <f t="shared" si="3"/>
        <v>0.45833333333333331</v>
      </c>
      <c r="D44" s="4">
        <f t="shared" si="4"/>
        <v>0.3125</v>
      </c>
      <c r="E44" s="4">
        <v>11</v>
      </c>
      <c r="F44" s="25">
        <v>5</v>
      </c>
      <c r="G44" s="26" t="s">
        <v>10</v>
      </c>
      <c r="H44" s="15">
        <v>6.5635954476820052E-2</v>
      </c>
      <c r="I44" s="4">
        <v>0.20074189929281605</v>
      </c>
    </row>
    <row r="45" spans="1:29" x14ac:dyDescent="0.2">
      <c r="B45" s="4">
        <f t="shared" si="2"/>
        <v>0.5</v>
      </c>
      <c r="C45" s="4">
        <f t="shared" si="3"/>
        <v>0.625</v>
      </c>
      <c r="D45" s="4">
        <f t="shared" si="4"/>
        <v>0.375</v>
      </c>
      <c r="E45" s="4">
        <v>15</v>
      </c>
      <c r="F45" s="25">
        <v>6</v>
      </c>
      <c r="G45" s="26" t="s">
        <v>19</v>
      </c>
      <c r="H45" s="15">
        <v>7.52063080520851E-2</v>
      </c>
      <c r="I45" s="4">
        <v>0.10875972074701477</v>
      </c>
    </row>
    <row r="46" spans="1:29" x14ac:dyDescent="0.2">
      <c r="B46" s="4">
        <f t="shared" si="2"/>
        <v>0.30208333333333331</v>
      </c>
      <c r="C46" s="4">
        <f t="shared" si="3"/>
        <v>0.16666666666666666</v>
      </c>
      <c r="D46" s="4">
        <f t="shared" si="4"/>
        <v>0.4375</v>
      </c>
      <c r="E46" s="4">
        <v>4</v>
      </c>
      <c r="F46" s="25">
        <v>7</v>
      </c>
      <c r="G46" s="26" t="s">
        <v>13</v>
      </c>
      <c r="H46" s="15">
        <v>-6.9370739957443223E-3</v>
      </c>
      <c r="I46" s="4">
        <v>3.6778511152909234E-2</v>
      </c>
    </row>
    <row r="47" spans="1:29" x14ac:dyDescent="0.2">
      <c r="B47" s="4">
        <f t="shared" si="2"/>
        <v>0.29166666666666669</v>
      </c>
      <c r="C47" s="4">
        <f t="shared" si="3"/>
        <v>8.3333333333333329E-2</v>
      </c>
      <c r="D47" s="4">
        <f t="shared" si="4"/>
        <v>0.5</v>
      </c>
      <c r="E47" s="4">
        <v>2</v>
      </c>
      <c r="F47" s="25">
        <v>8</v>
      </c>
      <c r="G47" s="26" t="s">
        <v>5</v>
      </c>
      <c r="H47" s="15">
        <v>2.3555044236002277E-2</v>
      </c>
      <c r="I47" s="4">
        <v>-4.2349492037852085E-2</v>
      </c>
    </row>
    <row r="48" spans="1:29" x14ac:dyDescent="0.2">
      <c r="B48" s="4">
        <f t="shared" si="2"/>
        <v>0.57291666666666674</v>
      </c>
      <c r="C48" s="4">
        <f t="shared" si="3"/>
        <v>0.58333333333333337</v>
      </c>
      <c r="D48" s="4">
        <f t="shared" si="4"/>
        <v>0.5625</v>
      </c>
      <c r="E48" s="4">
        <v>14</v>
      </c>
      <c r="F48" s="25">
        <v>9</v>
      </c>
      <c r="G48" s="26" t="s">
        <v>11</v>
      </c>
      <c r="H48" s="15">
        <v>0.1085559653256329</v>
      </c>
      <c r="I48" s="4">
        <v>5.7252060347755401E-3</v>
      </c>
    </row>
    <row r="49" spans="2:9" x14ac:dyDescent="0.2">
      <c r="B49" s="4">
        <f t="shared" si="2"/>
        <v>0.77083333333333326</v>
      </c>
      <c r="C49" s="4">
        <f t="shared" si="3"/>
        <v>0.91666666666666663</v>
      </c>
      <c r="D49" s="4">
        <f t="shared" si="4"/>
        <v>0.625</v>
      </c>
      <c r="E49" s="4">
        <v>22</v>
      </c>
      <c r="F49" s="25">
        <v>10</v>
      </c>
      <c r="G49" s="26" t="s">
        <v>24</v>
      </c>
      <c r="H49" s="15">
        <v>0.12051311528769547</v>
      </c>
      <c r="I49" s="4">
        <v>0.314239870122767</v>
      </c>
    </row>
    <row r="50" spans="2:9" x14ac:dyDescent="0.2">
      <c r="B50" s="4">
        <f t="shared" si="2"/>
        <v>0.44791666666666669</v>
      </c>
      <c r="C50" s="4">
        <f t="shared" si="3"/>
        <v>0.20833333333333334</v>
      </c>
      <c r="D50" s="4">
        <f t="shared" si="4"/>
        <v>0.6875</v>
      </c>
      <c r="E50" s="4">
        <v>5</v>
      </c>
      <c r="F50" s="25">
        <v>11</v>
      </c>
      <c r="G50" s="26" t="s">
        <v>7</v>
      </c>
      <c r="H50" s="15">
        <v>3.4155897336068525E-3</v>
      </c>
      <c r="I50" s="4">
        <v>-7.5855306158052527E-2</v>
      </c>
    </row>
    <row r="51" spans="2:9" x14ac:dyDescent="0.2">
      <c r="B51" s="4">
        <f t="shared" si="2"/>
        <v>0.64583333333333326</v>
      </c>
      <c r="C51" s="4">
        <f t="shared" si="3"/>
        <v>0.54166666666666663</v>
      </c>
      <c r="D51" s="4">
        <f t="shared" si="4"/>
        <v>0.75</v>
      </c>
      <c r="E51" s="4">
        <v>13</v>
      </c>
      <c r="F51" s="25">
        <v>12</v>
      </c>
      <c r="G51" s="26" t="s">
        <v>23</v>
      </c>
      <c r="H51" s="15">
        <v>4.1333748137305011E-2</v>
      </c>
      <c r="I51" s="4">
        <v>0.16720567679914439</v>
      </c>
    </row>
    <row r="52" spans="2:9" x14ac:dyDescent="0.2">
      <c r="B52" s="4">
        <f t="shared" si="2"/>
        <v>0.65625</v>
      </c>
      <c r="C52" s="4">
        <f t="shared" si="3"/>
        <v>0.5</v>
      </c>
      <c r="D52" s="4">
        <f t="shared" si="4"/>
        <v>0.8125</v>
      </c>
      <c r="E52" s="4">
        <v>12</v>
      </c>
      <c r="F52" s="25">
        <v>13</v>
      </c>
      <c r="G52" s="26" t="s">
        <v>12</v>
      </c>
      <c r="H52" s="15">
        <v>0.1268275859991034</v>
      </c>
      <c r="I52" s="4">
        <v>0.32291533099595637</v>
      </c>
    </row>
    <row r="53" spans="2:9" x14ac:dyDescent="0.2">
      <c r="B53" s="4">
        <f t="shared" si="2"/>
        <v>0.60416666666666663</v>
      </c>
      <c r="C53" s="4">
        <f t="shared" si="3"/>
        <v>0.33333333333333331</v>
      </c>
      <c r="D53" s="4">
        <f t="shared" si="4"/>
        <v>0.875</v>
      </c>
      <c r="E53" s="4">
        <v>8</v>
      </c>
      <c r="F53" s="25">
        <v>14</v>
      </c>
      <c r="G53" s="26" t="s">
        <v>8</v>
      </c>
      <c r="H53" s="15">
        <v>0.12036505633876587</v>
      </c>
      <c r="I53" s="4">
        <v>8.3993391312076171E-2</v>
      </c>
    </row>
    <row r="54" spans="2:9" x14ac:dyDescent="0.2">
      <c r="B54" s="4">
        <f t="shared" si="2"/>
        <v>0.9375</v>
      </c>
      <c r="D54" s="4">
        <f t="shared" si="4"/>
        <v>0.9375</v>
      </c>
      <c r="F54" s="25">
        <v>15</v>
      </c>
      <c r="G54" s="26" t="s">
        <v>9</v>
      </c>
      <c r="H54" s="15">
        <v>3.289015166962149E-2</v>
      </c>
      <c r="I54" s="4">
        <v>-4.8402726690352137E-2</v>
      </c>
    </row>
    <row r="55" spans="2:9" x14ac:dyDescent="0.2">
      <c r="B55" s="4">
        <f t="shared" si="2"/>
        <v>1</v>
      </c>
      <c r="D55" s="4">
        <f t="shared" si="4"/>
        <v>1</v>
      </c>
      <c r="F55" s="25">
        <v>16</v>
      </c>
      <c r="G55" s="26" t="s">
        <v>20</v>
      </c>
      <c r="H55" s="15">
        <v>6.9283478744778942E-2</v>
      </c>
      <c r="I55" s="4">
        <v>0.46905347582624357</v>
      </c>
    </row>
    <row r="57" spans="2:9" x14ac:dyDescent="0.2">
      <c r="B57" s="41" t="s">
        <v>81</v>
      </c>
      <c r="C57" s="42" t="s">
        <v>75</v>
      </c>
      <c r="D57" s="43" t="s">
        <v>76</v>
      </c>
    </row>
    <row r="58" spans="2:9" x14ac:dyDescent="0.2">
      <c r="B58" s="44">
        <v>0.21875</v>
      </c>
      <c r="C58" s="22">
        <v>0.10550963376167764</v>
      </c>
      <c r="D58" s="45">
        <v>0.17915668460083534</v>
      </c>
      <c r="H58" s="25">
        <v>1</v>
      </c>
    </row>
    <row r="59" spans="2:9" x14ac:dyDescent="0.2">
      <c r="B59" s="44">
        <v>0.125</v>
      </c>
      <c r="C59" s="22">
        <v>6.0496712589064305E-2</v>
      </c>
      <c r="D59" s="45">
        <v>0.24617657951107269</v>
      </c>
      <c r="H59" s="25">
        <v>2</v>
      </c>
    </row>
    <row r="60" spans="2:9" x14ac:dyDescent="0.2">
      <c r="B60" s="44">
        <v>0.11458333333333333</v>
      </c>
      <c r="C60" s="22">
        <v>7.1497705193461061E-2</v>
      </c>
      <c r="D60" s="45">
        <v>0.16852539066544539</v>
      </c>
      <c r="H60" s="25">
        <v>3</v>
      </c>
    </row>
    <row r="61" spans="2:9" x14ac:dyDescent="0.2">
      <c r="B61" s="44">
        <v>0.25</v>
      </c>
      <c r="C61" s="22">
        <v>9.7803373693404097E-2</v>
      </c>
      <c r="D61" s="45">
        <v>-1.780469044167679E-2</v>
      </c>
      <c r="H61" s="25">
        <v>4</v>
      </c>
    </row>
    <row r="62" spans="2:9" x14ac:dyDescent="0.2">
      <c r="B62" s="44">
        <v>0.38541666666666663</v>
      </c>
      <c r="C62" s="22">
        <v>6.5635954476820052E-2</v>
      </c>
      <c r="D62" s="45">
        <v>0.20074189929281605</v>
      </c>
      <c r="H62" s="25">
        <v>5</v>
      </c>
    </row>
    <row r="63" spans="2:9" x14ac:dyDescent="0.2">
      <c r="B63" s="44">
        <v>0.5</v>
      </c>
      <c r="C63" s="22">
        <v>7.52063080520851E-2</v>
      </c>
      <c r="D63" s="45">
        <v>0.10875972074701477</v>
      </c>
      <c r="H63" s="25">
        <v>6</v>
      </c>
    </row>
    <row r="64" spans="2:9" x14ac:dyDescent="0.2">
      <c r="B64" s="44">
        <v>0.30208333333333331</v>
      </c>
      <c r="C64" s="22">
        <v>-6.9370739957443223E-3</v>
      </c>
      <c r="D64" s="45">
        <v>3.6778511152909234E-2</v>
      </c>
      <c r="H64" s="25">
        <v>7</v>
      </c>
    </row>
    <row r="65" spans="2:9" x14ac:dyDescent="0.2">
      <c r="B65" s="44">
        <v>0.29166666666666669</v>
      </c>
      <c r="C65" s="22">
        <v>2.3555044236002277E-2</v>
      </c>
      <c r="D65" s="45">
        <v>-4.2349492037852085E-2</v>
      </c>
      <c r="H65" s="25">
        <v>8</v>
      </c>
      <c r="I65" s="4">
        <f>MEDIAN(H58:H73)</f>
        <v>8.5</v>
      </c>
    </row>
    <row r="66" spans="2:9" x14ac:dyDescent="0.2">
      <c r="B66" s="44">
        <v>0.57291666666666674</v>
      </c>
      <c r="C66" s="22">
        <v>0.1085559653256329</v>
      </c>
      <c r="D66" s="45">
        <v>5.7252060347755401E-3</v>
      </c>
      <c r="H66" s="25">
        <v>9</v>
      </c>
    </row>
    <row r="67" spans="2:9" x14ac:dyDescent="0.2">
      <c r="B67" s="44">
        <v>0.77083333333333326</v>
      </c>
      <c r="C67" s="22">
        <v>0.12051311528769547</v>
      </c>
      <c r="D67" s="45">
        <v>0.314239870122767</v>
      </c>
      <c r="H67" s="25">
        <v>10</v>
      </c>
    </row>
    <row r="68" spans="2:9" x14ac:dyDescent="0.2">
      <c r="B68" s="44">
        <v>0.44791666666666669</v>
      </c>
      <c r="C68" s="22">
        <v>3.4155897336068525E-3</v>
      </c>
      <c r="D68" s="45">
        <v>-7.5855306158052527E-2</v>
      </c>
      <c r="H68" s="25">
        <v>11</v>
      </c>
    </row>
    <row r="69" spans="2:9" x14ac:dyDescent="0.2">
      <c r="B69" s="44">
        <v>0.64583333333333326</v>
      </c>
      <c r="C69" s="22">
        <v>4.1333748137305011E-2</v>
      </c>
      <c r="D69" s="45">
        <v>0.16720567679914439</v>
      </c>
      <c r="H69" s="25">
        <v>12</v>
      </c>
    </row>
    <row r="70" spans="2:9" x14ac:dyDescent="0.2">
      <c r="B70" s="44">
        <v>0.65625</v>
      </c>
      <c r="C70" s="22">
        <v>0.1268275859991034</v>
      </c>
      <c r="D70" s="45">
        <v>0.32291533099595637</v>
      </c>
      <c r="H70" s="25">
        <v>13</v>
      </c>
    </row>
    <row r="71" spans="2:9" x14ac:dyDescent="0.2">
      <c r="B71" s="44">
        <v>0.60416666666666663</v>
      </c>
      <c r="C71" s="22">
        <v>0.12036505633876587</v>
      </c>
      <c r="D71" s="45">
        <v>8.3993391312076171E-2</v>
      </c>
      <c r="H71" s="25">
        <v>14</v>
      </c>
    </row>
    <row r="72" spans="2:9" x14ac:dyDescent="0.2">
      <c r="B72" s="44">
        <v>0.9375</v>
      </c>
      <c r="C72" s="22">
        <v>3.289015166962149E-2</v>
      </c>
      <c r="D72" s="45">
        <v>-4.8402726690352137E-2</v>
      </c>
      <c r="H72" s="25">
        <v>15</v>
      </c>
    </row>
    <row r="73" spans="2:9" x14ac:dyDescent="0.2">
      <c r="B73" s="46">
        <v>1</v>
      </c>
      <c r="C73" s="47">
        <v>6.9283478744778942E-2</v>
      </c>
      <c r="D73" s="48">
        <v>0.46905347582624357</v>
      </c>
      <c r="H73" s="25">
        <v>16</v>
      </c>
    </row>
  </sheetData>
  <sortState xmlns:xlrd2="http://schemas.microsoft.com/office/spreadsheetml/2017/richdata2" ref="B14:Q34">
    <sortCondition ref="B14:B34"/>
  </sortState>
  <mergeCells count="2">
    <mergeCell ref="S11:W11"/>
    <mergeCell ref="Y11:AC11"/>
  </mergeCells>
  <conditionalFormatting sqref="O14:Q34 B14:M34">
    <cfRule type="expression" dxfId="38" priority="50">
      <formula>ISODD(ROW())</formula>
    </cfRule>
  </conditionalFormatting>
  <conditionalFormatting sqref="N14:N32">
    <cfRule type="expression" dxfId="37" priority="41">
      <formula>ISODD(ROW())</formula>
    </cfRule>
  </conditionalFormatting>
  <conditionalFormatting sqref="N33">
    <cfRule type="expression" dxfId="36" priority="40">
      <formula>ISODD(ROW())</formula>
    </cfRule>
  </conditionalFormatting>
  <conditionalFormatting sqref="N34">
    <cfRule type="expression" dxfId="35" priority="39">
      <formula>ISODD(ROW())</formula>
    </cfRule>
  </conditionalFormatting>
  <conditionalFormatting sqref="F41:G55">
    <cfRule type="expression" dxfId="34" priority="32">
      <formula>ISODD(ROW())</formula>
    </cfRule>
  </conditionalFormatting>
  <conditionalFormatting sqref="H40">
    <cfRule type="expression" dxfId="33" priority="31">
      <formula>ISODD(ROW())</formula>
    </cfRule>
  </conditionalFormatting>
  <conditionalFormatting sqref="H41">
    <cfRule type="expression" dxfId="32" priority="30">
      <formula>ISODD(ROW())</formula>
    </cfRule>
  </conditionalFormatting>
  <conditionalFormatting sqref="H42">
    <cfRule type="expression" dxfId="31" priority="29">
      <formula>ISODD(ROW())</formula>
    </cfRule>
  </conditionalFormatting>
  <conditionalFormatting sqref="H43">
    <cfRule type="expression" dxfId="30" priority="28">
      <formula>ISODD(ROW())</formula>
    </cfRule>
  </conditionalFormatting>
  <conditionalFormatting sqref="H44">
    <cfRule type="expression" dxfId="29" priority="27">
      <formula>ISODD(ROW())</formula>
    </cfRule>
  </conditionalFormatting>
  <conditionalFormatting sqref="H45">
    <cfRule type="expression" dxfId="28" priority="26">
      <formula>ISODD(ROW())</formula>
    </cfRule>
  </conditionalFormatting>
  <conditionalFormatting sqref="H46">
    <cfRule type="expression" dxfId="27" priority="25">
      <formula>ISODD(ROW())</formula>
    </cfRule>
  </conditionalFormatting>
  <conditionalFormatting sqref="H47">
    <cfRule type="expression" dxfId="26" priority="24">
      <formula>ISODD(ROW())</formula>
    </cfRule>
  </conditionalFormatting>
  <conditionalFormatting sqref="H48">
    <cfRule type="expression" dxfId="25" priority="23">
      <formula>ISODD(ROW())</formula>
    </cfRule>
  </conditionalFormatting>
  <conditionalFormatting sqref="H49">
    <cfRule type="expression" dxfId="24" priority="22">
      <formula>ISODD(ROW())</formula>
    </cfRule>
  </conditionalFormatting>
  <conditionalFormatting sqref="H50">
    <cfRule type="expression" dxfId="23" priority="21">
      <formula>ISODD(ROW())</formula>
    </cfRule>
  </conditionalFormatting>
  <conditionalFormatting sqref="H51">
    <cfRule type="expression" dxfId="22" priority="20">
      <formula>ISODD(ROW())</formula>
    </cfRule>
  </conditionalFormatting>
  <conditionalFormatting sqref="H52">
    <cfRule type="expression" dxfId="21" priority="19">
      <formula>ISODD(ROW())</formula>
    </cfRule>
  </conditionalFormatting>
  <conditionalFormatting sqref="H53">
    <cfRule type="expression" dxfId="20" priority="18">
      <formula>ISODD(ROW())</formula>
    </cfRule>
  </conditionalFormatting>
  <conditionalFormatting sqref="H54">
    <cfRule type="expression" dxfId="19" priority="17">
      <formula>ISODD(ROW())</formula>
    </cfRule>
  </conditionalFormatting>
  <conditionalFormatting sqref="H55">
    <cfRule type="expression" dxfId="18" priority="16">
      <formula>ISODD(ROW())</formula>
    </cfRule>
  </conditionalFormatting>
  <conditionalFormatting sqref="I40">
    <cfRule type="expression" dxfId="17" priority="15">
      <formula>ISODD(ROW())</formula>
    </cfRule>
  </conditionalFormatting>
  <conditionalFormatting sqref="J40">
    <cfRule type="expression" dxfId="16" priority="14">
      <formula>ISODD(ROW())</formula>
    </cfRule>
  </conditionalFormatting>
  <conditionalFormatting sqref="K40">
    <cfRule type="expression" dxfId="15" priority="13">
      <formula>ISODD(ROW())</formula>
    </cfRule>
  </conditionalFormatting>
  <conditionalFormatting sqref="L40">
    <cfRule type="expression" dxfId="14" priority="12">
      <formula>ISODD(ROW())</formula>
    </cfRule>
  </conditionalFormatting>
  <conditionalFormatting sqref="I41">
    <cfRule type="expression" dxfId="13" priority="11">
      <formula>ISODD(ROW())</formula>
    </cfRule>
  </conditionalFormatting>
  <conditionalFormatting sqref="J41">
    <cfRule type="expression" dxfId="12" priority="10">
      <formula>ISODD(ROW())</formula>
    </cfRule>
  </conditionalFormatting>
  <conditionalFormatting sqref="K41">
    <cfRule type="expression" dxfId="11" priority="9">
      <formula>ISODD(ROW())</formula>
    </cfRule>
  </conditionalFormatting>
  <conditionalFormatting sqref="L41">
    <cfRule type="expression" dxfId="10" priority="8">
      <formula>ISODD(ROW())</formula>
    </cfRule>
  </conditionalFormatting>
  <conditionalFormatting sqref="I42">
    <cfRule type="expression" dxfId="9" priority="7">
      <formula>ISODD(ROW())</formula>
    </cfRule>
  </conditionalFormatting>
  <conditionalFormatting sqref="J42">
    <cfRule type="expression" dxfId="8" priority="6">
      <formula>ISODD(ROW())</formula>
    </cfRule>
  </conditionalFormatting>
  <conditionalFormatting sqref="K42">
    <cfRule type="expression" dxfId="7" priority="5">
      <formula>ISODD(ROW())</formula>
    </cfRule>
  </conditionalFormatting>
  <conditionalFormatting sqref="L42">
    <cfRule type="expression" dxfId="6" priority="4">
      <formula>ISODD(ROW())</formula>
    </cfRule>
  </conditionalFormatting>
  <conditionalFormatting sqref="I43">
    <cfRule type="expression" dxfId="5" priority="3">
      <formula>ISODD(ROW())</formula>
    </cfRule>
  </conditionalFormatting>
  <conditionalFormatting sqref="J43">
    <cfRule type="expression" dxfId="4" priority="2">
      <formula>ISODD(ROW())</formula>
    </cfRule>
  </conditionalFormatting>
  <conditionalFormatting sqref="H59:H73">
    <cfRule type="expression" dxfId="3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119F-1459-421B-9155-C734A827D2E0}">
  <sheetPr>
    <tabColor theme="6"/>
  </sheetPr>
  <dimension ref="B7:F37"/>
  <sheetViews>
    <sheetView zoomScaleNormal="100" workbookViewId="0">
      <selection activeCell="C13" sqref="C13"/>
    </sheetView>
  </sheetViews>
  <sheetFormatPr baseColWidth="10" defaultColWidth="8.83203125" defaultRowHeight="15" x14ac:dyDescent="0.2"/>
  <cols>
    <col min="1" max="1" width="3.83203125" style="4" customWidth="1"/>
    <col min="2" max="2" width="21.83203125" style="4" bestFit="1" customWidth="1"/>
    <col min="3" max="6" width="12.83203125" style="4" customWidth="1"/>
    <col min="7" max="16384" width="8.83203125" style="4"/>
  </cols>
  <sheetData>
    <row r="7" spans="2:6" ht="19" x14ac:dyDescent="0.25">
      <c r="B7" s="3" t="s">
        <v>18</v>
      </c>
    </row>
    <row r="8" spans="2:6" ht="19" x14ac:dyDescent="0.25">
      <c r="B8" s="3" t="s">
        <v>62</v>
      </c>
    </row>
    <row r="12" spans="2:6" s="5" customFormat="1" x14ac:dyDescent="0.2">
      <c r="D12" s="22"/>
      <c r="E12" s="4"/>
      <c r="F12" s="4"/>
    </row>
    <row r="13" spans="2:6" s="5" customFormat="1" ht="51" x14ac:dyDescent="0.2">
      <c r="B13" s="7" t="s">
        <v>26</v>
      </c>
      <c r="C13" s="11" t="s">
        <v>44</v>
      </c>
      <c r="D13" s="22"/>
      <c r="E13" s="4"/>
      <c r="F13" s="4"/>
    </row>
    <row r="14" spans="2:6" s="5" customFormat="1" x14ac:dyDescent="0.2">
      <c r="B14" s="6" t="s">
        <v>8</v>
      </c>
      <c r="C14" s="23">
        <v>65800</v>
      </c>
      <c r="D14" s="22"/>
      <c r="E14" s="4"/>
      <c r="F14" s="4"/>
    </row>
    <row r="15" spans="2:6" s="5" customFormat="1" x14ac:dyDescent="0.2">
      <c r="B15" s="6" t="s">
        <v>19</v>
      </c>
      <c r="C15" s="23">
        <v>54269</v>
      </c>
      <c r="D15" s="22"/>
      <c r="E15" s="4"/>
      <c r="F15" s="4"/>
    </row>
    <row r="16" spans="2:6" s="5" customFormat="1" x14ac:dyDescent="0.2">
      <c r="B16" s="6" t="s">
        <v>20</v>
      </c>
      <c r="C16" s="23">
        <v>39282</v>
      </c>
      <c r="D16" s="22"/>
      <c r="E16" s="4"/>
      <c r="F16" s="4"/>
    </row>
    <row r="17" spans="2:6" s="5" customFormat="1" x14ac:dyDescent="0.2">
      <c r="B17" s="6" t="s">
        <v>21</v>
      </c>
      <c r="C17" s="23">
        <v>50091</v>
      </c>
      <c r="D17" s="22"/>
      <c r="E17" s="4"/>
      <c r="F17" s="4"/>
    </row>
    <row r="18" spans="2:6" s="5" customFormat="1" x14ac:dyDescent="0.2">
      <c r="B18" s="6" t="s">
        <v>1</v>
      </c>
      <c r="C18" s="23">
        <v>47517</v>
      </c>
      <c r="D18" s="22"/>
      <c r="E18" s="4"/>
      <c r="F18" s="4"/>
    </row>
    <row r="19" spans="2:6" s="5" customFormat="1" x14ac:dyDescent="0.2">
      <c r="B19" s="6" t="s">
        <v>22</v>
      </c>
      <c r="C19" s="23">
        <v>47700</v>
      </c>
      <c r="D19" s="22"/>
      <c r="E19" s="4"/>
      <c r="F19" s="4"/>
    </row>
    <row r="20" spans="2:6" s="5" customFormat="1" x14ac:dyDescent="0.2">
      <c r="B20" s="6" t="s">
        <v>11</v>
      </c>
      <c r="C20" s="23">
        <v>75000</v>
      </c>
      <c r="D20" s="22"/>
      <c r="E20" s="4"/>
      <c r="F20" s="4"/>
    </row>
    <row r="21" spans="2:6" s="5" customFormat="1" x14ac:dyDescent="0.2">
      <c r="B21" s="6" t="s">
        <v>4</v>
      </c>
      <c r="C21" s="23">
        <v>47299</v>
      </c>
      <c r="D21" s="22"/>
      <c r="E21" s="4"/>
      <c r="F21" s="4"/>
    </row>
    <row r="22" spans="2:6" s="5" customFormat="1" x14ac:dyDescent="0.2">
      <c r="B22" s="6" t="s">
        <v>2</v>
      </c>
      <c r="C22" s="23">
        <v>28276</v>
      </c>
      <c r="D22" s="22"/>
      <c r="E22" s="4"/>
      <c r="F22" s="4"/>
    </row>
    <row r="23" spans="2:6" s="5" customFormat="1" x14ac:dyDescent="0.2">
      <c r="B23" s="6" t="s">
        <v>10</v>
      </c>
      <c r="C23" s="23">
        <v>52871</v>
      </c>
      <c r="D23" s="22"/>
      <c r="E23" s="4"/>
      <c r="F23" s="4"/>
    </row>
    <row r="24" spans="2:6" s="5" customFormat="1" x14ac:dyDescent="0.2">
      <c r="B24" s="6" t="s">
        <v>23</v>
      </c>
      <c r="C24" s="23">
        <v>81154</v>
      </c>
      <c r="D24" s="22"/>
      <c r="E24" s="4"/>
      <c r="F24" s="4"/>
    </row>
    <row r="25" spans="2:6" s="5" customFormat="1" x14ac:dyDescent="0.2">
      <c r="B25" s="6" t="s">
        <v>13</v>
      </c>
      <c r="C25" s="23">
        <v>40564</v>
      </c>
      <c r="D25" s="22"/>
      <c r="E25" s="4"/>
      <c r="F25" s="4"/>
    </row>
    <row r="26" spans="2:6" s="5" customFormat="1" x14ac:dyDescent="0.2">
      <c r="B26" s="6" t="s">
        <v>0</v>
      </c>
      <c r="C26" s="23">
        <v>72400</v>
      </c>
      <c r="D26" s="22"/>
      <c r="E26" s="4"/>
      <c r="F26" s="4"/>
    </row>
    <row r="27" spans="2:6" s="5" customFormat="1" x14ac:dyDescent="0.2">
      <c r="B27" s="6" t="s">
        <v>24</v>
      </c>
      <c r="C27" s="23">
        <v>61146</v>
      </c>
      <c r="D27" s="22"/>
      <c r="E27" s="4"/>
      <c r="F27" s="4"/>
    </row>
    <row r="28" spans="2:6" s="5" customFormat="1" x14ac:dyDescent="0.2">
      <c r="B28" s="6" t="s">
        <v>5</v>
      </c>
      <c r="C28" s="23">
        <v>73956</v>
      </c>
      <c r="D28" s="22"/>
      <c r="E28" s="4"/>
      <c r="F28" s="4"/>
    </row>
    <row r="29" spans="2:6" s="5" customFormat="1" x14ac:dyDescent="0.2">
      <c r="B29" s="6" t="s">
        <v>7</v>
      </c>
      <c r="C29" s="23">
        <v>60282</v>
      </c>
      <c r="D29" s="22"/>
      <c r="E29" s="4"/>
      <c r="F29" s="4"/>
    </row>
    <row r="30" spans="2:6" s="5" customFormat="1" x14ac:dyDescent="0.2">
      <c r="B30" s="6" t="s">
        <v>14</v>
      </c>
      <c r="C30" s="23">
        <v>28067</v>
      </c>
      <c r="D30" s="22"/>
      <c r="E30" s="4"/>
      <c r="F30" s="4"/>
    </row>
    <row r="31" spans="2:6" s="5" customFormat="1" x14ac:dyDescent="0.2">
      <c r="B31" s="6" t="s">
        <v>3</v>
      </c>
      <c r="C31" s="23">
        <v>39777</v>
      </c>
      <c r="D31" s="22"/>
      <c r="E31" s="4"/>
      <c r="F31" s="4"/>
    </row>
    <row r="32" spans="2:6" s="5" customFormat="1" x14ac:dyDescent="0.2">
      <c r="B32" s="6" t="s">
        <v>6</v>
      </c>
      <c r="C32" s="23">
        <v>66984</v>
      </c>
      <c r="D32" s="22"/>
      <c r="E32" s="4"/>
      <c r="F32" s="4"/>
    </row>
    <row r="33" spans="2:6" s="5" customFormat="1" x14ac:dyDescent="0.2">
      <c r="B33" s="6" t="s">
        <v>9</v>
      </c>
      <c r="C33" s="23">
        <v>61211</v>
      </c>
      <c r="D33" s="22"/>
      <c r="E33" s="4"/>
      <c r="F33" s="4"/>
    </row>
    <row r="34" spans="2:6" s="5" customFormat="1" x14ac:dyDescent="0.2">
      <c r="B34" s="6" t="s">
        <v>12</v>
      </c>
      <c r="C34" s="23">
        <v>57098</v>
      </c>
      <c r="D34" s="22"/>
      <c r="E34" s="4"/>
      <c r="F34" s="4"/>
    </row>
    <row r="37" spans="2:6" x14ac:dyDescent="0.2">
      <c r="E37" s="8" t="s">
        <v>16</v>
      </c>
    </row>
  </sheetData>
  <sortState xmlns:xlrd2="http://schemas.microsoft.com/office/spreadsheetml/2017/richdata2" ref="B14:C34">
    <sortCondition ref="B14:B34"/>
  </sortState>
  <conditionalFormatting sqref="B14:C34">
    <cfRule type="expression" dxfId="2" priority="4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B88-40F3-4C66-BFA1-0DA0072B0DD9}">
  <sheetPr>
    <tabColor theme="6"/>
  </sheetPr>
  <dimension ref="B7:G37"/>
  <sheetViews>
    <sheetView zoomScaleNormal="100" workbookViewId="0">
      <selection activeCell="B10" sqref="B10"/>
    </sheetView>
  </sheetViews>
  <sheetFormatPr baseColWidth="10" defaultColWidth="8.83203125" defaultRowHeight="15" x14ac:dyDescent="0.2"/>
  <cols>
    <col min="1" max="1" width="3.83203125" style="4" customWidth="1"/>
    <col min="2" max="2" width="21.83203125" style="4" bestFit="1" customWidth="1"/>
    <col min="3" max="6" width="12.83203125" style="4" customWidth="1"/>
    <col min="7" max="16384" width="8.83203125" style="4"/>
  </cols>
  <sheetData>
    <row r="7" spans="2:7" ht="19" x14ac:dyDescent="0.25">
      <c r="B7" s="3" t="s">
        <v>18</v>
      </c>
    </row>
    <row r="8" spans="2:7" ht="19" x14ac:dyDescent="0.25">
      <c r="B8" s="3" t="s">
        <v>64</v>
      </c>
    </row>
    <row r="9" spans="2:7" x14ac:dyDescent="0.2">
      <c r="B9" s="4" t="s">
        <v>72</v>
      </c>
    </row>
    <row r="12" spans="2:7" s="5" customFormat="1" x14ac:dyDescent="0.2">
      <c r="D12" s="22"/>
      <c r="E12" s="4"/>
      <c r="F12" s="4"/>
    </row>
    <row r="13" spans="2:7" s="5" customFormat="1" ht="17" x14ac:dyDescent="0.2">
      <c r="B13" s="7" t="s">
        <v>26</v>
      </c>
      <c r="C13" s="11" t="s">
        <v>46</v>
      </c>
      <c r="D13" s="11" t="s">
        <v>47</v>
      </c>
      <c r="E13" s="11" t="s">
        <v>48</v>
      </c>
      <c r="F13" s="11" t="s">
        <v>49</v>
      </c>
      <c r="G13" s="11" t="s">
        <v>50</v>
      </c>
    </row>
    <row r="14" spans="2:7" s="5" customFormat="1" x14ac:dyDescent="0.2">
      <c r="B14" s="6" t="s">
        <v>8</v>
      </c>
      <c r="C14" s="24">
        <v>27.4</v>
      </c>
      <c r="D14" s="24">
        <v>6.2</v>
      </c>
      <c r="E14" s="24">
        <v>2.2999999999999998</v>
      </c>
      <c r="F14" s="24">
        <v>0.7</v>
      </c>
      <c r="G14" s="24">
        <v>0.8</v>
      </c>
    </row>
    <row r="15" spans="2:7" s="5" customFormat="1" x14ac:dyDescent="0.2">
      <c r="B15" s="6" t="s">
        <v>19</v>
      </c>
      <c r="C15" s="24">
        <v>39.9</v>
      </c>
      <c r="D15" s="24">
        <v>22</v>
      </c>
      <c r="E15" s="24">
        <v>8.9</v>
      </c>
      <c r="F15" s="24">
        <v>2.9</v>
      </c>
      <c r="G15" s="24">
        <v>2.2000000000000002</v>
      </c>
    </row>
    <row r="16" spans="2:7" s="5" customFormat="1" x14ac:dyDescent="0.2">
      <c r="B16" s="6" t="s">
        <v>20</v>
      </c>
      <c r="C16" s="24">
        <v>3.6</v>
      </c>
      <c r="D16" s="24">
        <v>2.2000000000000002</v>
      </c>
      <c r="E16" s="24">
        <v>2.2999999999999998</v>
      </c>
      <c r="F16" s="24">
        <v>0.4</v>
      </c>
      <c r="G16" s="24">
        <v>0.3</v>
      </c>
    </row>
    <row r="17" spans="2:7" s="5" customFormat="1" x14ac:dyDescent="0.2">
      <c r="B17" s="6" t="s">
        <v>21</v>
      </c>
      <c r="C17" s="24">
        <v>0.8</v>
      </c>
      <c r="D17" s="24">
        <v>0.5</v>
      </c>
      <c r="E17" s="24">
        <v>0.5</v>
      </c>
      <c r="F17" s="24">
        <v>0.1</v>
      </c>
      <c r="G17" s="24">
        <v>0.1</v>
      </c>
    </row>
    <row r="18" spans="2:7" s="5" customFormat="1" x14ac:dyDescent="0.2">
      <c r="B18" s="6" t="s">
        <v>1</v>
      </c>
      <c r="C18" s="24">
        <v>42</v>
      </c>
      <c r="D18" s="24">
        <v>32.5</v>
      </c>
      <c r="E18" s="24">
        <v>8.5</v>
      </c>
      <c r="F18" s="24">
        <v>2.7</v>
      </c>
      <c r="G18" s="24">
        <v>3.9</v>
      </c>
    </row>
    <row r="19" spans="2:7" s="5" customFormat="1" x14ac:dyDescent="0.2">
      <c r="B19" s="6" t="s">
        <v>22</v>
      </c>
      <c r="C19" s="24">
        <v>1</v>
      </c>
      <c r="D19" s="24">
        <v>0.7</v>
      </c>
      <c r="E19" s="24">
        <v>0.7</v>
      </c>
      <c r="F19" s="24">
        <v>0.5</v>
      </c>
      <c r="G19" s="24">
        <v>0.2</v>
      </c>
    </row>
    <row r="20" spans="2:7" s="5" customFormat="1" x14ac:dyDescent="0.2">
      <c r="B20" s="6" t="s">
        <v>11</v>
      </c>
      <c r="C20" s="24">
        <v>51.4</v>
      </c>
      <c r="D20" s="24">
        <v>24.8</v>
      </c>
      <c r="E20" s="24">
        <v>5.2</v>
      </c>
      <c r="F20" s="24">
        <v>1.9</v>
      </c>
      <c r="G20" s="24">
        <v>3.8</v>
      </c>
    </row>
    <row r="21" spans="2:7" s="5" customFormat="1" x14ac:dyDescent="0.2">
      <c r="B21" s="6" t="s">
        <v>4</v>
      </c>
      <c r="C21" s="24">
        <v>4.0999999999999996</v>
      </c>
      <c r="D21" s="24">
        <v>1.8</v>
      </c>
      <c r="E21" s="24">
        <v>1.9</v>
      </c>
      <c r="F21" s="24">
        <v>0.1</v>
      </c>
      <c r="G21" s="24" t="s">
        <v>63</v>
      </c>
    </row>
    <row r="22" spans="2:7" s="5" customFormat="1" x14ac:dyDescent="0.2">
      <c r="B22" s="6" t="s">
        <v>2</v>
      </c>
      <c r="C22" s="24">
        <v>4.5999999999999996</v>
      </c>
      <c r="D22" s="24">
        <v>2.6</v>
      </c>
      <c r="E22" s="24">
        <v>1.7</v>
      </c>
      <c r="F22" s="24">
        <v>0.2</v>
      </c>
      <c r="G22" s="24">
        <v>0.3</v>
      </c>
    </row>
    <row r="23" spans="2:7" s="5" customFormat="1" x14ac:dyDescent="0.2">
      <c r="B23" s="6" t="s">
        <v>10</v>
      </c>
      <c r="C23" s="24">
        <v>37.1</v>
      </c>
      <c r="D23" s="24">
        <v>29.4</v>
      </c>
      <c r="E23" s="24">
        <v>16.2</v>
      </c>
      <c r="F23" s="24">
        <v>5.4</v>
      </c>
      <c r="G23" s="24">
        <v>3.6</v>
      </c>
    </row>
    <row r="24" spans="2:7" s="5" customFormat="1" x14ac:dyDescent="0.2">
      <c r="B24" s="6" t="s">
        <v>23</v>
      </c>
      <c r="C24" s="24">
        <v>15.1</v>
      </c>
      <c r="D24" s="24">
        <v>12.1</v>
      </c>
      <c r="E24" s="24">
        <v>3.7</v>
      </c>
      <c r="F24" s="24">
        <v>0.7</v>
      </c>
      <c r="G24" s="24">
        <v>1.4</v>
      </c>
    </row>
    <row r="25" spans="2:7" s="5" customFormat="1" x14ac:dyDescent="0.2">
      <c r="B25" s="6" t="s">
        <v>13</v>
      </c>
      <c r="C25" s="24">
        <v>48.6</v>
      </c>
      <c r="D25" s="24">
        <v>24.8</v>
      </c>
      <c r="E25" s="24">
        <v>15.8</v>
      </c>
      <c r="F25" s="24">
        <v>2.5</v>
      </c>
      <c r="G25" s="24">
        <v>1.5</v>
      </c>
    </row>
    <row r="26" spans="2:7" s="5" customFormat="1" x14ac:dyDescent="0.2">
      <c r="B26" s="6" t="s">
        <v>0</v>
      </c>
      <c r="C26" s="24">
        <v>103.2</v>
      </c>
      <c r="D26" s="24">
        <v>92.5</v>
      </c>
      <c r="E26" s="24">
        <v>35</v>
      </c>
      <c r="F26" s="24">
        <v>10.7</v>
      </c>
      <c r="G26" s="24">
        <v>6.6</v>
      </c>
    </row>
    <row r="27" spans="2:7" s="5" customFormat="1" x14ac:dyDescent="0.2">
      <c r="B27" s="6" t="s">
        <v>24</v>
      </c>
      <c r="C27" s="24">
        <v>19.600000000000001</v>
      </c>
      <c r="D27" s="24">
        <v>9.6</v>
      </c>
      <c r="E27" s="24">
        <v>5.4</v>
      </c>
      <c r="F27" s="24">
        <v>1.6</v>
      </c>
      <c r="G27" s="24">
        <v>1.4</v>
      </c>
    </row>
    <row r="28" spans="2:7" s="5" customFormat="1" x14ac:dyDescent="0.2">
      <c r="B28" s="6" t="s">
        <v>5</v>
      </c>
      <c r="C28" s="24">
        <v>73.400000000000006</v>
      </c>
      <c r="D28" s="24">
        <v>38.5</v>
      </c>
      <c r="E28" s="24">
        <v>24.1</v>
      </c>
      <c r="F28" s="24">
        <v>3.6</v>
      </c>
      <c r="G28" s="24">
        <v>1.2</v>
      </c>
    </row>
    <row r="29" spans="2:7" s="5" customFormat="1" x14ac:dyDescent="0.2">
      <c r="B29" s="6" t="s">
        <v>7</v>
      </c>
      <c r="C29" s="24">
        <v>37.9</v>
      </c>
      <c r="D29" s="24">
        <v>18.8</v>
      </c>
      <c r="E29" s="24">
        <v>16.8</v>
      </c>
      <c r="F29" s="24">
        <v>2.2000000000000002</v>
      </c>
      <c r="G29" s="24">
        <v>0.7</v>
      </c>
    </row>
    <row r="30" spans="2:7" s="5" customFormat="1" x14ac:dyDescent="0.2">
      <c r="B30" s="6" t="s">
        <v>14</v>
      </c>
      <c r="C30" s="24">
        <v>17</v>
      </c>
      <c r="D30" s="24">
        <v>11.8</v>
      </c>
      <c r="E30" s="24">
        <v>5</v>
      </c>
      <c r="F30" s="24">
        <v>1.1000000000000001</v>
      </c>
      <c r="G30" s="24">
        <v>1</v>
      </c>
    </row>
    <row r="31" spans="2:7" s="5" customFormat="1" x14ac:dyDescent="0.2">
      <c r="B31" s="6" t="s">
        <v>3</v>
      </c>
      <c r="C31" s="24">
        <v>43.5</v>
      </c>
      <c r="D31" s="24">
        <v>45.6</v>
      </c>
      <c r="E31" s="24">
        <v>8.6999999999999993</v>
      </c>
      <c r="F31" s="24">
        <v>3.1</v>
      </c>
      <c r="G31" s="24">
        <v>2</v>
      </c>
    </row>
    <row r="32" spans="2:7" s="5" customFormat="1" x14ac:dyDescent="0.2">
      <c r="B32" s="6" t="s">
        <v>6</v>
      </c>
      <c r="C32" s="24">
        <v>110.9</v>
      </c>
      <c r="D32" s="24">
        <v>94.5</v>
      </c>
      <c r="E32" s="24">
        <v>35.700000000000003</v>
      </c>
      <c r="F32" s="24">
        <v>6.2</v>
      </c>
      <c r="G32" s="24">
        <v>4.2</v>
      </c>
    </row>
    <row r="33" spans="2:7" s="5" customFormat="1" x14ac:dyDescent="0.2">
      <c r="B33" s="6" t="s">
        <v>9</v>
      </c>
      <c r="C33" s="24">
        <v>2.9</v>
      </c>
      <c r="D33" s="24">
        <v>0.9</v>
      </c>
      <c r="E33" s="24">
        <v>0.7</v>
      </c>
      <c r="F33" s="24">
        <v>0.1</v>
      </c>
      <c r="G33" s="24">
        <v>0.1</v>
      </c>
    </row>
    <row r="34" spans="2:7" s="5" customFormat="1" x14ac:dyDescent="0.2">
      <c r="B34" s="6" t="s">
        <v>12</v>
      </c>
      <c r="C34" s="24">
        <v>13.7</v>
      </c>
      <c r="D34" s="24">
        <v>10.8</v>
      </c>
      <c r="E34" s="24">
        <v>4.8</v>
      </c>
      <c r="F34" s="24">
        <v>0.3</v>
      </c>
      <c r="G34" s="24">
        <v>2</v>
      </c>
    </row>
    <row r="37" spans="2:7" x14ac:dyDescent="0.2">
      <c r="G37" s="8" t="s">
        <v>16</v>
      </c>
    </row>
  </sheetData>
  <sortState xmlns:xlrd2="http://schemas.microsoft.com/office/spreadsheetml/2017/richdata2" ref="B14:G34">
    <sortCondition ref="B14:B34"/>
  </sortState>
  <conditionalFormatting sqref="B14:F34">
    <cfRule type="expression" dxfId="1" priority="2">
      <formula>ISODD(ROW())</formula>
    </cfRule>
  </conditionalFormatting>
  <conditionalFormatting sqref="G14:G34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Dictionary</vt:lpstr>
      <vt:lpstr>Revenue</vt:lpstr>
      <vt:lpstr>Expense</vt:lpstr>
      <vt:lpstr>Attendance</vt:lpstr>
      <vt:lpstr>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2021-11-19T13:35:13Z</dcterms:created>
  <dcterms:modified xsi:type="dcterms:W3CDTF">2022-03-23T10:39:14Z</dcterms:modified>
</cp:coreProperties>
</file>